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4835" windowHeight="9000"/>
  </bookViews>
  <sheets>
    <sheet name="graph" sheetId="4" r:id="rId1"/>
    <sheet name="Tx Gulf Matrix" sheetId="1" r:id="rId2"/>
    <sheet name="Sheet2" sheetId="2" r:id="rId3"/>
    <sheet name="graph size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</externalReferences>
  <calcPr calcId="152511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W2" i="2" s="1"/>
  <c r="J2" i="2"/>
  <c r="K2" i="2"/>
  <c r="L2" i="2"/>
  <c r="M2" i="2"/>
  <c r="N2" i="2"/>
  <c r="O2" i="2"/>
  <c r="P2" i="2"/>
  <c r="Q2" i="2"/>
  <c r="C3" i="2"/>
  <c r="D3" i="2"/>
  <c r="E3" i="2"/>
  <c r="F3" i="2"/>
  <c r="G3" i="2"/>
  <c r="H3" i="2"/>
  <c r="I3" i="2"/>
  <c r="W3" i="2" s="1"/>
  <c r="J3" i="2"/>
  <c r="K3" i="2"/>
  <c r="L3" i="2"/>
  <c r="M3" i="2"/>
  <c r="N3" i="2"/>
  <c r="O3" i="2"/>
  <c r="P3" i="2"/>
  <c r="Q3" i="2"/>
  <c r="C4" i="2"/>
  <c r="D4" i="2"/>
  <c r="E4" i="2"/>
  <c r="F4" i="2"/>
  <c r="G4" i="2"/>
  <c r="H4" i="2"/>
  <c r="I4" i="2"/>
  <c r="W4" i="2" s="1"/>
  <c r="J4" i="2"/>
  <c r="K4" i="2"/>
  <c r="L4" i="2"/>
  <c r="M4" i="2"/>
  <c r="N4" i="2"/>
  <c r="O4" i="2"/>
  <c r="P4" i="2"/>
  <c r="Q4" i="2"/>
  <c r="C5" i="2"/>
  <c r="D5" i="2"/>
  <c r="E5" i="2"/>
  <c r="F5" i="2"/>
  <c r="G5" i="2"/>
  <c r="H5" i="2"/>
  <c r="I5" i="2"/>
  <c r="W5" i="2" s="1"/>
  <c r="J5" i="2"/>
  <c r="K5" i="2"/>
  <c r="L5" i="2"/>
  <c r="M5" i="2"/>
  <c r="N5" i="2"/>
  <c r="O5" i="2"/>
  <c r="P5" i="2"/>
  <c r="Q5" i="2"/>
  <c r="C6" i="2"/>
  <c r="D6" i="2"/>
  <c r="E6" i="2"/>
  <c r="F6" i="2"/>
  <c r="G6" i="2"/>
  <c r="H6" i="2"/>
  <c r="I6" i="2"/>
  <c r="W6" i="2" s="1"/>
  <c r="J6" i="2"/>
  <c r="K6" i="2"/>
  <c r="L6" i="2"/>
  <c r="M6" i="2"/>
  <c r="N6" i="2"/>
  <c r="O6" i="2"/>
  <c r="P6" i="2"/>
  <c r="Q6" i="2"/>
  <c r="C7" i="2"/>
  <c r="D7" i="2"/>
  <c r="E7" i="2"/>
  <c r="F7" i="2"/>
  <c r="G7" i="2"/>
  <c r="H7" i="2"/>
  <c r="I7" i="2"/>
  <c r="W7" i="2" s="1"/>
  <c r="J7" i="2"/>
  <c r="K7" i="2"/>
  <c r="L7" i="2"/>
  <c r="M7" i="2"/>
  <c r="N7" i="2"/>
  <c r="O7" i="2"/>
  <c r="P7" i="2"/>
  <c r="Q7" i="2"/>
  <c r="C8" i="2"/>
  <c r="D8" i="2"/>
  <c r="E8" i="2"/>
  <c r="F8" i="2"/>
  <c r="G8" i="2"/>
  <c r="H8" i="2"/>
  <c r="I8" i="2"/>
  <c r="W8" i="2" s="1"/>
  <c r="J8" i="2"/>
  <c r="K8" i="2"/>
  <c r="L8" i="2"/>
  <c r="M8" i="2"/>
  <c r="N8" i="2"/>
  <c r="O8" i="2"/>
  <c r="P8" i="2"/>
  <c r="Q8" i="2"/>
  <c r="C9" i="2"/>
  <c r="D9" i="2"/>
  <c r="E9" i="2"/>
  <c r="F9" i="2"/>
  <c r="G9" i="2"/>
  <c r="H9" i="2"/>
  <c r="I9" i="2"/>
  <c r="W9" i="2" s="1"/>
  <c r="J9" i="2"/>
  <c r="K9" i="2"/>
  <c r="L9" i="2"/>
  <c r="M9" i="2"/>
  <c r="N9" i="2"/>
  <c r="O9" i="2"/>
  <c r="P9" i="2"/>
  <c r="Q9" i="2"/>
  <c r="C10" i="2"/>
  <c r="D10" i="2"/>
  <c r="E10" i="2"/>
  <c r="F10" i="2"/>
  <c r="G10" i="2"/>
  <c r="H10" i="2"/>
  <c r="I10" i="2"/>
  <c r="W10" i="2" s="1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W11" i="2" s="1"/>
  <c r="J11" i="2"/>
  <c r="K11" i="2"/>
  <c r="L11" i="2"/>
  <c r="M11" i="2"/>
  <c r="N11" i="2"/>
  <c r="O11" i="2"/>
  <c r="P11" i="2"/>
  <c r="Q11" i="2"/>
  <c r="C12" i="2"/>
  <c r="D12" i="2"/>
  <c r="E12" i="2"/>
  <c r="F12" i="2"/>
  <c r="G12" i="2"/>
  <c r="H12" i="2"/>
  <c r="I12" i="2"/>
  <c r="W12" i="2" s="1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W13" i="2" s="1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W14" i="2" s="1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W15" i="2" s="1"/>
  <c r="J15" i="2"/>
  <c r="K15" i="2"/>
  <c r="L15" i="2"/>
  <c r="M15" i="2"/>
  <c r="N15" i="2"/>
  <c r="O15" i="2"/>
  <c r="P15" i="2"/>
  <c r="Q15" i="2"/>
  <c r="C16" i="2"/>
  <c r="D16" i="2"/>
  <c r="E16" i="2"/>
  <c r="F16" i="2"/>
  <c r="G16" i="2"/>
  <c r="H16" i="2"/>
  <c r="I16" i="2"/>
  <c r="W16" i="2" s="1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W17" i="2" s="1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W18" i="2" s="1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W19" i="2" s="1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W20" i="2" s="1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I21" i="2"/>
  <c r="W21" i="2" s="1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W22" i="2" s="1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W23" i="2" s="1"/>
  <c r="J23" i="2"/>
  <c r="K23" i="2"/>
  <c r="L23" i="2"/>
  <c r="M23" i="2"/>
  <c r="N23" i="2"/>
  <c r="O23" i="2"/>
  <c r="P23" i="2"/>
  <c r="Q23" i="2"/>
  <c r="C24" i="2"/>
  <c r="D24" i="2"/>
  <c r="E24" i="2"/>
  <c r="F24" i="2"/>
  <c r="G24" i="2"/>
  <c r="H24" i="2"/>
  <c r="I24" i="2"/>
  <c r="W24" i="2" s="1"/>
  <c r="J24" i="2"/>
  <c r="K24" i="2"/>
  <c r="L24" i="2"/>
  <c r="M24" i="2"/>
  <c r="N24" i="2"/>
  <c r="O24" i="2"/>
  <c r="P24" i="2"/>
  <c r="Q24" i="2"/>
  <c r="C25" i="2"/>
  <c r="D25" i="2"/>
  <c r="E25" i="2"/>
  <c r="F25" i="2"/>
  <c r="G25" i="2"/>
  <c r="H25" i="2"/>
  <c r="I25" i="2"/>
  <c r="W25" i="2" s="1"/>
  <c r="J25" i="2"/>
  <c r="K25" i="2"/>
  <c r="L25" i="2"/>
  <c r="M25" i="2"/>
  <c r="N25" i="2"/>
  <c r="O25" i="2"/>
  <c r="P25" i="2"/>
  <c r="Q25" i="2"/>
  <c r="C26" i="2"/>
  <c r="D26" i="2"/>
  <c r="E26" i="2"/>
  <c r="F26" i="2"/>
  <c r="G26" i="2"/>
  <c r="H26" i="2"/>
  <c r="I26" i="2"/>
  <c r="W26" i="2" s="1"/>
  <c r="J26" i="2"/>
  <c r="K26" i="2"/>
  <c r="L26" i="2"/>
  <c r="M26" i="2"/>
  <c r="N26" i="2"/>
  <c r="O26" i="2"/>
  <c r="P26" i="2"/>
  <c r="Q26" i="2"/>
  <c r="C27" i="2"/>
  <c r="D27" i="2"/>
  <c r="E27" i="2"/>
  <c r="F27" i="2"/>
  <c r="G27" i="2"/>
  <c r="H27" i="2"/>
  <c r="I27" i="2"/>
  <c r="W27" i="2" s="1"/>
  <c r="J27" i="2"/>
  <c r="K27" i="2"/>
  <c r="L27" i="2"/>
  <c r="M27" i="2"/>
  <c r="N27" i="2"/>
  <c r="O27" i="2"/>
  <c r="P27" i="2"/>
  <c r="Q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C30" i="2"/>
  <c r="D30" i="2"/>
  <c r="E30" i="2"/>
  <c r="F30" i="2"/>
  <c r="G30" i="2"/>
  <c r="H30" i="2"/>
  <c r="I30" i="2"/>
  <c r="W30" i="2" s="1"/>
  <c r="J30" i="2"/>
  <c r="K30" i="2"/>
  <c r="L30" i="2"/>
  <c r="M30" i="2"/>
  <c r="N30" i="2"/>
  <c r="O30" i="2"/>
  <c r="P30" i="2"/>
  <c r="Q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C38" i="2"/>
  <c r="D38" i="2"/>
  <c r="E38" i="2"/>
  <c r="F38" i="2"/>
  <c r="G38" i="2"/>
  <c r="H38" i="2"/>
  <c r="I38" i="2"/>
  <c r="W38" i="2" s="1"/>
  <c r="J38" i="2"/>
  <c r="K38" i="2"/>
  <c r="L38" i="2"/>
  <c r="M38" i="2"/>
  <c r="N38" i="2"/>
  <c r="O38" i="2"/>
  <c r="P38" i="2"/>
  <c r="Q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C54" i="2"/>
  <c r="D54" i="2"/>
  <c r="E54" i="2"/>
  <c r="F54" i="2"/>
  <c r="G54" i="2"/>
  <c r="H54" i="2"/>
  <c r="I54" i="2"/>
  <c r="W54" i="2" s="1"/>
  <c r="J54" i="2"/>
  <c r="K54" i="2"/>
  <c r="L54" i="2"/>
  <c r="M54" i="2"/>
  <c r="N54" i="2"/>
  <c r="O54" i="2"/>
  <c r="P54" i="2"/>
  <c r="Q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C65" i="2"/>
  <c r="D65" i="2"/>
  <c r="E65" i="2"/>
  <c r="F65" i="2"/>
  <c r="G65" i="2"/>
  <c r="H65" i="2"/>
  <c r="I65" i="2"/>
  <c r="W65" i="2" s="1"/>
  <c r="J65" i="2"/>
  <c r="K65" i="2"/>
  <c r="L65" i="2"/>
  <c r="M65" i="2"/>
  <c r="N65" i="2"/>
  <c r="O65" i="2"/>
  <c r="P65" i="2"/>
  <c r="Q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C70" i="2"/>
  <c r="D70" i="2"/>
  <c r="E70" i="2"/>
  <c r="F70" i="2"/>
  <c r="G70" i="2"/>
  <c r="H70" i="2"/>
  <c r="I70" i="2"/>
  <c r="W70" i="2" s="1"/>
  <c r="J70" i="2"/>
  <c r="K70" i="2"/>
  <c r="L70" i="2"/>
  <c r="M70" i="2"/>
  <c r="N70" i="2"/>
  <c r="O70" i="2"/>
  <c r="P70" i="2"/>
  <c r="Q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C78" i="2"/>
  <c r="D78" i="2"/>
  <c r="E78" i="2"/>
  <c r="F78" i="2"/>
  <c r="G78" i="2"/>
  <c r="H78" i="2"/>
  <c r="I78" i="2"/>
  <c r="W78" i="2" s="1"/>
  <c r="J78" i="2"/>
  <c r="K78" i="2"/>
  <c r="L78" i="2"/>
  <c r="M78" i="2"/>
  <c r="N78" i="2"/>
  <c r="O78" i="2"/>
  <c r="P78" i="2"/>
  <c r="Q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C81" i="2"/>
  <c r="D81" i="2"/>
  <c r="E81" i="2"/>
  <c r="F81" i="2"/>
  <c r="G81" i="2"/>
  <c r="H81" i="2"/>
  <c r="I81" i="2"/>
  <c r="W81" i="2" s="1"/>
  <c r="J81" i="2"/>
  <c r="K81" i="2"/>
  <c r="L81" i="2"/>
  <c r="M81" i="2"/>
  <c r="N81" i="2"/>
  <c r="O81" i="2"/>
  <c r="P81" i="2"/>
  <c r="Q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C86" i="2"/>
  <c r="D86" i="2"/>
  <c r="E86" i="2"/>
  <c r="F86" i="2"/>
  <c r="G86" i="2"/>
  <c r="H86" i="2"/>
  <c r="I86" i="2"/>
  <c r="W86" i="2" s="1"/>
  <c r="J86" i="2"/>
  <c r="K86" i="2"/>
  <c r="L86" i="2"/>
  <c r="M86" i="2"/>
  <c r="N86" i="2"/>
  <c r="O86" i="2"/>
  <c r="P86" i="2"/>
  <c r="Q86" i="2"/>
  <c r="C87" i="2"/>
  <c r="D87" i="2"/>
  <c r="E87" i="2"/>
  <c r="F87" i="2"/>
  <c r="G87" i="2"/>
  <c r="H87" i="2"/>
  <c r="I87" i="2"/>
  <c r="J87" i="2"/>
  <c r="W87" i="2" s="1"/>
  <c r="K87" i="2"/>
  <c r="L87" i="2"/>
  <c r="M87" i="2"/>
  <c r="N87" i="2"/>
  <c r="O87" i="2"/>
  <c r="P87" i="2"/>
  <c r="Q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W88" i="2"/>
  <c r="C89" i="2"/>
  <c r="D89" i="2"/>
  <c r="E89" i="2"/>
  <c r="F89" i="2"/>
  <c r="G89" i="2"/>
  <c r="H89" i="2"/>
  <c r="I89" i="2"/>
  <c r="J89" i="2"/>
  <c r="W89" i="2" s="1"/>
  <c r="K89" i="2"/>
  <c r="L89" i="2"/>
  <c r="M89" i="2"/>
  <c r="N89" i="2"/>
  <c r="O89" i="2"/>
  <c r="P89" i="2"/>
  <c r="Q89" i="2"/>
  <c r="C90" i="2"/>
  <c r="D90" i="2"/>
  <c r="E90" i="2"/>
  <c r="F90" i="2"/>
  <c r="G90" i="2"/>
  <c r="H90" i="2"/>
  <c r="I90" i="2"/>
  <c r="J90" i="2"/>
  <c r="W90" i="2" s="1"/>
  <c r="K90" i="2"/>
  <c r="L90" i="2"/>
  <c r="M90" i="2"/>
  <c r="N90" i="2"/>
  <c r="O90" i="2"/>
  <c r="P90" i="2"/>
  <c r="Q90" i="2"/>
  <c r="D2" i="1"/>
  <c r="DY2" i="1"/>
  <c r="FJ2" i="1"/>
  <c r="GA2" i="1"/>
  <c r="D3" i="1"/>
  <c r="E3" i="1"/>
  <c r="DY3" i="1"/>
  <c r="D4" i="1"/>
  <c r="E4" i="1"/>
  <c r="F4" i="1"/>
  <c r="D5" i="1"/>
  <c r="E5" i="1"/>
  <c r="F5" i="1"/>
  <c r="G5" i="1"/>
  <c r="D6" i="1"/>
  <c r="E6" i="1"/>
  <c r="F6" i="1"/>
  <c r="F98" i="1" s="1"/>
  <c r="CT3" i="1" s="1"/>
  <c r="G6" i="1"/>
  <c r="H6" i="1"/>
  <c r="D7" i="1"/>
  <c r="E7" i="1"/>
  <c r="F7" i="1"/>
  <c r="G7" i="1"/>
  <c r="H7" i="1"/>
  <c r="I7" i="1"/>
  <c r="D8" i="1"/>
  <c r="E8" i="1"/>
  <c r="F8" i="1"/>
  <c r="G8" i="1"/>
  <c r="G100" i="1" s="1"/>
  <c r="H8" i="1"/>
  <c r="I8" i="1"/>
  <c r="J8" i="1"/>
  <c r="EZ8" i="1"/>
  <c r="D9" i="1"/>
  <c r="E9" i="1"/>
  <c r="F9" i="1"/>
  <c r="G9" i="1"/>
  <c r="H9" i="1"/>
  <c r="H101" i="1" s="1"/>
  <c r="CV4" i="1" s="1"/>
  <c r="I9" i="1"/>
  <c r="J9" i="1"/>
  <c r="K9" i="1"/>
  <c r="FE9" i="1"/>
  <c r="D10" i="1"/>
  <c r="E10" i="1"/>
  <c r="F10" i="1"/>
  <c r="F102" i="1" s="1"/>
  <c r="G10" i="1"/>
  <c r="H10" i="1"/>
  <c r="I10" i="1"/>
  <c r="J10" i="1"/>
  <c r="K10" i="1"/>
  <c r="L10" i="1"/>
  <c r="D11" i="1"/>
  <c r="E11" i="1"/>
  <c r="F11" i="1"/>
  <c r="G11" i="1"/>
  <c r="H11" i="1"/>
  <c r="I11" i="1"/>
  <c r="J11" i="1"/>
  <c r="K11" i="1"/>
  <c r="L11" i="1"/>
  <c r="M11" i="1"/>
  <c r="CV11" i="1"/>
  <c r="CW11" i="1"/>
  <c r="DO11" i="1"/>
  <c r="D12" i="1"/>
  <c r="E12" i="1"/>
  <c r="E104" i="1" s="1"/>
  <c r="CS10" i="1" s="1"/>
  <c r="F12" i="1"/>
  <c r="G12" i="1"/>
  <c r="H12" i="1"/>
  <c r="I12" i="1"/>
  <c r="J12" i="1"/>
  <c r="K12" i="1"/>
  <c r="L12" i="1"/>
  <c r="M12" i="1"/>
  <c r="M104" i="1" s="1"/>
  <c r="N12" i="1"/>
  <c r="D13" i="1"/>
  <c r="E13" i="1"/>
  <c r="F13" i="1"/>
  <c r="G13" i="1"/>
  <c r="H13" i="1"/>
  <c r="I13" i="1"/>
  <c r="J13" i="1"/>
  <c r="K13" i="1"/>
  <c r="L13" i="1"/>
  <c r="M13" i="1"/>
  <c r="N13" i="1"/>
  <c r="O13" i="1"/>
  <c r="DE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DJ14" i="1"/>
  <c r="DQ14" i="1"/>
  <c r="EB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DD15" i="1"/>
  <c r="D16" i="1"/>
  <c r="E16" i="1"/>
  <c r="E108" i="1" s="1"/>
  <c r="CS14" i="1" s="1"/>
  <c r="F16" i="1"/>
  <c r="F108" i="1" s="1"/>
  <c r="CT13" i="1" s="1"/>
  <c r="G16" i="1"/>
  <c r="H16" i="1"/>
  <c r="I16" i="1"/>
  <c r="J16" i="1"/>
  <c r="K16" i="1"/>
  <c r="L16" i="1"/>
  <c r="M16" i="1"/>
  <c r="M108" i="1" s="1"/>
  <c r="N16" i="1"/>
  <c r="N108" i="1" s="1"/>
  <c r="DB5" i="1" s="1"/>
  <c r="O16" i="1"/>
  <c r="P16" i="1"/>
  <c r="Q16" i="1"/>
  <c r="R16" i="1"/>
  <c r="CW16" i="1"/>
  <c r="CX16" i="1"/>
  <c r="DE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CU17" i="1"/>
  <c r="DR17" i="1"/>
  <c r="EH17" i="1"/>
  <c r="D18" i="1"/>
  <c r="E18" i="1"/>
  <c r="E110" i="1" s="1"/>
  <c r="CS16" i="1" s="1"/>
  <c r="F18" i="1"/>
  <c r="G18" i="1"/>
  <c r="H18" i="1"/>
  <c r="I18" i="1"/>
  <c r="J18" i="1"/>
  <c r="K18" i="1"/>
  <c r="L18" i="1"/>
  <c r="M18" i="1"/>
  <c r="M110" i="1" s="1"/>
  <c r="N18" i="1"/>
  <c r="O18" i="1"/>
  <c r="P18" i="1"/>
  <c r="Q18" i="1"/>
  <c r="R18" i="1"/>
  <c r="S18" i="1"/>
  <c r="T18" i="1"/>
  <c r="CR18" i="1"/>
  <c r="DY18" i="1"/>
  <c r="D19" i="1"/>
  <c r="E19" i="1"/>
  <c r="F19" i="1"/>
  <c r="G19" i="1"/>
  <c r="H19" i="1"/>
  <c r="H111" i="1" s="1"/>
  <c r="I19" i="1"/>
  <c r="J19" i="1"/>
  <c r="K19" i="1"/>
  <c r="L19" i="1"/>
  <c r="M19" i="1"/>
  <c r="N19" i="1"/>
  <c r="O19" i="1"/>
  <c r="P19" i="1"/>
  <c r="P111" i="1" s="1"/>
  <c r="Q19" i="1"/>
  <c r="R19" i="1"/>
  <c r="S19" i="1"/>
  <c r="T19" i="1"/>
  <c r="U19" i="1"/>
  <c r="DL19" i="1"/>
  <c r="DX19" i="1"/>
  <c r="EQ19" i="1"/>
  <c r="EV19" i="1"/>
  <c r="D20" i="1"/>
  <c r="E20" i="1"/>
  <c r="F20" i="1"/>
  <c r="G20" i="1"/>
  <c r="G112" i="1" s="1"/>
  <c r="H20" i="1"/>
  <c r="I20" i="1"/>
  <c r="J20" i="1"/>
  <c r="K20" i="1"/>
  <c r="L20" i="1"/>
  <c r="M20" i="1"/>
  <c r="N20" i="1"/>
  <c r="O20" i="1"/>
  <c r="O112" i="1" s="1"/>
  <c r="P20" i="1"/>
  <c r="Q20" i="1"/>
  <c r="R20" i="1"/>
  <c r="S20" i="1"/>
  <c r="T20" i="1"/>
  <c r="U20" i="1"/>
  <c r="V20" i="1"/>
  <c r="DJ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D22" i="1"/>
  <c r="E22" i="1"/>
  <c r="F22" i="1"/>
  <c r="G22" i="1"/>
  <c r="H22" i="1"/>
  <c r="I22" i="1"/>
  <c r="J22" i="1"/>
  <c r="J114" i="1" s="1"/>
  <c r="CX15" i="1" s="1"/>
  <c r="K22" i="1"/>
  <c r="L22" i="1"/>
  <c r="M22" i="1"/>
  <c r="N22" i="1"/>
  <c r="O22" i="1"/>
  <c r="O114" i="1" s="1"/>
  <c r="DC10" i="1" s="1"/>
  <c r="P22" i="1"/>
  <c r="Q22" i="1"/>
  <c r="R22" i="1"/>
  <c r="R114" i="1" s="1"/>
  <c r="S22" i="1"/>
  <c r="T22" i="1"/>
  <c r="U22" i="1"/>
  <c r="V22" i="1"/>
  <c r="W22" i="1"/>
  <c r="W114" i="1" s="1"/>
  <c r="X22" i="1"/>
  <c r="DI22" i="1"/>
  <c r="DT22" i="1"/>
  <c r="EL22" i="1"/>
  <c r="EU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CS23" i="1"/>
  <c r="ED23" i="1"/>
  <c r="EG23" i="1"/>
  <c r="D24" i="1"/>
  <c r="E24" i="1"/>
  <c r="E116" i="1" s="1"/>
  <c r="CS22" i="1" s="1"/>
  <c r="F24" i="1"/>
  <c r="G24" i="1"/>
  <c r="H24" i="1"/>
  <c r="I24" i="1"/>
  <c r="J24" i="1"/>
  <c r="K24" i="1"/>
  <c r="L24" i="1"/>
  <c r="M24" i="1"/>
  <c r="M116" i="1" s="1"/>
  <c r="N24" i="1"/>
  <c r="O24" i="1"/>
  <c r="P24" i="1"/>
  <c r="Q24" i="1"/>
  <c r="R24" i="1"/>
  <c r="S24" i="1"/>
  <c r="T24" i="1"/>
  <c r="U24" i="1"/>
  <c r="U116" i="1" s="1"/>
  <c r="DI6" i="1" s="1"/>
  <c r="V24" i="1"/>
  <c r="W24" i="1"/>
  <c r="X24" i="1"/>
  <c r="Y24" i="1"/>
  <c r="Z24" i="1"/>
  <c r="DB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DC25" i="1"/>
  <c r="DM25" i="1"/>
  <c r="DY25" i="1"/>
  <c r="EJ25" i="1"/>
  <c r="EU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CW26" i="1"/>
  <c r="DC26" i="1"/>
  <c r="DK26" i="1"/>
  <c r="ES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O27" i="1"/>
  <c r="EK27" i="1"/>
  <c r="A28" i="1"/>
  <c r="D28" i="1"/>
  <c r="E28" i="1"/>
  <c r="F28" i="1"/>
  <c r="G28" i="1"/>
  <c r="H28" i="1"/>
  <c r="I28" i="1"/>
  <c r="I120" i="1" s="1"/>
  <c r="CW22" i="1" s="1"/>
  <c r="J28" i="1"/>
  <c r="K28" i="1"/>
  <c r="L28" i="1"/>
  <c r="M28" i="1"/>
  <c r="N28" i="1"/>
  <c r="O28" i="1"/>
  <c r="P28" i="1"/>
  <c r="Q28" i="1"/>
  <c r="Q120" i="1" s="1"/>
  <c r="DE14" i="1" s="1"/>
  <c r="R28" i="1"/>
  <c r="S28" i="1"/>
  <c r="T28" i="1"/>
  <c r="U28" i="1"/>
  <c r="V28" i="1"/>
  <c r="W28" i="1"/>
  <c r="X28" i="1"/>
  <c r="Y28" i="1"/>
  <c r="Y120" i="1" s="1"/>
  <c r="DM6" i="1" s="1"/>
  <c r="Z28" i="1"/>
  <c r="AA28" i="1"/>
  <c r="AB28" i="1"/>
  <c r="AB120" i="1" s="1"/>
  <c r="DP3" i="1" s="1"/>
  <c r="AC28" i="1"/>
  <c r="AD28" i="1"/>
  <c r="CU28" i="1"/>
  <c r="DE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CV29" i="1"/>
  <c r="DV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DS30" i="1"/>
  <c r="EE30" i="1"/>
  <c r="EK30" i="1"/>
  <c r="D31" i="1"/>
  <c r="E31" i="1"/>
  <c r="F31" i="1"/>
  <c r="G31" i="1"/>
  <c r="G123" i="1" s="1"/>
  <c r="CU27" i="1" s="1"/>
  <c r="H31" i="1"/>
  <c r="I31" i="1"/>
  <c r="J31" i="1"/>
  <c r="J123" i="1" s="1"/>
  <c r="K31" i="1"/>
  <c r="L31" i="1"/>
  <c r="M31" i="1"/>
  <c r="N31" i="1"/>
  <c r="O31" i="1"/>
  <c r="O123" i="1" s="1"/>
  <c r="DC19" i="1" s="1"/>
  <c r="P31" i="1"/>
  <c r="Q31" i="1"/>
  <c r="R31" i="1"/>
  <c r="R123" i="1" s="1"/>
  <c r="S31" i="1"/>
  <c r="T31" i="1"/>
  <c r="U31" i="1"/>
  <c r="V31" i="1"/>
  <c r="W31" i="1"/>
  <c r="W123" i="1" s="1"/>
  <c r="DK11" i="1" s="1"/>
  <c r="X31" i="1"/>
  <c r="Y31" i="1"/>
  <c r="Z31" i="1"/>
  <c r="Z123" i="1" s="1"/>
  <c r="AA31" i="1"/>
  <c r="AB31" i="1"/>
  <c r="AC31" i="1"/>
  <c r="AD31" i="1"/>
  <c r="AE31" i="1"/>
  <c r="AE123" i="1" s="1"/>
  <c r="AF31" i="1"/>
  <c r="AG31" i="1"/>
  <c r="DE31" i="1"/>
  <c r="DP31" i="1"/>
  <c r="EH31" i="1"/>
  <c r="D32" i="1"/>
  <c r="E32" i="1"/>
  <c r="F32" i="1"/>
  <c r="G32" i="1"/>
  <c r="H32" i="1"/>
  <c r="H124" i="1" s="1"/>
  <c r="CV27" i="1" s="1"/>
  <c r="I32" i="1"/>
  <c r="J32" i="1"/>
  <c r="K32" i="1"/>
  <c r="L32" i="1"/>
  <c r="M32" i="1"/>
  <c r="N32" i="1"/>
  <c r="O32" i="1"/>
  <c r="P32" i="1"/>
  <c r="P124" i="1" s="1"/>
  <c r="DD19" i="1" s="1"/>
  <c r="Q32" i="1"/>
  <c r="R32" i="1"/>
  <c r="S32" i="1"/>
  <c r="T32" i="1"/>
  <c r="U32" i="1"/>
  <c r="V32" i="1"/>
  <c r="W32" i="1"/>
  <c r="X32" i="1"/>
  <c r="X124" i="1" s="1"/>
  <c r="DL11" i="1" s="1"/>
  <c r="Y32" i="1"/>
  <c r="Z32" i="1"/>
  <c r="AA32" i="1"/>
  <c r="AB32" i="1"/>
  <c r="AC32" i="1"/>
  <c r="AD32" i="1"/>
  <c r="AE32" i="1"/>
  <c r="AF32" i="1"/>
  <c r="AF124" i="1" s="1"/>
  <c r="DT3" i="1" s="1"/>
  <c r="AG32" i="1"/>
  <c r="AH32" i="1"/>
  <c r="DU32" i="1"/>
  <c r="EF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CT33" i="1"/>
  <c r="DO33" i="1"/>
  <c r="EU33" i="1"/>
  <c r="D34" i="1"/>
  <c r="E34" i="1"/>
  <c r="F34" i="1"/>
  <c r="F126" i="1" s="1"/>
  <c r="CT31" i="1" s="1"/>
  <c r="G34" i="1"/>
  <c r="H34" i="1"/>
  <c r="I34" i="1"/>
  <c r="J34" i="1"/>
  <c r="K34" i="1"/>
  <c r="K126" i="1" s="1"/>
  <c r="CY26" i="1" s="1"/>
  <c r="L34" i="1"/>
  <c r="M34" i="1"/>
  <c r="N34" i="1"/>
  <c r="N126" i="1" s="1"/>
  <c r="DB23" i="1" s="1"/>
  <c r="O34" i="1"/>
  <c r="P34" i="1"/>
  <c r="Q34" i="1"/>
  <c r="R34" i="1"/>
  <c r="S34" i="1"/>
  <c r="S126" i="1" s="1"/>
  <c r="DG18" i="1" s="1"/>
  <c r="T34" i="1"/>
  <c r="U34" i="1"/>
  <c r="V34" i="1"/>
  <c r="V126" i="1" s="1"/>
  <c r="DJ15" i="1" s="1"/>
  <c r="W34" i="1"/>
  <c r="X34" i="1"/>
  <c r="Y34" i="1"/>
  <c r="Z34" i="1"/>
  <c r="AA34" i="1"/>
  <c r="AA126" i="1" s="1"/>
  <c r="DO10" i="1" s="1"/>
  <c r="AB34" i="1"/>
  <c r="AC34" i="1"/>
  <c r="AD34" i="1"/>
  <c r="AD126" i="1" s="1"/>
  <c r="DR7" i="1" s="1"/>
  <c r="AE34" i="1"/>
  <c r="AF34" i="1"/>
  <c r="AG34" i="1"/>
  <c r="AH34" i="1"/>
  <c r="AI34" i="1"/>
  <c r="AI126" i="1" s="1"/>
  <c r="AJ34" i="1"/>
  <c r="CS34" i="1"/>
  <c r="CT34" i="1"/>
  <c r="DU34" i="1"/>
  <c r="EA34" i="1"/>
  <c r="EE34" i="1"/>
  <c r="EJ34" i="1"/>
  <c r="D35" i="1"/>
  <c r="D127" i="1" s="1"/>
  <c r="CR34" i="1" s="1"/>
  <c r="E35" i="1"/>
  <c r="F35" i="1"/>
  <c r="F127" i="1" s="1"/>
  <c r="G35" i="1"/>
  <c r="H35" i="1"/>
  <c r="I35" i="1"/>
  <c r="J35" i="1"/>
  <c r="K35" i="1"/>
  <c r="L35" i="1"/>
  <c r="L127" i="1" s="1"/>
  <c r="CZ26" i="1" s="1"/>
  <c r="M35" i="1"/>
  <c r="N35" i="1"/>
  <c r="N127" i="1" s="1"/>
  <c r="O35" i="1"/>
  <c r="P35" i="1"/>
  <c r="Q35" i="1"/>
  <c r="R35" i="1"/>
  <c r="S35" i="1"/>
  <c r="T35" i="1"/>
  <c r="T127" i="1" s="1"/>
  <c r="U35" i="1"/>
  <c r="V35" i="1"/>
  <c r="V127" i="1" s="1"/>
  <c r="DJ16" i="1" s="1"/>
  <c r="W35" i="1"/>
  <c r="X35" i="1"/>
  <c r="Y35" i="1"/>
  <c r="Y127" i="1" s="1"/>
  <c r="Z35" i="1"/>
  <c r="AA35" i="1"/>
  <c r="AB35" i="1"/>
  <c r="AB127" i="1" s="1"/>
  <c r="DP10" i="1" s="1"/>
  <c r="AC35" i="1"/>
  <c r="AD35" i="1"/>
  <c r="AD127" i="1" s="1"/>
  <c r="DR8" i="1" s="1"/>
  <c r="AE35" i="1"/>
  <c r="AF35" i="1"/>
  <c r="AG35" i="1"/>
  <c r="AG127" i="1" s="1"/>
  <c r="DU5" i="1" s="1"/>
  <c r="AH35" i="1"/>
  <c r="AI35" i="1"/>
  <c r="AJ35" i="1"/>
  <c r="AJ127" i="1" s="1"/>
  <c r="DX2" i="1" s="1"/>
  <c r="AK35" i="1"/>
  <c r="CV35" i="1"/>
  <c r="CW35" i="1"/>
  <c r="D36" i="1"/>
  <c r="D128" i="1" s="1"/>
  <c r="CR35" i="1" s="1"/>
  <c r="E36" i="1"/>
  <c r="F36" i="1"/>
  <c r="G36" i="1"/>
  <c r="H36" i="1"/>
  <c r="I36" i="1"/>
  <c r="J36" i="1"/>
  <c r="J128" i="1" s="1"/>
  <c r="CX29" i="1" s="1"/>
  <c r="K36" i="1"/>
  <c r="K128" i="1" s="1"/>
  <c r="CY28" i="1" s="1"/>
  <c r="L36" i="1"/>
  <c r="L128" i="1" s="1"/>
  <c r="CZ27" i="1" s="1"/>
  <c r="M36" i="1"/>
  <c r="N36" i="1"/>
  <c r="O36" i="1"/>
  <c r="P36" i="1"/>
  <c r="Q36" i="1"/>
  <c r="R36" i="1"/>
  <c r="R128" i="1" s="1"/>
  <c r="S36" i="1"/>
  <c r="S128" i="1" s="1"/>
  <c r="T36" i="1"/>
  <c r="T128" i="1" s="1"/>
  <c r="U36" i="1"/>
  <c r="V36" i="1"/>
  <c r="W36" i="1"/>
  <c r="X36" i="1"/>
  <c r="Y36" i="1"/>
  <c r="Z36" i="1"/>
  <c r="AA36" i="1"/>
  <c r="AA128" i="1" s="1"/>
  <c r="DO12" i="1" s="1"/>
  <c r="AB36" i="1"/>
  <c r="AB128" i="1" s="1"/>
  <c r="DP11" i="1" s="1"/>
  <c r="AC36" i="1"/>
  <c r="AD36" i="1"/>
  <c r="AE36" i="1"/>
  <c r="AF36" i="1"/>
  <c r="AG36" i="1"/>
  <c r="AH36" i="1"/>
  <c r="AH128" i="1" s="1"/>
  <c r="DV5" i="1" s="1"/>
  <c r="AI36" i="1"/>
  <c r="AI128" i="1" s="1"/>
  <c r="AJ36" i="1"/>
  <c r="AJ128" i="1" s="1"/>
  <c r="DX3" i="1" s="1"/>
  <c r="AK36" i="1"/>
  <c r="AL36" i="1"/>
  <c r="DB36" i="1"/>
  <c r="DL36" i="1"/>
  <c r="DT36" i="1"/>
  <c r="D37" i="1"/>
  <c r="E37" i="1"/>
  <c r="F37" i="1"/>
  <c r="G37" i="1"/>
  <c r="G129" i="1" s="1"/>
  <c r="H37" i="1"/>
  <c r="I37" i="1"/>
  <c r="J37" i="1"/>
  <c r="K37" i="1"/>
  <c r="L37" i="1"/>
  <c r="M37" i="1"/>
  <c r="N37" i="1"/>
  <c r="O37" i="1"/>
  <c r="O129" i="1" s="1"/>
  <c r="P37" i="1"/>
  <c r="Q37" i="1"/>
  <c r="R37" i="1"/>
  <c r="S37" i="1"/>
  <c r="T37" i="1"/>
  <c r="U37" i="1"/>
  <c r="V37" i="1"/>
  <c r="W37" i="1"/>
  <c r="W129" i="1" s="1"/>
  <c r="X37" i="1"/>
  <c r="Y37" i="1"/>
  <c r="Z37" i="1"/>
  <c r="AA37" i="1"/>
  <c r="AB37" i="1"/>
  <c r="AC37" i="1"/>
  <c r="AD37" i="1"/>
  <c r="AE37" i="1"/>
  <c r="AE129" i="1" s="1"/>
  <c r="AF37" i="1"/>
  <c r="AG37" i="1"/>
  <c r="AH37" i="1"/>
  <c r="AI37" i="1"/>
  <c r="AJ37" i="1"/>
  <c r="AK37" i="1"/>
  <c r="AL37" i="1"/>
  <c r="AM37" i="1"/>
  <c r="AM129" i="1" s="1"/>
  <c r="DT37" i="1"/>
  <c r="DV37" i="1"/>
  <c r="DY37" i="1"/>
  <c r="D38" i="1"/>
  <c r="E38" i="1"/>
  <c r="F38" i="1"/>
  <c r="G38" i="1"/>
  <c r="G130" i="1" s="1"/>
  <c r="H38" i="1"/>
  <c r="I38" i="1"/>
  <c r="J38" i="1"/>
  <c r="K38" i="1"/>
  <c r="L38" i="1"/>
  <c r="M38" i="1"/>
  <c r="N38" i="1"/>
  <c r="O38" i="1"/>
  <c r="O130" i="1" s="1"/>
  <c r="P38" i="1"/>
  <c r="Q38" i="1"/>
  <c r="R38" i="1"/>
  <c r="S38" i="1"/>
  <c r="T38" i="1"/>
  <c r="U38" i="1"/>
  <c r="V38" i="1"/>
  <c r="W38" i="1"/>
  <c r="W130" i="1" s="1"/>
  <c r="X38" i="1"/>
  <c r="Y38" i="1"/>
  <c r="Z38" i="1"/>
  <c r="AA38" i="1"/>
  <c r="AB38" i="1"/>
  <c r="AC38" i="1"/>
  <c r="AD38" i="1"/>
  <c r="AE38" i="1"/>
  <c r="AE130" i="1" s="1"/>
  <c r="AF38" i="1"/>
  <c r="AG38" i="1"/>
  <c r="AH38" i="1"/>
  <c r="AI38" i="1"/>
  <c r="AJ38" i="1"/>
  <c r="AK38" i="1"/>
  <c r="AL38" i="1"/>
  <c r="AM38" i="1"/>
  <c r="AM130" i="1" s="1"/>
  <c r="AN38" i="1"/>
  <c r="CW38" i="1"/>
  <c r="EI38" i="1"/>
  <c r="D39" i="1"/>
  <c r="E39" i="1"/>
  <c r="F39" i="1"/>
  <c r="G39" i="1"/>
  <c r="H39" i="1"/>
  <c r="I39" i="1"/>
  <c r="I131" i="1" s="1"/>
  <c r="CW33" i="1" s="1"/>
  <c r="J39" i="1"/>
  <c r="J131" i="1" s="1"/>
  <c r="CX32" i="1" s="1"/>
  <c r="K39" i="1"/>
  <c r="L39" i="1"/>
  <c r="M39" i="1"/>
  <c r="N39" i="1"/>
  <c r="O39" i="1"/>
  <c r="P39" i="1"/>
  <c r="Q39" i="1"/>
  <c r="Q131" i="1" s="1"/>
  <c r="DE25" i="1" s="1"/>
  <c r="R39" i="1"/>
  <c r="R131" i="1" s="1"/>
  <c r="S39" i="1"/>
  <c r="T39" i="1"/>
  <c r="U39" i="1"/>
  <c r="V39" i="1"/>
  <c r="W39" i="1"/>
  <c r="X39" i="1"/>
  <c r="Y39" i="1"/>
  <c r="Y131" i="1" s="1"/>
  <c r="DM17" i="1" s="1"/>
  <c r="Z39" i="1"/>
  <c r="Z131" i="1" s="1"/>
  <c r="AA39" i="1"/>
  <c r="AB39" i="1"/>
  <c r="AC39" i="1"/>
  <c r="AD39" i="1"/>
  <c r="AE39" i="1"/>
  <c r="AF39" i="1"/>
  <c r="AG39" i="1"/>
  <c r="AG131" i="1" s="1"/>
  <c r="DU9" i="1" s="1"/>
  <c r="AH39" i="1"/>
  <c r="AH131" i="1" s="1"/>
  <c r="DV8" i="1" s="1"/>
  <c r="AI39" i="1"/>
  <c r="AJ39" i="1"/>
  <c r="AK39" i="1"/>
  <c r="AL39" i="1"/>
  <c r="AM39" i="1"/>
  <c r="AN39" i="1"/>
  <c r="AO39" i="1"/>
  <c r="AO131" i="1" s="1"/>
  <c r="CR39" i="1"/>
  <c r="DR39" i="1"/>
  <c r="EB39" i="1"/>
  <c r="EK39" i="1"/>
  <c r="D40" i="1"/>
  <c r="E40" i="1"/>
  <c r="F40" i="1"/>
  <c r="G40" i="1"/>
  <c r="G132" i="1" s="1"/>
  <c r="H40" i="1"/>
  <c r="I40" i="1"/>
  <c r="I132" i="1" s="1"/>
  <c r="CW34" i="1" s="1"/>
  <c r="J40" i="1"/>
  <c r="K40" i="1"/>
  <c r="K132" i="1" s="1"/>
  <c r="L40" i="1"/>
  <c r="M40" i="1"/>
  <c r="N40" i="1"/>
  <c r="O40" i="1"/>
  <c r="O132" i="1" s="1"/>
  <c r="P40" i="1"/>
  <c r="Q40" i="1"/>
  <c r="Q132" i="1" s="1"/>
  <c r="DE26" i="1" s="1"/>
  <c r="R40" i="1"/>
  <c r="R132" i="1" s="1"/>
  <c r="S40" i="1"/>
  <c r="T40" i="1"/>
  <c r="U40" i="1"/>
  <c r="V40" i="1"/>
  <c r="W40" i="1"/>
  <c r="W132" i="1" s="1"/>
  <c r="X40" i="1"/>
  <c r="Y40" i="1"/>
  <c r="Z40" i="1"/>
  <c r="Z132" i="1" s="1"/>
  <c r="AA40" i="1"/>
  <c r="AB40" i="1"/>
  <c r="AC40" i="1"/>
  <c r="AD40" i="1"/>
  <c r="AE40" i="1"/>
  <c r="AE132" i="1" s="1"/>
  <c r="AF40" i="1"/>
  <c r="AG40" i="1"/>
  <c r="AG132" i="1" s="1"/>
  <c r="DU10" i="1" s="1"/>
  <c r="AH40" i="1"/>
  <c r="AI40" i="1"/>
  <c r="AJ40" i="1"/>
  <c r="AK40" i="1"/>
  <c r="AL40" i="1"/>
  <c r="AM40" i="1"/>
  <c r="AM132" i="1" s="1"/>
  <c r="AN40" i="1"/>
  <c r="AO40" i="1"/>
  <c r="AO132" i="1" s="1"/>
  <c r="EC24" i="1" s="1"/>
  <c r="AP40" i="1"/>
  <c r="AP132" i="1" s="1"/>
  <c r="DX40" i="1"/>
  <c r="EB40" i="1"/>
  <c r="D41" i="1"/>
  <c r="E41" i="1"/>
  <c r="F41" i="1"/>
  <c r="G41" i="1"/>
  <c r="H41" i="1"/>
  <c r="H133" i="1" s="1"/>
  <c r="CV36" i="1" s="1"/>
  <c r="I41" i="1"/>
  <c r="J41" i="1"/>
  <c r="J133" i="1" s="1"/>
  <c r="CX34" i="1" s="1"/>
  <c r="K41" i="1"/>
  <c r="L41" i="1"/>
  <c r="M41" i="1"/>
  <c r="N41" i="1"/>
  <c r="O41" i="1"/>
  <c r="P41" i="1"/>
  <c r="P133" i="1" s="1"/>
  <c r="DD28" i="1" s="1"/>
  <c r="Q41" i="1"/>
  <c r="R41" i="1"/>
  <c r="R133" i="1" s="1"/>
  <c r="S41" i="1"/>
  <c r="T41" i="1"/>
  <c r="U41" i="1"/>
  <c r="V41" i="1"/>
  <c r="W41" i="1"/>
  <c r="X41" i="1"/>
  <c r="X133" i="1" s="1"/>
  <c r="DL20" i="1" s="1"/>
  <c r="Y41" i="1"/>
  <c r="Z41" i="1"/>
  <c r="Z133" i="1" s="1"/>
  <c r="AA41" i="1"/>
  <c r="AB41" i="1"/>
  <c r="AC41" i="1"/>
  <c r="AD41" i="1"/>
  <c r="AE41" i="1"/>
  <c r="AF41" i="1"/>
  <c r="AF133" i="1" s="1"/>
  <c r="DT12" i="1" s="1"/>
  <c r="AG41" i="1"/>
  <c r="AH41" i="1"/>
  <c r="AH133" i="1" s="1"/>
  <c r="DV10" i="1" s="1"/>
  <c r="AI41" i="1"/>
  <c r="AJ41" i="1"/>
  <c r="AK41" i="1"/>
  <c r="AL41" i="1"/>
  <c r="AM41" i="1"/>
  <c r="AN41" i="1"/>
  <c r="AN133" i="1" s="1"/>
  <c r="EB4" i="1" s="1"/>
  <c r="AO41" i="1"/>
  <c r="AP41" i="1"/>
  <c r="AP133" i="1" s="1"/>
  <c r="AQ41" i="1"/>
  <c r="DP41" i="1"/>
  <c r="DX41" i="1"/>
  <c r="D42" i="1"/>
  <c r="E42" i="1"/>
  <c r="F42" i="1"/>
  <c r="G42" i="1"/>
  <c r="H42" i="1"/>
  <c r="I42" i="1"/>
  <c r="J42" i="1"/>
  <c r="K42" i="1"/>
  <c r="L42" i="1"/>
  <c r="M42" i="1"/>
  <c r="N42" i="1"/>
  <c r="N134" i="1" s="1"/>
  <c r="DB31" i="1" s="1"/>
  <c r="O42" i="1"/>
  <c r="P42" i="1"/>
  <c r="Q42" i="1"/>
  <c r="R42" i="1"/>
  <c r="S42" i="1"/>
  <c r="T42" i="1"/>
  <c r="U42" i="1"/>
  <c r="V42" i="1"/>
  <c r="V134" i="1" s="1"/>
  <c r="DJ23" i="1" s="1"/>
  <c r="W42" i="1"/>
  <c r="X42" i="1"/>
  <c r="Y42" i="1"/>
  <c r="Z42" i="1"/>
  <c r="AA42" i="1"/>
  <c r="AB42" i="1"/>
  <c r="AC42" i="1"/>
  <c r="AD42" i="1"/>
  <c r="AD134" i="1" s="1"/>
  <c r="DR15" i="1" s="1"/>
  <c r="AE42" i="1"/>
  <c r="AF42" i="1"/>
  <c r="AG42" i="1"/>
  <c r="AH42" i="1"/>
  <c r="AI42" i="1"/>
  <c r="AJ42" i="1"/>
  <c r="AJ134" i="1" s="1"/>
  <c r="DX9" i="1" s="1"/>
  <c r="AK42" i="1"/>
  <c r="AL42" i="1"/>
  <c r="AL134" i="1" s="1"/>
  <c r="AM42" i="1"/>
  <c r="AN42" i="1"/>
  <c r="AO42" i="1"/>
  <c r="AP42" i="1"/>
  <c r="AQ42" i="1"/>
  <c r="AR42" i="1"/>
  <c r="CS42" i="1"/>
  <c r="DR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CX43" i="1"/>
  <c r="DX43" i="1"/>
  <c r="A44" i="1"/>
  <c r="D44" i="1"/>
  <c r="E44" i="1"/>
  <c r="F44" i="1"/>
  <c r="G44" i="1"/>
  <c r="H44" i="1"/>
  <c r="I44" i="1"/>
  <c r="I136" i="1" s="1"/>
  <c r="J44" i="1"/>
  <c r="K44" i="1"/>
  <c r="L44" i="1"/>
  <c r="M44" i="1"/>
  <c r="N44" i="1"/>
  <c r="O44" i="1"/>
  <c r="O136" i="1" s="1"/>
  <c r="DC32" i="1" s="1"/>
  <c r="P44" i="1"/>
  <c r="Q44" i="1"/>
  <c r="Q136" i="1" s="1"/>
  <c r="DE30" i="1" s="1"/>
  <c r="R44" i="1"/>
  <c r="S44" i="1"/>
  <c r="T44" i="1"/>
  <c r="U44" i="1"/>
  <c r="V44" i="1"/>
  <c r="W44" i="1"/>
  <c r="W136" i="1" s="1"/>
  <c r="DK24" i="1" s="1"/>
  <c r="X44" i="1"/>
  <c r="Y44" i="1"/>
  <c r="Y136" i="1" s="1"/>
  <c r="Z44" i="1"/>
  <c r="AA44" i="1"/>
  <c r="AB44" i="1"/>
  <c r="AC44" i="1"/>
  <c r="AD44" i="1"/>
  <c r="AE44" i="1"/>
  <c r="AE136" i="1" s="1"/>
  <c r="AF44" i="1"/>
  <c r="AG44" i="1"/>
  <c r="AG136" i="1" s="1"/>
  <c r="DU14" i="1" s="1"/>
  <c r="AH44" i="1"/>
  <c r="AI44" i="1"/>
  <c r="AJ44" i="1"/>
  <c r="AK44" i="1"/>
  <c r="AL44" i="1"/>
  <c r="AM44" i="1"/>
  <c r="AM136" i="1" s="1"/>
  <c r="EA8" i="1" s="1"/>
  <c r="AN44" i="1"/>
  <c r="AO44" i="1"/>
  <c r="AO136" i="1" s="1"/>
  <c r="AP44" i="1"/>
  <c r="AQ44" i="1"/>
  <c r="AR44" i="1"/>
  <c r="AS44" i="1"/>
  <c r="AT44" i="1"/>
  <c r="CR44" i="1"/>
  <c r="DJ44" i="1"/>
  <c r="DZ44" i="1"/>
  <c r="EJ44" i="1"/>
  <c r="D45" i="1"/>
  <c r="E45" i="1"/>
  <c r="F45" i="1"/>
  <c r="G45" i="1"/>
  <c r="H45" i="1"/>
  <c r="I45" i="1"/>
  <c r="J45" i="1"/>
  <c r="K45" i="1"/>
  <c r="K137" i="1" s="1"/>
  <c r="CY37" i="1" s="1"/>
  <c r="L45" i="1"/>
  <c r="M45" i="1"/>
  <c r="N45" i="1"/>
  <c r="O45" i="1"/>
  <c r="P45" i="1"/>
  <c r="Q45" i="1"/>
  <c r="R45" i="1"/>
  <c r="S45" i="1"/>
  <c r="S137" i="1" s="1"/>
  <c r="DG29" i="1" s="1"/>
  <c r="T45" i="1"/>
  <c r="U45" i="1"/>
  <c r="V45" i="1"/>
  <c r="W45" i="1"/>
  <c r="X45" i="1"/>
  <c r="Y45" i="1"/>
  <c r="Z45" i="1"/>
  <c r="AA45" i="1"/>
  <c r="AA137" i="1" s="1"/>
  <c r="DO21" i="1" s="1"/>
  <c r="AB45" i="1"/>
  <c r="AC45" i="1"/>
  <c r="AD45" i="1"/>
  <c r="AE45" i="1"/>
  <c r="AF45" i="1"/>
  <c r="AG45" i="1"/>
  <c r="AH45" i="1"/>
  <c r="AI45" i="1"/>
  <c r="AI137" i="1" s="1"/>
  <c r="AJ45" i="1"/>
  <c r="AK45" i="1"/>
  <c r="AL45" i="1"/>
  <c r="AM45" i="1"/>
  <c r="AN45" i="1"/>
  <c r="AO45" i="1"/>
  <c r="AP45" i="1"/>
  <c r="AQ45" i="1"/>
  <c r="AQ137" i="1" s="1"/>
  <c r="EE5" i="1" s="1"/>
  <c r="AR45" i="1"/>
  <c r="AS45" i="1"/>
  <c r="AT45" i="1"/>
  <c r="AU45" i="1"/>
  <c r="CY45" i="1"/>
  <c r="DC45" i="1"/>
  <c r="DE45" i="1"/>
  <c r="EA45" i="1"/>
  <c r="D46" i="1"/>
  <c r="E46" i="1"/>
  <c r="F46" i="1"/>
  <c r="G46" i="1"/>
  <c r="H46" i="1"/>
  <c r="H138" i="1" s="1"/>
  <c r="CV41" i="1" s="1"/>
  <c r="I46" i="1"/>
  <c r="J46" i="1"/>
  <c r="K46" i="1"/>
  <c r="L46" i="1"/>
  <c r="M46" i="1"/>
  <c r="N46" i="1"/>
  <c r="O46" i="1"/>
  <c r="P46" i="1"/>
  <c r="P138" i="1" s="1"/>
  <c r="DD33" i="1" s="1"/>
  <c r="Q46" i="1"/>
  <c r="R46" i="1"/>
  <c r="S46" i="1"/>
  <c r="T46" i="1"/>
  <c r="U46" i="1"/>
  <c r="V46" i="1"/>
  <c r="W46" i="1"/>
  <c r="X46" i="1"/>
  <c r="X138" i="1" s="1"/>
  <c r="DL25" i="1" s="1"/>
  <c r="Y46" i="1"/>
  <c r="Z46" i="1"/>
  <c r="AA46" i="1"/>
  <c r="AB46" i="1"/>
  <c r="AC46" i="1"/>
  <c r="AD46" i="1"/>
  <c r="AE46" i="1"/>
  <c r="AE138" i="1" s="1"/>
  <c r="AF46" i="1"/>
  <c r="AF138" i="1" s="1"/>
  <c r="DT17" i="1" s="1"/>
  <c r="AG46" i="1"/>
  <c r="AH46" i="1"/>
  <c r="AI46" i="1"/>
  <c r="AJ46" i="1"/>
  <c r="AK46" i="1"/>
  <c r="AL46" i="1"/>
  <c r="AM46" i="1"/>
  <c r="AN46" i="1"/>
  <c r="AN138" i="1" s="1"/>
  <c r="EB9" i="1" s="1"/>
  <c r="AO46" i="1"/>
  <c r="AP46" i="1"/>
  <c r="AQ46" i="1"/>
  <c r="AR46" i="1"/>
  <c r="AS46" i="1"/>
  <c r="AT46" i="1"/>
  <c r="AU46" i="1"/>
  <c r="AU138" i="1" s="1"/>
  <c r="EI2" i="1" s="1"/>
  <c r="AV46" i="1"/>
  <c r="AV138" i="1" s="1"/>
  <c r="DJ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CZ47" i="1"/>
  <c r="DE47" i="1"/>
  <c r="DI47" i="1"/>
  <c r="DX47" i="1"/>
  <c r="D48" i="1"/>
  <c r="E48" i="1"/>
  <c r="F48" i="1"/>
  <c r="G48" i="1"/>
  <c r="H48" i="1"/>
  <c r="I48" i="1"/>
  <c r="J48" i="1"/>
  <c r="K48" i="1"/>
  <c r="K140" i="1" s="1"/>
  <c r="L48" i="1"/>
  <c r="M48" i="1"/>
  <c r="N48" i="1"/>
  <c r="N140" i="1" s="1"/>
  <c r="DB37" i="1" s="1"/>
  <c r="O48" i="1"/>
  <c r="P48" i="1"/>
  <c r="Q48" i="1"/>
  <c r="R48" i="1"/>
  <c r="S48" i="1"/>
  <c r="S140" i="1" s="1"/>
  <c r="T48" i="1"/>
  <c r="U48" i="1"/>
  <c r="V48" i="1"/>
  <c r="V140" i="1" s="1"/>
  <c r="DJ29" i="1" s="1"/>
  <c r="W48" i="1"/>
  <c r="X48" i="1"/>
  <c r="Y48" i="1"/>
  <c r="Z48" i="1"/>
  <c r="AA48" i="1"/>
  <c r="AA140" i="1" s="1"/>
  <c r="AB48" i="1"/>
  <c r="AC48" i="1"/>
  <c r="AD48" i="1"/>
  <c r="AD140" i="1" s="1"/>
  <c r="DR21" i="1" s="1"/>
  <c r="AE48" i="1"/>
  <c r="AF48" i="1"/>
  <c r="AG48" i="1"/>
  <c r="AH48" i="1"/>
  <c r="AI48" i="1"/>
  <c r="AI140" i="1" s="1"/>
  <c r="AJ48" i="1"/>
  <c r="AK48" i="1"/>
  <c r="AL48" i="1"/>
  <c r="AL140" i="1" s="1"/>
  <c r="DZ13" i="1" s="1"/>
  <c r="AM48" i="1"/>
  <c r="AN48" i="1"/>
  <c r="AO48" i="1"/>
  <c r="AO140" i="1" s="1"/>
  <c r="AP48" i="1"/>
  <c r="AQ48" i="1"/>
  <c r="AQ140" i="1" s="1"/>
  <c r="AR48" i="1"/>
  <c r="AS48" i="1"/>
  <c r="AT48" i="1"/>
  <c r="AU48" i="1"/>
  <c r="AV48" i="1"/>
  <c r="AW48" i="1"/>
  <c r="AX48" i="1"/>
  <c r="CY48" i="1"/>
  <c r="DB48" i="1"/>
  <c r="DJ48" i="1"/>
  <c r="DO48" i="1"/>
  <c r="DP48" i="1"/>
  <c r="D49" i="1"/>
  <c r="D141" i="1" s="1"/>
  <c r="CR48" i="1" s="1"/>
  <c r="E49" i="1"/>
  <c r="E141" i="1" s="1"/>
  <c r="CS47" i="1" s="1"/>
  <c r="F49" i="1"/>
  <c r="G49" i="1"/>
  <c r="H49" i="1"/>
  <c r="I49" i="1"/>
  <c r="J49" i="1"/>
  <c r="K49" i="1"/>
  <c r="L49" i="1"/>
  <c r="L141" i="1" s="1"/>
  <c r="CZ40" i="1" s="1"/>
  <c r="M49" i="1"/>
  <c r="M141" i="1" s="1"/>
  <c r="N49" i="1"/>
  <c r="O49" i="1"/>
  <c r="P49" i="1"/>
  <c r="Q49" i="1"/>
  <c r="R49" i="1"/>
  <c r="S49" i="1"/>
  <c r="T49" i="1"/>
  <c r="T141" i="1" s="1"/>
  <c r="U49" i="1"/>
  <c r="U141" i="1" s="1"/>
  <c r="DI31" i="1" s="1"/>
  <c r="V49" i="1"/>
  <c r="W49" i="1"/>
  <c r="X49" i="1"/>
  <c r="Y49" i="1"/>
  <c r="Z49" i="1"/>
  <c r="AA49" i="1"/>
  <c r="AB49" i="1"/>
  <c r="AB141" i="1" s="1"/>
  <c r="DP24" i="1" s="1"/>
  <c r="AC49" i="1"/>
  <c r="AC141" i="1" s="1"/>
  <c r="AD49" i="1"/>
  <c r="AE49" i="1"/>
  <c r="AF49" i="1"/>
  <c r="AG49" i="1"/>
  <c r="AH49" i="1"/>
  <c r="AI49" i="1"/>
  <c r="AJ49" i="1"/>
  <c r="AJ141" i="1" s="1"/>
  <c r="DX16" i="1" s="1"/>
  <c r="AK49" i="1"/>
  <c r="AK141" i="1" s="1"/>
  <c r="DY15" i="1" s="1"/>
  <c r="AL49" i="1"/>
  <c r="AM49" i="1"/>
  <c r="AN49" i="1"/>
  <c r="AO49" i="1"/>
  <c r="AP49" i="1"/>
  <c r="AQ49" i="1"/>
  <c r="AR49" i="1"/>
  <c r="AR141" i="1" s="1"/>
  <c r="EF8" i="1" s="1"/>
  <c r="AS49" i="1"/>
  <c r="AS141" i="1" s="1"/>
  <c r="EG7" i="1" s="1"/>
  <c r="AT49" i="1"/>
  <c r="AU49" i="1"/>
  <c r="AV49" i="1"/>
  <c r="AW49" i="1"/>
  <c r="AX49" i="1"/>
  <c r="AY49" i="1"/>
  <c r="CR49" i="1"/>
  <c r="CS49" i="1"/>
  <c r="DJ49" i="1"/>
  <c r="DT49" i="1"/>
  <c r="D50" i="1"/>
  <c r="D142" i="1" s="1"/>
  <c r="E50" i="1"/>
  <c r="F50" i="1"/>
  <c r="G50" i="1"/>
  <c r="H50" i="1"/>
  <c r="I50" i="1"/>
  <c r="J50" i="1"/>
  <c r="J142" i="1" s="1"/>
  <c r="K50" i="1"/>
  <c r="L50" i="1"/>
  <c r="M50" i="1"/>
  <c r="N50" i="1"/>
  <c r="O50" i="1"/>
  <c r="P50" i="1"/>
  <c r="Q50" i="1"/>
  <c r="R50" i="1"/>
  <c r="R142" i="1" s="1"/>
  <c r="S50" i="1"/>
  <c r="T50" i="1"/>
  <c r="T142" i="1" s="1"/>
  <c r="U50" i="1"/>
  <c r="V50" i="1"/>
  <c r="W50" i="1"/>
  <c r="X50" i="1"/>
  <c r="Y50" i="1"/>
  <c r="Z50" i="1"/>
  <c r="Z142" i="1" s="1"/>
  <c r="AA50" i="1"/>
  <c r="AB50" i="1"/>
  <c r="AB142" i="1" s="1"/>
  <c r="DP25" i="1" s="1"/>
  <c r="AC50" i="1"/>
  <c r="AD50" i="1"/>
  <c r="AE50" i="1"/>
  <c r="AF50" i="1"/>
  <c r="AG50" i="1"/>
  <c r="AH50" i="1"/>
  <c r="AH142" i="1" s="1"/>
  <c r="DV19" i="1" s="1"/>
  <c r="AI50" i="1"/>
  <c r="AJ50" i="1"/>
  <c r="AJ142" i="1" s="1"/>
  <c r="DX17" i="1" s="1"/>
  <c r="AK50" i="1"/>
  <c r="AL50" i="1"/>
  <c r="AM50" i="1"/>
  <c r="AN50" i="1"/>
  <c r="AO50" i="1"/>
  <c r="AP50" i="1"/>
  <c r="AP142" i="1" s="1"/>
  <c r="AQ50" i="1"/>
  <c r="AR50" i="1"/>
  <c r="AR142" i="1" s="1"/>
  <c r="EF9" i="1" s="1"/>
  <c r="AS50" i="1"/>
  <c r="AT50" i="1"/>
  <c r="AU50" i="1"/>
  <c r="AV50" i="1"/>
  <c r="AW50" i="1"/>
  <c r="AX50" i="1"/>
  <c r="AX142" i="1" s="1"/>
  <c r="EL3" i="1" s="1"/>
  <c r="AY50" i="1"/>
  <c r="AZ50" i="1"/>
  <c r="AZ142" i="1" s="1"/>
  <c r="CW50" i="1"/>
  <c r="CX50" i="1"/>
  <c r="DM50" i="1"/>
  <c r="DQ50" i="1"/>
  <c r="D51" i="1"/>
  <c r="E51" i="1"/>
  <c r="F51" i="1"/>
  <c r="F143" i="1" s="1"/>
  <c r="CT48" i="1" s="1"/>
  <c r="G51" i="1"/>
  <c r="G143" i="1" s="1"/>
  <c r="CU47" i="1" s="1"/>
  <c r="H51" i="1"/>
  <c r="I51" i="1"/>
  <c r="J51" i="1"/>
  <c r="K51" i="1"/>
  <c r="L51" i="1"/>
  <c r="M51" i="1"/>
  <c r="N51" i="1"/>
  <c r="N143" i="1" s="1"/>
  <c r="DB40" i="1" s="1"/>
  <c r="O51" i="1"/>
  <c r="O143" i="1" s="1"/>
  <c r="DC39" i="1" s="1"/>
  <c r="P51" i="1"/>
  <c r="Q51" i="1"/>
  <c r="R51" i="1"/>
  <c r="S51" i="1"/>
  <c r="T51" i="1"/>
  <c r="U51" i="1"/>
  <c r="V51" i="1"/>
  <c r="V143" i="1" s="1"/>
  <c r="DJ32" i="1" s="1"/>
  <c r="W51" i="1"/>
  <c r="W143" i="1" s="1"/>
  <c r="DK31" i="1" s="1"/>
  <c r="X51" i="1"/>
  <c r="Y51" i="1"/>
  <c r="Z51" i="1"/>
  <c r="AA51" i="1"/>
  <c r="AB51" i="1"/>
  <c r="AC51" i="1"/>
  <c r="AD51" i="1"/>
  <c r="AD143" i="1" s="1"/>
  <c r="DR24" i="1" s="1"/>
  <c r="AE51" i="1"/>
  <c r="AE143" i="1" s="1"/>
  <c r="AF51" i="1"/>
  <c r="AG51" i="1"/>
  <c r="AH51" i="1"/>
  <c r="AI51" i="1"/>
  <c r="AJ51" i="1"/>
  <c r="AK51" i="1"/>
  <c r="AL51" i="1"/>
  <c r="AL143" i="1" s="1"/>
  <c r="AM51" i="1"/>
  <c r="AM143" i="1" s="1"/>
  <c r="EA15" i="1" s="1"/>
  <c r="AN51" i="1"/>
  <c r="AO51" i="1"/>
  <c r="AP51" i="1"/>
  <c r="AQ51" i="1"/>
  <c r="AR51" i="1"/>
  <c r="AS51" i="1"/>
  <c r="AT51" i="1"/>
  <c r="AT143" i="1" s="1"/>
  <c r="EH8" i="1" s="1"/>
  <c r="AU51" i="1"/>
  <c r="AU143" i="1" s="1"/>
  <c r="EI7" i="1" s="1"/>
  <c r="AV51" i="1"/>
  <c r="AW51" i="1"/>
  <c r="AX51" i="1"/>
  <c r="AY51" i="1"/>
  <c r="AZ51" i="1"/>
  <c r="BA51" i="1"/>
  <c r="CR51" i="1"/>
  <c r="CS51" i="1"/>
  <c r="CV51" i="1"/>
  <c r="CX51" i="1"/>
  <c r="DI51" i="1"/>
  <c r="EB51" i="1"/>
  <c r="D52" i="1"/>
  <c r="E52" i="1"/>
  <c r="E144" i="1" s="1"/>
  <c r="CS50" i="1" s="1"/>
  <c r="F52" i="1"/>
  <c r="F144" i="1" s="1"/>
  <c r="CT49" i="1" s="1"/>
  <c r="G52" i="1"/>
  <c r="G144" i="1" s="1"/>
  <c r="H52" i="1"/>
  <c r="I52" i="1"/>
  <c r="J52" i="1"/>
  <c r="K52" i="1"/>
  <c r="L52" i="1"/>
  <c r="M52" i="1"/>
  <c r="N52" i="1"/>
  <c r="N144" i="1" s="1"/>
  <c r="DB41" i="1" s="1"/>
  <c r="O52" i="1"/>
  <c r="O144" i="1" s="1"/>
  <c r="P52" i="1"/>
  <c r="Q52" i="1"/>
  <c r="R52" i="1"/>
  <c r="S52" i="1"/>
  <c r="T52" i="1"/>
  <c r="U52" i="1"/>
  <c r="U144" i="1" s="1"/>
  <c r="DI34" i="1" s="1"/>
  <c r="V52" i="1"/>
  <c r="V144" i="1" s="1"/>
  <c r="DJ33" i="1" s="1"/>
  <c r="W52" i="1"/>
  <c r="W144" i="1" s="1"/>
  <c r="X52" i="1"/>
  <c r="Y52" i="1"/>
  <c r="Z52" i="1"/>
  <c r="AA52" i="1"/>
  <c r="AB52" i="1"/>
  <c r="AC52" i="1"/>
  <c r="AC144" i="1" s="1"/>
  <c r="DQ26" i="1" s="1"/>
  <c r="AD52" i="1"/>
  <c r="AD144" i="1" s="1"/>
  <c r="DR25" i="1" s="1"/>
  <c r="AE52" i="1"/>
  <c r="AE144" i="1" s="1"/>
  <c r="AF52" i="1"/>
  <c r="AG52" i="1"/>
  <c r="AH52" i="1"/>
  <c r="AI52" i="1"/>
  <c r="AJ52" i="1"/>
  <c r="AK52" i="1"/>
  <c r="AK144" i="1" s="1"/>
  <c r="AL52" i="1"/>
  <c r="AL144" i="1" s="1"/>
  <c r="AM52" i="1"/>
  <c r="AM144" i="1" s="1"/>
  <c r="EA16" i="1" s="1"/>
  <c r="AN52" i="1"/>
  <c r="AO52" i="1"/>
  <c r="AP52" i="1"/>
  <c r="AQ52" i="1"/>
  <c r="AR52" i="1"/>
  <c r="AS52" i="1"/>
  <c r="AT52" i="1"/>
  <c r="AT144" i="1" s="1"/>
  <c r="EH9" i="1" s="1"/>
  <c r="AU52" i="1"/>
  <c r="AU144" i="1" s="1"/>
  <c r="EI8" i="1" s="1"/>
  <c r="AV52" i="1"/>
  <c r="AW52" i="1"/>
  <c r="AX52" i="1"/>
  <c r="AY52" i="1"/>
  <c r="AZ52" i="1"/>
  <c r="BA52" i="1"/>
  <c r="BA144" i="1" s="1"/>
  <c r="BB52" i="1"/>
  <c r="BB144" i="1" s="1"/>
  <c r="CR52" i="1"/>
  <c r="DE52" i="1"/>
  <c r="DM52" i="1"/>
  <c r="DP52" i="1"/>
  <c r="D53" i="1"/>
  <c r="D145" i="1" s="1"/>
  <c r="E53" i="1"/>
  <c r="E145" i="1" s="1"/>
  <c r="F53" i="1"/>
  <c r="G53" i="1"/>
  <c r="G145" i="1" s="1"/>
  <c r="H53" i="1"/>
  <c r="I53" i="1"/>
  <c r="J53" i="1"/>
  <c r="K53" i="1"/>
  <c r="L53" i="1"/>
  <c r="L145" i="1" s="1"/>
  <c r="CZ44" i="1" s="1"/>
  <c r="M53" i="1"/>
  <c r="M145" i="1" s="1"/>
  <c r="N53" i="1"/>
  <c r="N145" i="1" s="1"/>
  <c r="DB42" i="1" s="1"/>
  <c r="O53" i="1"/>
  <c r="O145" i="1" s="1"/>
  <c r="P53" i="1"/>
  <c r="Q53" i="1"/>
  <c r="R53" i="1"/>
  <c r="S53" i="1"/>
  <c r="T53" i="1"/>
  <c r="T145" i="1" s="1"/>
  <c r="U53" i="1"/>
  <c r="U145" i="1" s="1"/>
  <c r="DI35" i="1" s="1"/>
  <c r="V53" i="1"/>
  <c r="W53" i="1"/>
  <c r="W145" i="1" s="1"/>
  <c r="DK33" i="1" s="1"/>
  <c r="X53" i="1"/>
  <c r="Y53" i="1"/>
  <c r="Z53" i="1"/>
  <c r="AA53" i="1"/>
  <c r="AB53" i="1"/>
  <c r="AB145" i="1" s="1"/>
  <c r="DP28" i="1" s="1"/>
  <c r="AC53" i="1"/>
  <c r="AC145" i="1" s="1"/>
  <c r="AD53" i="1"/>
  <c r="AE53" i="1"/>
  <c r="AF53" i="1"/>
  <c r="AG53" i="1"/>
  <c r="AH53" i="1"/>
  <c r="AI53" i="1"/>
  <c r="AJ53" i="1"/>
  <c r="AJ145" i="1" s="1"/>
  <c r="DX20" i="1" s="1"/>
  <c r="AK53" i="1"/>
  <c r="AK145" i="1" s="1"/>
  <c r="DY19" i="1" s="1"/>
  <c r="AL53" i="1"/>
  <c r="AM53" i="1"/>
  <c r="AM145" i="1" s="1"/>
  <c r="EA17" i="1" s="1"/>
  <c r="AN53" i="1"/>
  <c r="AO53" i="1"/>
  <c r="AP53" i="1"/>
  <c r="AQ53" i="1"/>
  <c r="AR53" i="1"/>
  <c r="AR145" i="1" s="1"/>
  <c r="EF12" i="1" s="1"/>
  <c r="AS53" i="1"/>
  <c r="AS145" i="1" s="1"/>
  <c r="EG11" i="1" s="1"/>
  <c r="AT53" i="1"/>
  <c r="AT145" i="1" s="1"/>
  <c r="EH10" i="1" s="1"/>
  <c r="AU53" i="1"/>
  <c r="AU145" i="1" s="1"/>
  <c r="EI9" i="1" s="1"/>
  <c r="AV53" i="1"/>
  <c r="AW53" i="1"/>
  <c r="AX53" i="1"/>
  <c r="AY53" i="1"/>
  <c r="AZ53" i="1"/>
  <c r="AZ145" i="1" s="1"/>
  <c r="BA53" i="1"/>
  <c r="BA145" i="1" s="1"/>
  <c r="BB53" i="1"/>
  <c r="BC53" i="1"/>
  <c r="CW53" i="1"/>
  <c r="DD53" i="1"/>
  <c r="DJ53" i="1"/>
  <c r="DM53" i="1"/>
  <c r="D54" i="1"/>
  <c r="E54" i="1"/>
  <c r="E146" i="1" s="1"/>
  <c r="CS52" i="1" s="1"/>
  <c r="F54" i="1"/>
  <c r="F146" i="1" s="1"/>
  <c r="CT51" i="1" s="1"/>
  <c r="G54" i="1"/>
  <c r="H54" i="1"/>
  <c r="I54" i="1"/>
  <c r="J54" i="1"/>
  <c r="K54" i="1"/>
  <c r="L54" i="1"/>
  <c r="M54" i="1"/>
  <c r="M146" i="1" s="1"/>
  <c r="DA44" i="1" s="1"/>
  <c r="N54" i="1"/>
  <c r="N146" i="1" s="1"/>
  <c r="DB43" i="1" s="1"/>
  <c r="O54" i="1"/>
  <c r="P54" i="1"/>
  <c r="Q54" i="1"/>
  <c r="R54" i="1"/>
  <c r="S54" i="1"/>
  <c r="T54" i="1"/>
  <c r="U54" i="1"/>
  <c r="V54" i="1"/>
  <c r="V146" i="1" s="1"/>
  <c r="DJ35" i="1" s="1"/>
  <c r="W54" i="1"/>
  <c r="X54" i="1"/>
  <c r="Y54" i="1"/>
  <c r="Z54" i="1"/>
  <c r="AA54" i="1"/>
  <c r="AB54" i="1"/>
  <c r="AC54" i="1"/>
  <c r="AD54" i="1"/>
  <c r="AD146" i="1" s="1"/>
  <c r="DR27" i="1" s="1"/>
  <c r="AE54" i="1"/>
  <c r="AF54" i="1"/>
  <c r="AG54" i="1"/>
  <c r="AH54" i="1"/>
  <c r="AI54" i="1"/>
  <c r="AJ54" i="1"/>
  <c r="AK54" i="1"/>
  <c r="AL54" i="1"/>
  <c r="AL146" i="1" s="1"/>
  <c r="AM54" i="1"/>
  <c r="AN54" i="1"/>
  <c r="AO54" i="1"/>
  <c r="AP54" i="1"/>
  <c r="AQ54" i="1"/>
  <c r="AR54" i="1"/>
  <c r="AS54" i="1"/>
  <c r="AT54" i="1"/>
  <c r="AT146" i="1" s="1"/>
  <c r="EH11" i="1" s="1"/>
  <c r="AU54" i="1"/>
  <c r="AV54" i="1"/>
  <c r="AW54" i="1"/>
  <c r="AX54" i="1"/>
  <c r="AY54" i="1"/>
  <c r="AZ54" i="1"/>
  <c r="BA54" i="1"/>
  <c r="BB54" i="1"/>
  <c r="BB146" i="1" s="1"/>
  <c r="BC54" i="1"/>
  <c r="BD54" i="1"/>
  <c r="CV54" i="1"/>
  <c r="CW54" i="1"/>
  <c r="DE54" i="1"/>
  <c r="DI54" i="1"/>
  <c r="DV54" i="1"/>
  <c r="DY54" i="1"/>
  <c r="D55" i="1"/>
  <c r="E55" i="1"/>
  <c r="F55" i="1"/>
  <c r="G55" i="1"/>
  <c r="H55" i="1"/>
  <c r="I55" i="1"/>
  <c r="J55" i="1"/>
  <c r="J147" i="1" s="1"/>
  <c r="CX48" i="1" s="1"/>
  <c r="K55" i="1"/>
  <c r="L55" i="1"/>
  <c r="M55" i="1"/>
  <c r="N55" i="1"/>
  <c r="O55" i="1"/>
  <c r="P55" i="1"/>
  <c r="Q55" i="1"/>
  <c r="R55" i="1"/>
  <c r="R147" i="1" s="1"/>
  <c r="S55" i="1"/>
  <c r="T55" i="1"/>
  <c r="T147" i="1" s="1"/>
  <c r="U55" i="1"/>
  <c r="V55" i="1"/>
  <c r="W55" i="1"/>
  <c r="X55" i="1"/>
  <c r="Y55" i="1"/>
  <c r="Z55" i="1"/>
  <c r="Z147" i="1" s="1"/>
  <c r="AA55" i="1"/>
  <c r="AB55" i="1"/>
  <c r="AB147" i="1" s="1"/>
  <c r="DP30" i="1" s="1"/>
  <c r="AC55" i="1"/>
  <c r="AD55" i="1"/>
  <c r="AE55" i="1"/>
  <c r="AF55" i="1"/>
  <c r="AG55" i="1"/>
  <c r="AH55" i="1"/>
  <c r="AH147" i="1" s="1"/>
  <c r="DV24" i="1" s="1"/>
  <c r="AI55" i="1"/>
  <c r="AJ55" i="1"/>
  <c r="AJ147" i="1" s="1"/>
  <c r="DX22" i="1" s="1"/>
  <c r="AK55" i="1"/>
  <c r="AL55" i="1"/>
  <c r="AM55" i="1"/>
  <c r="AN55" i="1"/>
  <c r="AO55" i="1"/>
  <c r="AP55" i="1"/>
  <c r="AP147" i="1" s="1"/>
  <c r="AQ55" i="1"/>
  <c r="AR55" i="1"/>
  <c r="AR147" i="1" s="1"/>
  <c r="EF14" i="1" s="1"/>
  <c r="AS55" i="1"/>
  <c r="AT55" i="1"/>
  <c r="AU55" i="1"/>
  <c r="AV55" i="1"/>
  <c r="AW55" i="1"/>
  <c r="AX55" i="1"/>
  <c r="AX147" i="1" s="1"/>
  <c r="EL8" i="1" s="1"/>
  <c r="AY55" i="1"/>
  <c r="AZ55" i="1"/>
  <c r="AZ147" i="1" s="1"/>
  <c r="BA55" i="1"/>
  <c r="BB55" i="1"/>
  <c r="BC55" i="1"/>
  <c r="BD55" i="1"/>
  <c r="BE55" i="1"/>
  <c r="CR55" i="1"/>
  <c r="CT55" i="1"/>
  <c r="CU55" i="1"/>
  <c r="CZ55" i="1"/>
  <c r="DD55" i="1"/>
  <c r="DE55" i="1"/>
  <c r="DP55" i="1"/>
  <c r="DR55" i="1"/>
  <c r="D56" i="1"/>
  <c r="E56" i="1"/>
  <c r="F56" i="1"/>
  <c r="G56" i="1"/>
  <c r="G148" i="1" s="1"/>
  <c r="CU52" i="1" s="1"/>
  <c r="H56" i="1"/>
  <c r="I56" i="1"/>
  <c r="J56" i="1"/>
  <c r="K56" i="1"/>
  <c r="L56" i="1"/>
  <c r="M56" i="1"/>
  <c r="N56" i="1"/>
  <c r="O56" i="1"/>
  <c r="O148" i="1" s="1"/>
  <c r="P56" i="1"/>
  <c r="Q56" i="1"/>
  <c r="R56" i="1"/>
  <c r="S56" i="1"/>
  <c r="T56" i="1"/>
  <c r="U56" i="1"/>
  <c r="V56" i="1"/>
  <c r="W56" i="1"/>
  <c r="W148" i="1" s="1"/>
  <c r="X56" i="1"/>
  <c r="Y56" i="1"/>
  <c r="Z56" i="1"/>
  <c r="AA56" i="1"/>
  <c r="AB56" i="1"/>
  <c r="AC56" i="1"/>
  <c r="AD56" i="1"/>
  <c r="AE56" i="1"/>
  <c r="AE148" i="1" s="1"/>
  <c r="AF56" i="1"/>
  <c r="AG56" i="1"/>
  <c r="AH56" i="1"/>
  <c r="AI56" i="1"/>
  <c r="AJ56" i="1"/>
  <c r="AK56" i="1"/>
  <c r="AL56" i="1"/>
  <c r="AM56" i="1"/>
  <c r="AM148" i="1" s="1"/>
  <c r="EA20" i="1" s="1"/>
  <c r="AN56" i="1"/>
  <c r="AO56" i="1"/>
  <c r="AP56" i="1"/>
  <c r="AQ56" i="1"/>
  <c r="AR56" i="1"/>
  <c r="AS56" i="1"/>
  <c r="AT56" i="1"/>
  <c r="AU56" i="1"/>
  <c r="AU148" i="1" s="1"/>
  <c r="EI12" i="1" s="1"/>
  <c r="AV56" i="1"/>
  <c r="AW56" i="1"/>
  <c r="AX56" i="1"/>
  <c r="AY56" i="1"/>
  <c r="AZ56" i="1"/>
  <c r="BA56" i="1"/>
  <c r="BB56" i="1"/>
  <c r="BC56" i="1"/>
  <c r="BC148" i="1" s="1"/>
  <c r="EQ4" i="1" s="1"/>
  <c r="BD56" i="1"/>
  <c r="BE56" i="1"/>
  <c r="BF56" i="1"/>
  <c r="CV56" i="1"/>
  <c r="D57" i="1"/>
  <c r="D149" i="1" s="1"/>
  <c r="CR56" i="1" s="1"/>
  <c r="E57" i="1"/>
  <c r="E149" i="1" s="1"/>
  <c r="CS55" i="1" s="1"/>
  <c r="F57" i="1"/>
  <c r="F149" i="1" s="1"/>
  <c r="CT54" i="1" s="1"/>
  <c r="G57" i="1"/>
  <c r="H57" i="1"/>
  <c r="I57" i="1"/>
  <c r="J57" i="1"/>
  <c r="K57" i="1"/>
  <c r="L57" i="1"/>
  <c r="L149" i="1" s="1"/>
  <c r="CZ48" i="1" s="1"/>
  <c r="M57" i="1"/>
  <c r="M149" i="1" s="1"/>
  <c r="N57" i="1"/>
  <c r="N149" i="1" s="1"/>
  <c r="DB46" i="1" s="1"/>
  <c r="O57" i="1"/>
  <c r="P57" i="1"/>
  <c r="Q57" i="1"/>
  <c r="R57" i="1"/>
  <c r="S57" i="1"/>
  <c r="T57" i="1"/>
  <c r="T149" i="1" s="1"/>
  <c r="U57" i="1"/>
  <c r="U149" i="1" s="1"/>
  <c r="DI39" i="1" s="1"/>
  <c r="V57" i="1"/>
  <c r="V149" i="1" s="1"/>
  <c r="DJ38" i="1" s="1"/>
  <c r="W57" i="1"/>
  <c r="X57" i="1"/>
  <c r="Y57" i="1"/>
  <c r="Z57" i="1"/>
  <c r="AA57" i="1"/>
  <c r="AB57" i="1"/>
  <c r="AB149" i="1" s="1"/>
  <c r="DP32" i="1" s="1"/>
  <c r="AC57" i="1"/>
  <c r="AC149" i="1" s="1"/>
  <c r="AD57" i="1"/>
  <c r="AD149" i="1" s="1"/>
  <c r="DR30" i="1" s="1"/>
  <c r="AE57" i="1"/>
  <c r="AF57" i="1"/>
  <c r="AG57" i="1"/>
  <c r="AH57" i="1"/>
  <c r="AI57" i="1"/>
  <c r="AJ57" i="1"/>
  <c r="AJ149" i="1" s="1"/>
  <c r="DX24" i="1" s="1"/>
  <c r="AK57" i="1"/>
  <c r="AK149" i="1" s="1"/>
  <c r="DY23" i="1" s="1"/>
  <c r="AL57" i="1"/>
  <c r="AL149" i="1" s="1"/>
  <c r="DZ22" i="1" s="1"/>
  <c r="AM57" i="1"/>
  <c r="AN57" i="1"/>
  <c r="AO57" i="1"/>
  <c r="AP57" i="1"/>
  <c r="AQ57" i="1"/>
  <c r="AR57" i="1"/>
  <c r="AR149" i="1" s="1"/>
  <c r="EF16" i="1" s="1"/>
  <c r="AS57" i="1"/>
  <c r="AS149" i="1" s="1"/>
  <c r="EG15" i="1" s="1"/>
  <c r="AT57" i="1"/>
  <c r="AT149" i="1" s="1"/>
  <c r="EH14" i="1" s="1"/>
  <c r="AU57" i="1"/>
  <c r="AV57" i="1"/>
  <c r="AW57" i="1"/>
  <c r="AX57" i="1"/>
  <c r="AY57" i="1"/>
  <c r="AZ57" i="1"/>
  <c r="AZ149" i="1" s="1"/>
  <c r="BA57" i="1"/>
  <c r="BA149" i="1" s="1"/>
  <c r="BB57" i="1"/>
  <c r="BB149" i="1" s="1"/>
  <c r="EP6" i="1" s="1"/>
  <c r="BC57" i="1"/>
  <c r="BD57" i="1"/>
  <c r="BE57" i="1"/>
  <c r="BF57" i="1"/>
  <c r="BG57" i="1"/>
  <c r="CR57" i="1"/>
  <c r="CT57" i="1"/>
  <c r="CZ57" i="1"/>
  <c r="DK57" i="1"/>
  <c r="DP57" i="1"/>
  <c r="DR57" i="1"/>
  <c r="D58" i="1"/>
  <c r="E58" i="1"/>
  <c r="F58" i="1"/>
  <c r="G58" i="1"/>
  <c r="H58" i="1"/>
  <c r="I58" i="1"/>
  <c r="J58" i="1"/>
  <c r="J150" i="1" s="1"/>
  <c r="K58" i="1"/>
  <c r="L58" i="1"/>
  <c r="M58" i="1"/>
  <c r="M150" i="1" s="1"/>
  <c r="N58" i="1"/>
  <c r="O58" i="1"/>
  <c r="O150" i="1" s="1"/>
  <c r="DC46" i="1" s="1"/>
  <c r="P58" i="1"/>
  <c r="Q58" i="1"/>
  <c r="R58" i="1"/>
  <c r="R150" i="1" s="1"/>
  <c r="S58" i="1"/>
  <c r="T58" i="1"/>
  <c r="U58" i="1"/>
  <c r="U150" i="1" s="1"/>
  <c r="DI40" i="1" s="1"/>
  <c r="V58" i="1"/>
  <c r="W58" i="1"/>
  <c r="W150" i="1" s="1"/>
  <c r="DK38" i="1" s="1"/>
  <c r="X58" i="1"/>
  <c r="Y58" i="1"/>
  <c r="Z58" i="1"/>
  <c r="Z150" i="1" s="1"/>
  <c r="AA58" i="1"/>
  <c r="AB58" i="1"/>
  <c r="AC58" i="1"/>
  <c r="AD58" i="1"/>
  <c r="AE58" i="1"/>
  <c r="AE150" i="1" s="1"/>
  <c r="AF58" i="1"/>
  <c r="AG58" i="1"/>
  <c r="AH58" i="1"/>
  <c r="AH150" i="1" s="1"/>
  <c r="DV27" i="1" s="1"/>
  <c r="AI58" i="1"/>
  <c r="AJ58" i="1"/>
  <c r="AK58" i="1"/>
  <c r="AL58" i="1"/>
  <c r="AM58" i="1"/>
  <c r="AM150" i="1" s="1"/>
  <c r="EA22" i="1" s="1"/>
  <c r="AN58" i="1"/>
  <c r="AO58" i="1"/>
  <c r="AP58" i="1"/>
  <c r="AP150" i="1" s="1"/>
  <c r="AQ58" i="1"/>
  <c r="AR58" i="1"/>
  <c r="AS58" i="1"/>
  <c r="AT58" i="1"/>
  <c r="AU58" i="1"/>
  <c r="AV58" i="1"/>
  <c r="AW58" i="1"/>
  <c r="AX58" i="1"/>
  <c r="AX150" i="1" s="1"/>
  <c r="EL11" i="1" s="1"/>
  <c r="AY58" i="1"/>
  <c r="AZ58" i="1"/>
  <c r="BA58" i="1"/>
  <c r="BB58" i="1"/>
  <c r="BC58" i="1"/>
  <c r="BC150" i="1" s="1"/>
  <c r="EQ6" i="1" s="1"/>
  <c r="BD58" i="1"/>
  <c r="BE58" i="1"/>
  <c r="BF58" i="1"/>
  <c r="BF150" i="1" s="1"/>
  <c r="ET3" i="1" s="1"/>
  <c r="BG58" i="1"/>
  <c r="BH58" i="1"/>
  <c r="CW58" i="1"/>
  <c r="CY58" i="1"/>
  <c r="CZ58" i="1"/>
  <c r="DE58" i="1"/>
  <c r="DI58" i="1"/>
  <c r="D59" i="1"/>
  <c r="D151" i="1" s="1"/>
  <c r="CR58" i="1" s="1"/>
  <c r="E59" i="1"/>
  <c r="E151" i="1" s="1"/>
  <c r="CS57" i="1" s="1"/>
  <c r="F59" i="1"/>
  <c r="G59" i="1"/>
  <c r="H59" i="1"/>
  <c r="I59" i="1"/>
  <c r="J59" i="1"/>
  <c r="K59" i="1"/>
  <c r="L59" i="1"/>
  <c r="L151" i="1" s="1"/>
  <c r="CZ50" i="1" s="1"/>
  <c r="M59" i="1"/>
  <c r="M151" i="1" s="1"/>
  <c r="DA49" i="1" s="1"/>
  <c r="N59" i="1"/>
  <c r="O59" i="1"/>
  <c r="P59" i="1"/>
  <c r="Q59" i="1"/>
  <c r="R59" i="1"/>
  <c r="S59" i="1"/>
  <c r="T59" i="1"/>
  <c r="T151" i="1" s="1"/>
  <c r="U59" i="1"/>
  <c r="U151" i="1" s="1"/>
  <c r="DI41" i="1" s="1"/>
  <c r="V59" i="1"/>
  <c r="W59" i="1"/>
  <c r="X59" i="1"/>
  <c r="Y59" i="1"/>
  <c r="Z59" i="1"/>
  <c r="AA59" i="1"/>
  <c r="AB59" i="1"/>
  <c r="AB151" i="1" s="1"/>
  <c r="DP34" i="1" s="1"/>
  <c r="AC59" i="1"/>
  <c r="AC151" i="1" s="1"/>
  <c r="DQ33" i="1" s="1"/>
  <c r="AD59" i="1"/>
  <c r="AE59" i="1"/>
  <c r="AF59" i="1"/>
  <c r="AG59" i="1"/>
  <c r="AH59" i="1"/>
  <c r="AI59" i="1"/>
  <c r="AJ59" i="1"/>
  <c r="AJ151" i="1" s="1"/>
  <c r="DX26" i="1" s="1"/>
  <c r="AK59" i="1"/>
  <c r="AK151" i="1" s="1"/>
  <c r="AL59" i="1"/>
  <c r="AM59" i="1"/>
  <c r="AN59" i="1"/>
  <c r="AO59" i="1"/>
  <c r="AP59" i="1"/>
  <c r="AQ59" i="1"/>
  <c r="AR59" i="1"/>
  <c r="AR151" i="1" s="1"/>
  <c r="EF18" i="1" s="1"/>
  <c r="AS59" i="1"/>
  <c r="AS151" i="1" s="1"/>
  <c r="EG17" i="1" s="1"/>
  <c r="AT59" i="1"/>
  <c r="AU59" i="1"/>
  <c r="AV59" i="1"/>
  <c r="AW59" i="1"/>
  <c r="AX59" i="1"/>
  <c r="AY59" i="1"/>
  <c r="AZ59" i="1"/>
  <c r="AZ151" i="1" s="1"/>
  <c r="EN10" i="1" s="1"/>
  <c r="BA59" i="1"/>
  <c r="BA151" i="1" s="1"/>
  <c r="BB59" i="1"/>
  <c r="BC59" i="1"/>
  <c r="BD59" i="1"/>
  <c r="BE59" i="1"/>
  <c r="BF59" i="1"/>
  <c r="BG59" i="1"/>
  <c r="BH59" i="1"/>
  <c r="BH151" i="1" s="1"/>
  <c r="EV2" i="1" s="1"/>
  <c r="BI59" i="1"/>
  <c r="BI151" i="1" s="1"/>
  <c r="CR59" i="1"/>
  <c r="DI59" i="1"/>
  <c r="D60" i="1"/>
  <c r="E60" i="1"/>
  <c r="E152" i="1" s="1"/>
  <c r="CS58" i="1" s="1"/>
  <c r="F60" i="1"/>
  <c r="G60" i="1"/>
  <c r="G152" i="1" s="1"/>
  <c r="CU56" i="1" s="1"/>
  <c r="H60" i="1"/>
  <c r="I60" i="1"/>
  <c r="J60" i="1"/>
  <c r="K60" i="1"/>
  <c r="L60" i="1"/>
  <c r="M60" i="1"/>
  <c r="M152" i="1" s="1"/>
  <c r="N60" i="1"/>
  <c r="O60" i="1"/>
  <c r="O152" i="1" s="1"/>
  <c r="DC48" i="1" s="1"/>
  <c r="P60" i="1"/>
  <c r="Q60" i="1"/>
  <c r="R60" i="1"/>
  <c r="S60" i="1"/>
  <c r="T60" i="1"/>
  <c r="U60" i="1"/>
  <c r="U152" i="1" s="1"/>
  <c r="DI42" i="1" s="1"/>
  <c r="V60" i="1"/>
  <c r="W60" i="1"/>
  <c r="W152" i="1" s="1"/>
  <c r="DK40" i="1" s="1"/>
  <c r="X60" i="1"/>
  <c r="Y60" i="1"/>
  <c r="Z60" i="1"/>
  <c r="AA60" i="1"/>
  <c r="AB60" i="1"/>
  <c r="AC60" i="1"/>
  <c r="AC152" i="1" s="1"/>
  <c r="AD60" i="1"/>
  <c r="AE60" i="1"/>
  <c r="AE152" i="1" s="1"/>
  <c r="AF60" i="1"/>
  <c r="AG60" i="1"/>
  <c r="AH60" i="1"/>
  <c r="AI60" i="1"/>
  <c r="AJ60" i="1"/>
  <c r="AK60" i="1"/>
  <c r="AK152" i="1" s="1"/>
  <c r="DY26" i="1" s="1"/>
  <c r="AL60" i="1"/>
  <c r="AM60" i="1"/>
  <c r="AM152" i="1" s="1"/>
  <c r="EA24" i="1" s="1"/>
  <c r="AN60" i="1"/>
  <c r="AO60" i="1"/>
  <c r="AP60" i="1"/>
  <c r="AQ60" i="1"/>
  <c r="AR60" i="1"/>
  <c r="AS60" i="1"/>
  <c r="AS152" i="1" s="1"/>
  <c r="EG18" i="1" s="1"/>
  <c r="AT60" i="1"/>
  <c r="AU60" i="1"/>
  <c r="AU152" i="1" s="1"/>
  <c r="EI16" i="1" s="1"/>
  <c r="AV60" i="1"/>
  <c r="AW60" i="1"/>
  <c r="AX60" i="1"/>
  <c r="AY60" i="1"/>
  <c r="AZ60" i="1"/>
  <c r="BA60" i="1"/>
  <c r="BA152" i="1" s="1"/>
  <c r="BB60" i="1"/>
  <c r="BC60" i="1"/>
  <c r="BC152" i="1" s="1"/>
  <c r="EQ8" i="1" s="1"/>
  <c r="BD60" i="1"/>
  <c r="BE60" i="1"/>
  <c r="BF60" i="1"/>
  <c r="BG60" i="1"/>
  <c r="BH60" i="1"/>
  <c r="BI60" i="1"/>
  <c r="BI152" i="1" s="1"/>
  <c r="EW2" i="1" s="1"/>
  <c r="BJ60" i="1"/>
  <c r="CR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CV61" i="1"/>
  <c r="CX61" i="1"/>
  <c r="D62" i="1"/>
  <c r="E62" i="1"/>
  <c r="F62" i="1"/>
  <c r="G62" i="1"/>
  <c r="G154" i="1" s="1"/>
  <c r="CU58" i="1" s="1"/>
  <c r="H62" i="1"/>
  <c r="I62" i="1"/>
  <c r="J62" i="1"/>
  <c r="K62" i="1"/>
  <c r="L62" i="1"/>
  <c r="M62" i="1"/>
  <c r="N62" i="1"/>
  <c r="O62" i="1"/>
  <c r="O154" i="1" s="1"/>
  <c r="DC50" i="1" s="1"/>
  <c r="P62" i="1"/>
  <c r="Q62" i="1"/>
  <c r="R62" i="1"/>
  <c r="S62" i="1"/>
  <c r="T62" i="1"/>
  <c r="U62" i="1"/>
  <c r="V62" i="1"/>
  <c r="W62" i="1"/>
  <c r="W154" i="1" s="1"/>
  <c r="DK42" i="1" s="1"/>
  <c r="X62" i="1"/>
  <c r="Y62" i="1"/>
  <c r="Z62" i="1"/>
  <c r="AA62" i="1"/>
  <c r="AB62" i="1"/>
  <c r="AC62" i="1"/>
  <c r="AD62" i="1"/>
  <c r="AE62" i="1"/>
  <c r="AE154" i="1" s="1"/>
  <c r="AF62" i="1"/>
  <c r="AG62" i="1"/>
  <c r="AH62" i="1"/>
  <c r="AI62" i="1"/>
  <c r="AJ62" i="1"/>
  <c r="AK62" i="1"/>
  <c r="AL62" i="1"/>
  <c r="AM62" i="1"/>
  <c r="AM154" i="1" s="1"/>
  <c r="EA26" i="1" s="1"/>
  <c r="AN62" i="1"/>
  <c r="AO62" i="1"/>
  <c r="AP62" i="1"/>
  <c r="AQ62" i="1"/>
  <c r="AR62" i="1"/>
  <c r="AS62" i="1"/>
  <c r="AT62" i="1"/>
  <c r="AU62" i="1"/>
  <c r="AU154" i="1" s="1"/>
  <c r="EI18" i="1" s="1"/>
  <c r="AV62" i="1"/>
  <c r="AW62" i="1"/>
  <c r="AX62" i="1"/>
  <c r="AX154" i="1" s="1"/>
  <c r="EL15" i="1" s="1"/>
  <c r="AY62" i="1"/>
  <c r="AZ62" i="1"/>
  <c r="BA62" i="1"/>
  <c r="BB62" i="1"/>
  <c r="BC62" i="1"/>
  <c r="BC154" i="1" s="1"/>
  <c r="EQ10" i="1" s="1"/>
  <c r="BD62" i="1"/>
  <c r="BE62" i="1"/>
  <c r="BF62" i="1"/>
  <c r="BF154" i="1" s="1"/>
  <c r="ET7" i="1" s="1"/>
  <c r="BG62" i="1"/>
  <c r="BH62" i="1"/>
  <c r="BI62" i="1"/>
  <c r="BJ62" i="1"/>
  <c r="BK62" i="1"/>
  <c r="BK154" i="1" s="1"/>
  <c r="EY2" i="1" s="1"/>
  <c r="BL62" i="1"/>
  <c r="CX62" i="1"/>
  <c r="DC62" i="1"/>
  <c r="DD62" i="1"/>
  <c r="DQ62" i="1"/>
  <c r="D63" i="1"/>
  <c r="E63" i="1"/>
  <c r="E155" i="1" s="1"/>
  <c r="CS61" i="1" s="1"/>
  <c r="F63" i="1"/>
  <c r="G63" i="1"/>
  <c r="H63" i="1"/>
  <c r="I63" i="1"/>
  <c r="J63" i="1"/>
  <c r="J155" i="1" s="1"/>
  <c r="CX56" i="1" s="1"/>
  <c r="K63" i="1"/>
  <c r="L63" i="1"/>
  <c r="M63" i="1"/>
  <c r="M155" i="1" s="1"/>
  <c r="N63" i="1"/>
  <c r="O63" i="1"/>
  <c r="P63" i="1"/>
  <c r="Q63" i="1"/>
  <c r="R63" i="1"/>
  <c r="R155" i="1" s="1"/>
  <c r="S63" i="1"/>
  <c r="T63" i="1"/>
  <c r="U63" i="1"/>
  <c r="U155" i="1" s="1"/>
  <c r="DI45" i="1" s="1"/>
  <c r="V63" i="1"/>
  <c r="W63" i="1"/>
  <c r="X63" i="1"/>
  <c r="Y63" i="1"/>
  <c r="Z63" i="1"/>
  <c r="Z155" i="1" s="1"/>
  <c r="AA63" i="1"/>
  <c r="AB63" i="1"/>
  <c r="AB155" i="1" s="1"/>
  <c r="DP38" i="1" s="1"/>
  <c r="AC63" i="1"/>
  <c r="AC155" i="1" s="1"/>
  <c r="AD63" i="1"/>
  <c r="AE63" i="1"/>
  <c r="AF63" i="1"/>
  <c r="AG63" i="1"/>
  <c r="AH63" i="1"/>
  <c r="AH155" i="1" s="1"/>
  <c r="DV32" i="1" s="1"/>
  <c r="AI63" i="1"/>
  <c r="AJ63" i="1"/>
  <c r="AK63" i="1"/>
  <c r="AK155" i="1" s="1"/>
  <c r="DY29" i="1" s="1"/>
  <c r="AL63" i="1"/>
  <c r="AM63" i="1"/>
  <c r="AN63" i="1"/>
  <c r="AO63" i="1"/>
  <c r="AP63" i="1"/>
  <c r="AQ63" i="1"/>
  <c r="AR63" i="1"/>
  <c r="AR155" i="1" s="1"/>
  <c r="EF22" i="1" s="1"/>
  <c r="AS63" i="1"/>
  <c r="AS155" i="1" s="1"/>
  <c r="EG21" i="1" s="1"/>
  <c r="AT63" i="1"/>
  <c r="AU63" i="1"/>
  <c r="AV63" i="1"/>
  <c r="AW63" i="1"/>
  <c r="AX63" i="1"/>
  <c r="AX155" i="1" s="1"/>
  <c r="EL16" i="1" s="1"/>
  <c r="AY63" i="1"/>
  <c r="AZ63" i="1"/>
  <c r="AZ155" i="1" s="1"/>
  <c r="BA63" i="1"/>
  <c r="BA155" i="1" s="1"/>
  <c r="BB63" i="1"/>
  <c r="BC63" i="1"/>
  <c r="BD63" i="1"/>
  <c r="BE63" i="1"/>
  <c r="BF63" i="1"/>
  <c r="BF155" i="1" s="1"/>
  <c r="ET8" i="1" s="1"/>
  <c r="BG63" i="1"/>
  <c r="BH63" i="1"/>
  <c r="BI63" i="1"/>
  <c r="BI155" i="1" s="1"/>
  <c r="BJ63" i="1"/>
  <c r="BK63" i="1"/>
  <c r="BL63" i="1"/>
  <c r="BM63" i="1"/>
  <c r="CT63" i="1"/>
  <c r="CV63" i="1"/>
  <c r="D64" i="1"/>
  <c r="D156" i="1" s="1"/>
  <c r="CR63" i="1" s="1"/>
  <c r="E64" i="1"/>
  <c r="E156" i="1" s="1"/>
  <c r="CS62" i="1" s="1"/>
  <c r="F64" i="1"/>
  <c r="F156" i="1" s="1"/>
  <c r="G64" i="1"/>
  <c r="G156" i="1" s="1"/>
  <c r="H64" i="1"/>
  <c r="I64" i="1"/>
  <c r="J64" i="1"/>
  <c r="J156" i="1" s="1"/>
  <c r="CX57" i="1" s="1"/>
  <c r="K64" i="1"/>
  <c r="L64" i="1"/>
  <c r="L156" i="1" s="1"/>
  <c r="M64" i="1"/>
  <c r="N64" i="1"/>
  <c r="N156" i="1" s="1"/>
  <c r="DB53" i="1" s="1"/>
  <c r="O64" i="1"/>
  <c r="O156" i="1" s="1"/>
  <c r="DC52" i="1" s="1"/>
  <c r="P64" i="1"/>
  <c r="Q64" i="1"/>
  <c r="R64" i="1"/>
  <c r="R156" i="1" s="1"/>
  <c r="S64" i="1"/>
  <c r="T64" i="1"/>
  <c r="T156" i="1" s="1"/>
  <c r="U64" i="1"/>
  <c r="U156" i="1" s="1"/>
  <c r="DI46" i="1" s="1"/>
  <c r="V64" i="1"/>
  <c r="V156" i="1" s="1"/>
  <c r="DJ45" i="1" s="1"/>
  <c r="W64" i="1"/>
  <c r="W156" i="1" s="1"/>
  <c r="X64" i="1"/>
  <c r="Y64" i="1"/>
  <c r="Z64" i="1"/>
  <c r="AA64" i="1"/>
  <c r="AB64" i="1"/>
  <c r="AB156" i="1" s="1"/>
  <c r="DP39" i="1" s="1"/>
  <c r="AC64" i="1"/>
  <c r="AC156" i="1" s="1"/>
  <c r="AD64" i="1"/>
  <c r="AD156" i="1" s="1"/>
  <c r="DR37" i="1" s="1"/>
  <c r="AE64" i="1"/>
  <c r="AE156" i="1" s="1"/>
  <c r="AF64" i="1"/>
  <c r="AG64" i="1"/>
  <c r="AH64" i="1"/>
  <c r="AH156" i="1" s="1"/>
  <c r="DV33" i="1" s="1"/>
  <c r="AI64" i="1"/>
  <c r="AJ64" i="1"/>
  <c r="AJ156" i="1" s="1"/>
  <c r="DX31" i="1" s="1"/>
  <c r="AK64" i="1"/>
  <c r="AL64" i="1"/>
  <c r="AL156" i="1" s="1"/>
  <c r="AM64" i="1"/>
  <c r="AM156" i="1" s="1"/>
  <c r="AN64" i="1"/>
  <c r="AO64" i="1"/>
  <c r="AP64" i="1"/>
  <c r="AP156" i="1" s="1"/>
  <c r="AQ64" i="1"/>
  <c r="AR64" i="1"/>
  <c r="AR156" i="1" s="1"/>
  <c r="EF23" i="1" s="1"/>
  <c r="AS64" i="1"/>
  <c r="AS156" i="1" s="1"/>
  <c r="EG22" i="1" s="1"/>
  <c r="AT64" i="1"/>
  <c r="AT156" i="1" s="1"/>
  <c r="EH21" i="1" s="1"/>
  <c r="AU64" i="1"/>
  <c r="AU156" i="1" s="1"/>
  <c r="EI20" i="1" s="1"/>
  <c r="AV64" i="1"/>
  <c r="AW64" i="1"/>
  <c r="AX64" i="1"/>
  <c r="AY64" i="1"/>
  <c r="AZ64" i="1"/>
  <c r="AZ156" i="1" s="1"/>
  <c r="BA64" i="1"/>
  <c r="BB64" i="1"/>
  <c r="BB156" i="1" s="1"/>
  <c r="BC64" i="1"/>
  <c r="BC156" i="1" s="1"/>
  <c r="EQ12" i="1" s="1"/>
  <c r="BD64" i="1"/>
  <c r="BE64" i="1"/>
  <c r="BF64" i="1"/>
  <c r="BF156" i="1" s="1"/>
  <c r="ET9" i="1" s="1"/>
  <c r="BG64" i="1"/>
  <c r="BH64" i="1"/>
  <c r="BH156" i="1" s="1"/>
  <c r="BI64" i="1"/>
  <c r="BI156" i="1" s="1"/>
  <c r="EW6" i="1" s="1"/>
  <c r="BJ64" i="1"/>
  <c r="BJ156" i="1" s="1"/>
  <c r="BK64" i="1"/>
  <c r="BK156" i="1" s="1"/>
  <c r="BL64" i="1"/>
  <c r="BM64" i="1"/>
  <c r="BN64" i="1"/>
  <c r="BN156" i="1" s="1"/>
  <c r="CV64" i="1"/>
  <c r="DJ64" i="1"/>
  <c r="D65" i="1"/>
  <c r="E65" i="1"/>
  <c r="F65" i="1"/>
  <c r="F157" i="1" s="1"/>
  <c r="G65" i="1"/>
  <c r="G157" i="1" s="1"/>
  <c r="H65" i="1"/>
  <c r="I65" i="1"/>
  <c r="J65" i="1"/>
  <c r="K65" i="1"/>
  <c r="L65" i="1"/>
  <c r="L157" i="1" s="1"/>
  <c r="CZ56" i="1" s="1"/>
  <c r="M65" i="1"/>
  <c r="N65" i="1"/>
  <c r="N157" i="1" s="1"/>
  <c r="O65" i="1"/>
  <c r="O157" i="1" s="1"/>
  <c r="P65" i="1"/>
  <c r="Q65" i="1"/>
  <c r="R65" i="1"/>
  <c r="S65" i="1"/>
  <c r="T65" i="1"/>
  <c r="T157" i="1" s="1"/>
  <c r="U65" i="1"/>
  <c r="V65" i="1"/>
  <c r="V157" i="1" s="1"/>
  <c r="W65" i="1"/>
  <c r="W157" i="1" s="1"/>
  <c r="X65" i="1"/>
  <c r="Y65" i="1"/>
  <c r="Z65" i="1"/>
  <c r="AA65" i="1"/>
  <c r="AB65" i="1"/>
  <c r="AC65" i="1"/>
  <c r="AD65" i="1"/>
  <c r="AD157" i="1" s="1"/>
  <c r="DR38" i="1" s="1"/>
  <c r="AE65" i="1"/>
  <c r="AE157" i="1" s="1"/>
  <c r="AF65" i="1"/>
  <c r="AG65" i="1"/>
  <c r="AH65" i="1"/>
  <c r="AI65" i="1"/>
  <c r="AJ65" i="1"/>
  <c r="AK65" i="1"/>
  <c r="AL65" i="1"/>
  <c r="AL157" i="1" s="1"/>
  <c r="AM65" i="1"/>
  <c r="AM157" i="1" s="1"/>
  <c r="AN65" i="1"/>
  <c r="AO65" i="1"/>
  <c r="AP65" i="1"/>
  <c r="AQ65" i="1"/>
  <c r="AR65" i="1"/>
  <c r="AR157" i="1" s="1"/>
  <c r="EF24" i="1" s="1"/>
  <c r="AS65" i="1"/>
  <c r="AT65" i="1"/>
  <c r="AT157" i="1" s="1"/>
  <c r="EH22" i="1" s="1"/>
  <c r="AU65" i="1"/>
  <c r="AU157" i="1" s="1"/>
  <c r="EI21" i="1" s="1"/>
  <c r="AV65" i="1"/>
  <c r="AW65" i="1"/>
  <c r="AX65" i="1"/>
  <c r="AY65" i="1"/>
  <c r="AZ65" i="1"/>
  <c r="AZ157" i="1" s="1"/>
  <c r="BA65" i="1"/>
  <c r="BB65" i="1"/>
  <c r="BB157" i="1" s="1"/>
  <c r="BC65" i="1"/>
  <c r="BC157" i="1" s="1"/>
  <c r="EQ13" i="1" s="1"/>
  <c r="BD65" i="1"/>
  <c r="BE65" i="1"/>
  <c r="BF65" i="1"/>
  <c r="BG65" i="1"/>
  <c r="BH65" i="1"/>
  <c r="BI65" i="1"/>
  <c r="BJ65" i="1"/>
  <c r="BJ157" i="1" s="1"/>
  <c r="BK65" i="1"/>
  <c r="BK157" i="1" s="1"/>
  <c r="BL65" i="1"/>
  <c r="BM65" i="1"/>
  <c r="BN65" i="1"/>
  <c r="BO65" i="1"/>
  <c r="CX65" i="1"/>
  <c r="DJ65" i="1"/>
  <c r="DK65" i="1"/>
  <c r="D66" i="1"/>
  <c r="E66" i="1"/>
  <c r="E158" i="1" s="1"/>
  <c r="CS64" i="1" s="1"/>
  <c r="F66" i="1"/>
  <c r="G66" i="1"/>
  <c r="H66" i="1"/>
  <c r="I66" i="1"/>
  <c r="J66" i="1"/>
  <c r="J158" i="1" s="1"/>
  <c r="CX59" i="1" s="1"/>
  <c r="K66" i="1"/>
  <c r="L66" i="1"/>
  <c r="M66" i="1"/>
  <c r="M158" i="1" s="1"/>
  <c r="N66" i="1"/>
  <c r="O66" i="1"/>
  <c r="P66" i="1"/>
  <c r="Q66" i="1"/>
  <c r="R66" i="1"/>
  <c r="S66" i="1"/>
  <c r="T66" i="1"/>
  <c r="U66" i="1"/>
  <c r="U158" i="1" s="1"/>
  <c r="DI48" i="1" s="1"/>
  <c r="V66" i="1"/>
  <c r="W66" i="1"/>
  <c r="X66" i="1"/>
  <c r="Y66" i="1"/>
  <c r="Z66" i="1"/>
  <c r="Z158" i="1" s="1"/>
  <c r="AA66" i="1"/>
  <c r="AB66" i="1"/>
  <c r="AC66" i="1"/>
  <c r="AC158" i="1" s="1"/>
  <c r="AD66" i="1"/>
  <c r="AE66" i="1"/>
  <c r="AF66" i="1"/>
  <c r="AG66" i="1"/>
  <c r="AH66" i="1"/>
  <c r="AH158" i="1" s="1"/>
  <c r="DV35" i="1" s="1"/>
  <c r="AI66" i="1"/>
  <c r="AJ66" i="1"/>
  <c r="AK66" i="1"/>
  <c r="AK158" i="1" s="1"/>
  <c r="DY32" i="1" s="1"/>
  <c r="AL66" i="1"/>
  <c r="AM66" i="1"/>
  <c r="AN66" i="1"/>
  <c r="AO66" i="1"/>
  <c r="AP66" i="1"/>
  <c r="AP158" i="1" s="1"/>
  <c r="AQ66" i="1"/>
  <c r="AR66" i="1"/>
  <c r="AS66" i="1"/>
  <c r="AS158" i="1" s="1"/>
  <c r="EG24" i="1" s="1"/>
  <c r="AT66" i="1"/>
  <c r="AU66" i="1"/>
  <c r="AV66" i="1"/>
  <c r="AW66" i="1"/>
  <c r="AX66" i="1"/>
  <c r="AX158" i="1" s="1"/>
  <c r="EL19" i="1" s="1"/>
  <c r="AY66" i="1"/>
  <c r="AZ66" i="1"/>
  <c r="BA66" i="1"/>
  <c r="BA158" i="1" s="1"/>
  <c r="BB66" i="1"/>
  <c r="BC66" i="1"/>
  <c r="BD66" i="1"/>
  <c r="BE66" i="1"/>
  <c r="BF66" i="1"/>
  <c r="BG66" i="1"/>
  <c r="BH66" i="1"/>
  <c r="BI66" i="1"/>
  <c r="BI158" i="1" s="1"/>
  <c r="BJ66" i="1"/>
  <c r="BK66" i="1"/>
  <c r="BL66" i="1"/>
  <c r="BM66" i="1"/>
  <c r="BN66" i="1"/>
  <c r="BO66" i="1"/>
  <c r="BP66" i="1"/>
  <c r="CR66" i="1"/>
  <c r="CZ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CV67" i="1"/>
  <c r="DL67" i="1"/>
  <c r="D68" i="1"/>
  <c r="D160" i="1" s="1"/>
  <c r="CR67" i="1" s="1"/>
  <c r="E68" i="1"/>
  <c r="F68" i="1"/>
  <c r="G68" i="1"/>
  <c r="H68" i="1"/>
  <c r="I68" i="1"/>
  <c r="J68" i="1"/>
  <c r="J160" i="1" s="1"/>
  <c r="K68" i="1"/>
  <c r="L68" i="1"/>
  <c r="L160" i="1" s="1"/>
  <c r="CZ59" i="1" s="1"/>
  <c r="M68" i="1"/>
  <c r="N68" i="1"/>
  <c r="O68" i="1"/>
  <c r="P68" i="1"/>
  <c r="Q68" i="1"/>
  <c r="R68" i="1"/>
  <c r="R160" i="1" s="1"/>
  <c r="S68" i="1"/>
  <c r="T68" i="1"/>
  <c r="T160" i="1" s="1"/>
  <c r="U68" i="1"/>
  <c r="V68" i="1"/>
  <c r="W68" i="1"/>
  <c r="X68" i="1"/>
  <c r="Y68" i="1"/>
  <c r="Z68" i="1"/>
  <c r="Z160" i="1" s="1"/>
  <c r="AA68" i="1"/>
  <c r="AB68" i="1"/>
  <c r="AB160" i="1" s="1"/>
  <c r="DP43" i="1" s="1"/>
  <c r="AC68" i="1"/>
  <c r="AD68" i="1"/>
  <c r="AE68" i="1"/>
  <c r="AF68" i="1"/>
  <c r="AG68" i="1"/>
  <c r="AH68" i="1"/>
  <c r="AH160" i="1" s="1"/>
  <c r="AI68" i="1"/>
  <c r="AJ68" i="1"/>
  <c r="AJ160" i="1" s="1"/>
  <c r="DX35" i="1" s="1"/>
  <c r="AK68" i="1"/>
  <c r="AL68" i="1"/>
  <c r="AM68" i="1"/>
  <c r="AN68" i="1"/>
  <c r="AO68" i="1"/>
  <c r="AP68" i="1"/>
  <c r="AP160" i="1" s="1"/>
  <c r="AQ68" i="1"/>
  <c r="AR68" i="1"/>
  <c r="AR160" i="1" s="1"/>
  <c r="EF27" i="1" s="1"/>
  <c r="AS68" i="1"/>
  <c r="AT68" i="1"/>
  <c r="AU68" i="1"/>
  <c r="AV68" i="1"/>
  <c r="AW68" i="1"/>
  <c r="AX68" i="1"/>
  <c r="AX160" i="1" s="1"/>
  <c r="EL21" i="1" s="1"/>
  <c r="AY68" i="1"/>
  <c r="AZ68" i="1"/>
  <c r="AZ160" i="1" s="1"/>
  <c r="BA68" i="1"/>
  <c r="BB68" i="1"/>
  <c r="BC68" i="1"/>
  <c r="BD68" i="1"/>
  <c r="BE68" i="1"/>
  <c r="BF68" i="1"/>
  <c r="BF160" i="1" s="1"/>
  <c r="ET13" i="1" s="1"/>
  <c r="BG68" i="1"/>
  <c r="BH68" i="1"/>
  <c r="BH160" i="1" s="1"/>
  <c r="BI68" i="1"/>
  <c r="BJ68" i="1"/>
  <c r="BK68" i="1"/>
  <c r="BL68" i="1"/>
  <c r="BM68" i="1"/>
  <c r="BN68" i="1"/>
  <c r="BN160" i="1" s="1"/>
  <c r="FB5" i="1" s="1"/>
  <c r="BO68" i="1"/>
  <c r="BP68" i="1"/>
  <c r="BP160" i="1" s="1"/>
  <c r="FD3" i="1" s="1"/>
  <c r="BQ68" i="1"/>
  <c r="BR68" i="1"/>
  <c r="CW68" i="1"/>
  <c r="D69" i="1"/>
  <c r="D161" i="1" s="1"/>
  <c r="CR68" i="1" s="1"/>
  <c r="E69" i="1"/>
  <c r="E161" i="1" s="1"/>
  <c r="CS67" i="1" s="1"/>
  <c r="F69" i="1"/>
  <c r="G69" i="1"/>
  <c r="H69" i="1"/>
  <c r="I69" i="1"/>
  <c r="J69" i="1"/>
  <c r="J161" i="1" s="1"/>
  <c r="K69" i="1"/>
  <c r="L69" i="1"/>
  <c r="L161" i="1" s="1"/>
  <c r="CZ60" i="1" s="1"/>
  <c r="M69" i="1"/>
  <c r="M161" i="1" s="1"/>
  <c r="N69" i="1"/>
  <c r="O69" i="1"/>
  <c r="P69" i="1"/>
  <c r="Q69" i="1"/>
  <c r="R69" i="1"/>
  <c r="R161" i="1" s="1"/>
  <c r="S69" i="1"/>
  <c r="T69" i="1"/>
  <c r="T161" i="1" s="1"/>
  <c r="U69" i="1"/>
  <c r="U161" i="1" s="1"/>
  <c r="V69" i="1"/>
  <c r="W69" i="1"/>
  <c r="X69" i="1"/>
  <c r="Y69" i="1"/>
  <c r="Z69" i="1"/>
  <c r="AA69" i="1"/>
  <c r="AB69" i="1"/>
  <c r="AB161" i="1" s="1"/>
  <c r="DP44" i="1" s="1"/>
  <c r="AC69" i="1"/>
  <c r="AC161" i="1" s="1"/>
  <c r="AD69" i="1"/>
  <c r="AE69" i="1"/>
  <c r="AF69" i="1"/>
  <c r="AG69" i="1"/>
  <c r="AH69" i="1"/>
  <c r="AI69" i="1"/>
  <c r="AJ69" i="1"/>
  <c r="AJ161" i="1" s="1"/>
  <c r="DX36" i="1" s="1"/>
  <c r="AK69" i="1"/>
  <c r="AK161" i="1" s="1"/>
  <c r="DY35" i="1" s="1"/>
  <c r="AL69" i="1"/>
  <c r="AM69" i="1"/>
  <c r="AN69" i="1"/>
  <c r="AO69" i="1"/>
  <c r="AP69" i="1"/>
  <c r="AP161" i="1" s="1"/>
  <c r="AQ69" i="1"/>
  <c r="AR69" i="1"/>
  <c r="AR161" i="1" s="1"/>
  <c r="EF28" i="1" s="1"/>
  <c r="AS69" i="1"/>
  <c r="AS161" i="1" s="1"/>
  <c r="EG27" i="1" s="1"/>
  <c r="AT69" i="1"/>
  <c r="AU69" i="1"/>
  <c r="AV69" i="1"/>
  <c r="AW69" i="1"/>
  <c r="AX69" i="1"/>
  <c r="AX161" i="1" s="1"/>
  <c r="AY69" i="1"/>
  <c r="AZ69" i="1"/>
  <c r="AZ161" i="1" s="1"/>
  <c r="BA69" i="1"/>
  <c r="BA161" i="1" s="1"/>
  <c r="BB69" i="1"/>
  <c r="BC69" i="1"/>
  <c r="BD69" i="1"/>
  <c r="BE69" i="1"/>
  <c r="BF69" i="1"/>
  <c r="BG69" i="1"/>
  <c r="BH69" i="1"/>
  <c r="BH161" i="1" s="1"/>
  <c r="BI69" i="1"/>
  <c r="BI161" i="1" s="1"/>
  <c r="BJ69" i="1"/>
  <c r="BK69" i="1"/>
  <c r="BL69" i="1"/>
  <c r="BM69" i="1"/>
  <c r="BN69" i="1"/>
  <c r="BO69" i="1"/>
  <c r="BP69" i="1"/>
  <c r="BP161" i="1" s="1"/>
  <c r="FD4" i="1" s="1"/>
  <c r="BQ69" i="1"/>
  <c r="BQ161" i="1" s="1"/>
  <c r="BR69" i="1"/>
  <c r="BS69" i="1"/>
  <c r="CT69" i="1"/>
  <c r="CX69" i="1"/>
  <c r="D70" i="1"/>
  <c r="E70" i="1"/>
  <c r="E162" i="1" s="1"/>
  <c r="CS68" i="1" s="1"/>
  <c r="F70" i="1"/>
  <c r="F162" i="1" s="1"/>
  <c r="CT67" i="1" s="1"/>
  <c r="G70" i="1"/>
  <c r="H70" i="1"/>
  <c r="I70" i="1"/>
  <c r="J70" i="1"/>
  <c r="K70" i="1"/>
  <c r="L70" i="1"/>
  <c r="M70" i="1"/>
  <c r="M162" i="1" s="1"/>
  <c r="DA60" i="1" s="1"/>
  <c r="N70" i="1"/>
  <c r="O70" i="1"/>
  <c r="P70" i="1"/>
  <c r="Q70" i="1"/>
  <c r="R70" i="1"/>
  <c r="S70" i="1"/>
  <c r="T70" i="1"/>
  <c r="U70" i="1"/>
  <c r="U162" i="1" s="1"/>
  <c r="DI52" i="1" s="1"/>
  <c r="V70" i="1"/>
  <c r="W70" i="1"/>
  <c r="X70" i="1"/>
  <c r="Y70" i="1"/>
  <c r="Z70" i="1"/>
  <c r="AA70" i="1"/>
  <c r="AB70" i="1"/>
  <c r="AC70" i="1"/>
  <c r="AC162" i="1" s="1"/>
  <c r="DQ44" i="1" s="1"/>
  <c r="AD70" i="1"/>
  <c r="AE70" i="1"/>
  <c r="AF70" i="1"/>
  <c r="AG70" i="1"/>
  <c r="AH70" i="1"/>
  <c r="AI70" i="1"/>
  <c r="AJ70" i="1"/>
  <c r="AK70" i="1"/>
  <c r="AK162" i="1" s="1"/>
  <c r="DY36" i="1" s="1"/>
  <c r="AL70" i="1"/>
  <c r="AM70" i="1"/>
  <c r="AN70" i="1"/>
  <c r="AO70" i="1"/>
  <c r="AP70" i="1"/>
  <c r="AQ70" i="1"/>
  <c r="AR70" i="1"/>
  <c r="AR162" i="1" s="1"/>
  <c r="EF29" i="1" s="1"/>
  <c r="AS70" i="1"/>
  <c r="AS162" i="1" s="1"/>
  <c r="EG28" i="1" s="1"/>
  <c r="AT70" i="1"/>
  <c r="AU70" i="1"/>
  <c r="AV70" i="1"/>
  <c r="AW70" i="1"/>
  <c r="AX70" i="1"/>
  <c r="AY70" i="1"/>
  <c r="AZ70" i="1"/>
  <c r="AZ162" i="1" s="1"/>
  <c r="EN21" i="1" s="1"/>
  <c r="BA70" i="1"/>
  <c r="BA162" i="1" s="1"/>
  <c r="EO20" i="1" s="1"/>
  <c r="BB70" i="1"/>
  <c r="BB162" i="1" s="1"/>
  <c r="EP19" i="1" s="1"/>
  <c r="BC70" i="1"/>
  <c r="BD70" i="1"/>
  <c r="BE70" i="1"/>
  <c r="BF70" i="1"/>
  <c r="BG70" i="1"/>
  <c r="BH70" i="1"/>
  <c r="BH162" i="1" s="1"/>
  <c r="BI70" i="1"/>
  <c r="BI162" i="1" s="1"/>
  <c r="EW12" i="1" s="1"/>
  <c r="BJ70" i="1"/>
  <c r="BJ162" i="1" s="1"/>
  <c r="EX11" i="1" s="1"/>
  <c r="BK70" i="1"/>
  <c r="BL70" i="1"/>
  <c r="BM70" i="1"/>
  <c r="BN70" i="1"/>
  <c r="BO70" i="1"/>
  <c r="BP70" i="1"/>
  <c r="BQ70" i="1"/>
  <c r="BQ162" i="1" s="1"/>
  <c r="FE4" i="1" s="1"/>
  <c r="BR70" i="1"/>
  <c r="BR162" i="1" s="1"/>
  <c r="FF3" i="1" s="1"/>
  <c r="BS70" i="1"/>
  <c r="BT70" i="1"/>
  <c r="CV70" i="1"/>
  <c r="DE70" i="1"/>
  <c r="DI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CT71" i="1"/>
  <c r="CU71" i="1"/>
  <c r="CW71" i="1"/>
  <c r="D72" i="1"/>
  <c r="D164" i="1" s="1"/>
  <c r="CR71" i="1" s="1"/>
  <c r="E72" i="1"/>
  <c r="E164" i="1" s="1"/>
  <c r="CS70" i="1" s="1"/>
  <c r="F72" i="1"/>
  <c r="G72" i="1"/>
  <c r="H72" i="1"/>
  <c r="I72" i="1"/>
  <c r="J72" i="1"/>
  <c r="J164" i="1" s="1"/>
  <c r="K72" i="1"/>
  <c r="L72" i="1"/>
  <c r="L164" i="1" s="1"/>
  <c r="CZ63" i="1" s="1"/>
  <c r="M72" i="1"/>
  <c r="N72" i="1"/>
  <c r="O72" i="1"/>
  <c r="P72" i="1"/>
  <c r="Q72" i="1"/>
  <c r="R72" i="1"/>
  <c r="R164" i="1" s="1"/>
  <c r="S72" i="1"/>
  <c r="T72" i="1"/>
  <c r="T164" i="1" s="1"/>
  <c r="U72" i="1"/>
  <c r="V72" i="1"/>
  <c r="W72" i="1"/>
  <c r="X72" i="1"/>
  <c r="Y72" i="1"/>
  <c r="Z72" i="1"/>
  <c r="Z164" i="1" s="1"/>
  <c r="AA72" i="1"/>
  <c r="AB72" i="1"/>
  <c r="AB164" i="1" s="1"/>
  <c r="DP47" i="1" s="1"/>
  <c r="AC72" i="1"/>
  <c r="AD72" i="1"/>
  <c r="AE72" i="1"/>
  <c r="AF72" i="1"/>
  <c r="AG72" i="1"/>
  <c r="AH72" i="1"/>
  <c r="AH164" i="1" s="1"/>
  <c r="AI72" i="1"/>
  <c r="AJ72" i="1"/>
  <c r="AJ164" i="1" s="1"/>
  <c r="DX39" i="1" s="1"/>
  <c r="AK72" i="1"/>
  <c r="AL72" i="1"/>
  <c r="AM72" i="1"/>
  <c r="AN72" i="1"/>
  <c r="AO72" i="1"/>
  <c r="AP72" i="1"/>
  <c r="AP164" i="1" s="1"/>
  <c r="AQ72" i="1"/>
  <c r="AR72" i="1"/>
  <c r="AS72" i="1"/>
  <c r="AS164" i="1" s="1"/>
  <c r="EG30" i="1" s="1"/>
  <c r="AT72" i="1"/>
  <c r="AU72" i="1"/>
  <c r="AV72" i="1"/>
  <c r="AW72" i="1"/>
  <c r="AX72" i="1"/>
  <c r="AX164" i="1" s="1"/>
  <c r="EL25" i="1" s="1"/>
  <c r="AY72" i="1"/>
  <c r="AZ72" i="1"/>
  <c r="AZ164" i="1" s="1"/>
  <c r="EN23" i="1" s="1"/>
  <c r="BA72" i="1"/>
  <c r="BB72" i="1"/>
  <c r="BC72" i="1"/>
  <c r="BD72" i="1"/>
  <c r="BE72" i="1"/>
  <c r="BF72" i="1"/>
  <c r="BF164" i="1" s="1"/>
  <c r="ET17" i="1" s="1"/>
  <c r="BG72" i="1"/>
  <c r="BH72" i="1"/>
  <c r="BH164" i="1" s="1"/>
  <c r="EV15" i="1" s="1"/>
  <c r="BI72" i="1"/>
  <c r="BI164" i="1" s="1"/>
  <c r="BJ72" i="1"/>
  <c r="BK72" i="1"/>
  <c r="BL72" i="1"/>
  <c r="BM72" i="1"/>
  <c r="BN72" i="1"/>
  <c r="BN164" i="1" s="1"/>
  <c r="BO72" i="1"/>
  <c r="BP72" i="1"/>
  <c r="BP164" i="1" s="1"/>
  <c r="FD7" i="1" s="1"/>
  <c r="BQ72" i="1"/>
  <c r="BQ164" i="1" s="1"/>
  <c r="BR72" i="1"/>
  <c r="BS72" i="1"/>
  <c r="BT72" i="1"/>
  <c r="BU72" i="1"/>
  <c r="BV72" i="1"/>
  <c r="BV164" i="1" s="1"/>
  <c r="CS72" i="1"/>
  <c r="CT72" i="1"/>
  <c r="D73" i="1"/>
  <c r="E73" i="1"/>
  <c r="F73" i="1"/>
  <c r="G73" i="1"/>
  <c r="G165" i="1" s="1"/>
  <c r="H73" i="1"/>
  <c r="I73" i="1"/>
  <c r="J73" i="1"/>
  <c r="J165" i="1" s="1"/>
  <c r="CX66" i="1" s="1"/>
  <c r="K73" i="1"/>
  <c r="L73" i="1"/>
  <c r="M73" i="1"/>
  <c r="N73" i="1"/>
  <c r="O73" i="1"/>
  <c r="O165" i="1" s="1"/>
  <c r="DC61" i="1" s="1"/>
  <c r="P73" i="1"/>
  <c r="Q73" i="1"/>
  <c r="R73" i="1"/>
  <c r="R165" i="1" s="1"/>
  <c r="S73" i="1"/>
  <c r="T73" i="1"/>
  <c r="U73" i="1"/>
  <c r="V73" i="1"/>
  <c r="W73" i="1"/>
  <c r="W165" i="1" s="1"/>
  <c r="DK53" i="1" s="1"/>
  <c r="X73" i="1"/>
  <c r="Y73" i="1"/>
  <c r="Z73" i="1"/>
  <c r="Z165" i="1" s="1"/>
  <c r="AA73" i="1"/>
  <c r="AB73" i="1"/>
  <c r="AC73" i="1"/>
  <c r="AD73" i="1"/>
  <c r="AE73" i="1"/>
  <c r="AE165" i="1" s="1"/>
  <c r="AF73" i="1"/>
  <c r="AG73" i="1"/>
  <c r="AH73" i="1"/>
  <c r="AH165" i="1" s="1"/>
  <c r="AI73" i="1"/>
  <c r="AJ73" i="1"/>
  <c r="AK73" i="1"/>
  <c r="AL73" i="1"/>
  <c r="AM73" i="1"/>
  <c r="AM165" i="1" s="1"/>
  <c r="EA37" i="1" s="1"/>
  <c r="AN73" i="1"/>
  <c r="AO73" i="1"/>
  <c r="AP73" i="1"/>
  <c r="AP165" i="1" s="1"/>
  <c r="AQ73" i="1"/>
  <c r="AR73" i="1"/>
  <c r="AS73" i="1"/>
  <c r="AT73" i="1"/>
  <c r="AU73" i="1"/>
  <c r="AV73" i="1"/>
  <c r="AW73" i="1"/>
  <c r="AX73" i="1"/>
  <c r="AX165" i="1" s="1"/>
  <c r="EL26" i="1" s="1"/>
  <c r="AY73" i="1"/>
  <c r="AZ73" i="1"/>
  <c r="BA73" i="1"/>
  <c r="BB73" i="1"/>
  <c r="BC73" i="1"/>
  <c r="BC165" i="1" s="1"/>
  <c r="EQ21" i="1" s="1"/>
  <c r="BD73" i="1"/>
  <c r="BE73" i="1"/>
  <c r="BF73" i="1"/>
  <c r="BF165" i="1" s="1"/>
  <c r="ET18" i="1" s="1"/>
  <c r="BG73" i="1"/>
  <c r="BH73" i="1"/>
  <c r="BI73" i="1"/>
  <c r="BJ73" i="1"/>
  <c r="BK73" i="1"/>
  <c r="BL73" i="1"/>
  <c r="BM73" i="1"/>
  <c r="BN73" i="1"/>
  <c r="BN165" i="1" s="1"/>
  <c r="BO73" i="1"/>
  <c r="BP73" i="1"/>
  <c r="BQ73" i="1"/>
  <c r="BR73" i="1"/>
  <c r="BS73" i="1"/>
  <c r="BS165" i="1" s="1"/>
  <c r="FG5" i="1" s="1"/>
  <c r="BT73" i="1"/>
  <c r="BU73" i="1"/>
  <c r="BV73" i="1"/>
  <c r="BV165" i="1" s="1"/>
  <c r="BW73" i="1"/>
  <c r="CZ73" i="1"/>
  <c r="DB73" i="1"/>
  <c r="D74" i="1"/>
  <c r="E74" i="1"/>
  <c r="F74" i="1"/>
  <c r="G74" i="1"/>
  <c r="G166" i="1" s="1"/>
  <c r="H74" i="1"/>
  <c r="I74" i="1"/>
  <c r="J74" i="1"/>
  <c r="J166" i="1" s="1"/>
  <c r="CX67" i="1" s="1"/>
  <c r="K74" i="1"/>
  <c r="L74" i="1"/>
  <c r="M74" i="1"/>
  <c r="N74" i="1"/>
  <c r="O74" i="1"/>
  <c r="O166" i="1" s="1"/>
  <c r="P74" i="1"/>
  <c r="Q74" i="1"/>
  <c r="R74" i="1"/>
  <c r="R166" i="1" s="1"/>
  <c r="DF59" i="1" s="1"/>
  <c r="S74" i="1"/>
  <c r="T74" i="1"/>
  <c r="U74" i="1"/>
  <c r="V74" i="1"/>
  <c r="W74" i="1"/>
  <c r="X74" i="1"/>
  <c r="Y74" i="1"/>
  <c r="Z74" i="1"/>
  <c r="Z166" i="1" s="1"/>
  <c r="AA74" i="1"/>
  <c r="AB74" i="1"/>
  <c r="AC74" i="1"/>
  <c r="AD74" i="1"/>
  <c r="AE74" i="1"/>
  <c r="AF74" i="1"/>
  <c r="AG74" i="1"/>
  <c r="AH74" i="1"/>
  <c r="AH166" i="1" s="1"/>
  <c r="DV43" i="1" s="1"/>
  <c r="AI74" i="1"/>
  <c r="AJ74" i="1"/>
  <c r="AK74" i="1"/>
  <c r="AK166" i="1" s="1"/>
  <c r="DY40" i="1" s="1"/>
  <c r="AL74" i="1"/>
  <c r="AM74" i="1"/>
  <c r="AN74" i="1"/>
  <c r="AO74" i="1"/>
  <c r="AP74" i="1"/>
  <c r="AP166" i="1" s="1"/>
  <c r="AQ74" i="1"/>
  <c r="AR74" i="1"/>
  <c r="AS74" i="1"/>
  <c r="AT74" i="1"/>
  <c r="AU74" i="1"/>
  <c r="AV74" i="1"/>
  <c r="AW74" i="1"/>
  <c r="AX74" i="1"/>
  <c r="AX166" i="1" s="1"/>
  <c r="EL27" i="1" s="1"/>
  <c r="AY74" i="1"/>
  <c r="AZ74" i="1"/>
  <c r="BA74" i="1"/>
  <c r="BA166" i="1" s="1"/>
  <c r="EO24" i="1" s="1"/>
  <c r="BB74" i="1"/>
  <c r="BC74" i="1"/>
  <c r="BC166" i="1" s="1"/>
  <c r="EQ22" i="1" s="1"/>
  <c r="BD74" i="1"/>
  <c r="BE74" i="1"/>
  <c r="BF74" i="1"/>
  <c r="BF166" i="1" s="1"/>
  <c r="ET19" i="1" s="1"/>
  <c r="BG74" i="1"/>
  <c r="BH74" i="1"/>
  <c r="BI74" i="1"/>
  <c r="BI166" i="1" s="1"/>
  <c r="EW16" i="1" s="1"/>
  <c r="BJ74" i="1"/>
  <c r="BK74" i="1"/>
  <c r="BL74" i="1"/>
  <c r="BM74" i="1"/>
  <c r="BN74" i="1"/>
  <c r="BN166" i="1" s="1"/>
  <c r="FB11" i="1" s="1"/>
  <c r="BO74" i="1"/>
  <c r="BP74" i="1"/>
  <c r="BQ74" i="1"/>
  <c r="BR74" i="1"/>
  <c r="BS74" i="1"/>
  <c r="BS166" i="1" s="1"/>
  <c r="FG6" i="1" s="1"/>
  <c r="BT74" i="1"/>
  <c r="BU74" i="1"/>
  <c r="BV74" i="1"/>
  <c r="BV166" i="1" s="1"/>
  <c r="FJ3" i="1" s="1"/>
  <c r="BW74" i="1"/>
  <c r="BX74" i="1"/>
  <c r="D75" i="1"/>
  <c r="E75" i="1"/>
  <c r="F75" i="1"/>
  <c r="F167" i="1" s="1"/>
  <c r="G75" i="1"/>
  <c r="H75" i="1"/>
  <c r="I75" i="1"/>
  <c r="J75" i="1"/>
  <c r="K75" i="1"/>
  <c r="L75" i="1"/>
  <c r="M75" i="1"/>
  <c r="N75" i="1"/>
  <c r="N167" i="1" s="1"/>
  <c r="DB64" i="1" s="1"/>
  <c r="O75" i="1"/>
  <c r="P75" i="1"/>
  <c r="Q75" i="1"/>
  <c r="R75" i="1"/>
  <c r="S75" i="1"/>
  <c r="T75" i="1"/>
  <c r="U75" i="1"/>
  <c r="V75" i="1"/>
  <c r="V167" i="1" s="1"/>
  <c r="DJ56" i="1" s="1"/>
  <c r="W75" i="1"/>
  <c r="X75" i="1"/>
  <c r="X167" i="1" s="1"/>
  <c r="DL54" i="1" s="1"/>
  <c r="Y75" i="1"/>
  <c r="Z75" i="1"/>
  <c r="AA75" i="1"/>
  <c r="AB75" i="1"/>
  <c r="AC75" i="1"/>
  <c r="AD75" i="1"/>
  <c r="AD167" i="1" s="1"/>
  <c r="DR48" i="1" s="1"/>
  <c r="AE75" i="1"/>
  <c r="AF75" i="1"/>
  <c r="AF167" i="1" s="1"/>
  <c r="DT46" i="1" s="1"/>
  <c r="AG75" i="1"/>
  <c r="AH75" i="1"/>
  <c r="AI75" i="1"/>
  <c r="AJ75" i="1"/>
  <c r="AK75" i="1"/>
  <c r="AL75" i="1"/>
  <c r="AM75" i="1"/>
  <c r="AN75" i="1"/>
  <c r="AN167" i="1" s="1"/>
  <c r="EB38" i="1" s="1"/>
  <c r="AO75" i="1"/>
  <c r="AP75" i="1"/>
  <c r="AQ75" i="1"/>
  <c r="AR75" i="1"/>
  <c r="AS75" i="1"/>
  <c r="AT75" i="1"/>
  <c r="AU75" i="1"/>
  <c r="AV75" i="1"/>
  <c r="AV167" i="1" s="1"/>
  <c r="EJ30" i="1" s="1"/>
  <c r="AW75" i="1"/>
  <c r="AX75" i="1"/>
  <c r="AY75" i="1"/>
  <c r="AZ75" i="1"/>
  <c r="BA75" i="1"/>
  <c r="BB75" i="1"/>
  <c r="BC75" i="1"/>
  <c r="BD75" i="1"/>
  <c r="BD167" i="1" s="1"/>
  <c r="ER22" i="1" s="1"/>
  <c r="BE75" i="1"/>
  <c r="BF75" i="1"/>
  <c r="BG75" i="1"/>
  <c r="BH75" i="1"/>
  <c r="BI75" i="1"/>
  <c r="BJ75" i="1"/>
  <c r="BK75" i="1"/>
  <c r="BL75" i="1"/>
  <c r="BL167" i="1" s="1"/>
  <c r="EZ14" i="1" s="1"/>
  <c r="BM75" i="1"/>
  <c r="BN75" i="1"/>
  <c r="BO75" i="1"/>
  <c r="BP75" i="1"/>
  <c r="BQ75" i="1"/>
  <c r="BR75" i="1"/>
  <c r="BR167" i="1" s="1"/>
  <c r="BS75" i="1"/>
  <c r="BT75" i="1"/>
  <c r="BT167" i="1" s="1"/>
  <c r="FH6" i="1" s="1"/>
  <c r="BU75" i="1"/>
  <c r="BV75" i="1"/>
  <c r="BW75" i="1"/>
  <c r="BX75" i="1"/>
  <c r="BY75" i="1"/>
  <c r="CR75" i="1"/>
  <c r="CY75" i="1"/>
  <c r="D76" i="1"/>
  <c r="E76" i="1"/>
  <c r="F76" i="1"/>
  <c r="G76" i="1"/>
  <c r="H76" i="1"/>
  <c r="I76" i="1"/>
  <c r="J76" i="1"/>
  <c r="J168" i="1" s="1"/>
  <c r="K76" i="1"/>
  <c r="L76" i="1"/>
  <c r="M76" i="1"/>
  <c r="N76" i="1"/>
  <c r="O76" i="1"/>
  <c r="O168" i="1" s="1"/>
  <c r="DC64" i="1" s="1"/>
  <c r="P76" i="1"/>
  <c r="Q76" i="1"/>
  <c r="R76" i="1"/>
  <c r="R168" i="1" s="1"/>
  <c r="S76" i="1"/>
  <c r="T76" i="1"/>
  <c r="U76" i="1"/>
  <c r="V76" i="1"/>
  <c r="W76" i="1"/>
  <c r="W168" i="1" s="1"/>
  <c r="DK56" i="1" s="1"/>
  <c r="X76" i="1"/>
  <c r="Y76" i="1"/>
  <c r="Z76" i="1"/>
  <c r="Z168" i="1" s="1"/>
  <c r="AA76" i="1"/>
  <c r="AB76" i="1"/>
  <c r="AC76" i="1"/>
  <c r="AD76" i="1"/>
  <c r="AE76" i="1"/>
  <c r="AE168" i="1" s="1"/>
  <c r="DS48" i="1" s="1"/>
  <c r="AF76" i="1"/>
  <c r="AG76" i="1"/>
  <c r="AH76" i="1"/>
  <c r="AH168" i="1" s="1"/>
  <c r="DV45" i="1" s="1"/>
  <c r="AI76" i="1"/>
  <c r="AJ76" i="1"/>
  <c r="AK76" i="1"/>
  <c r="AL76" i="1"/>
  <c r="AM76" i="1"/>
  <c r="AN76" i="1"/>
  <c r="AO76" i="1"/>
  <c r="AP76" i="1"/>
  <c r="AP168" i="1" s="1"/>
  <c r="AQ76" i="1"/>
  <c r="AR76" i="1"/>
  <c r="AS76" i="1"/>
  <c r="AT76" i="1"/>
  <c r="AU76" i="1"/>
  <c r="AV76" i="1"/>
  <c r="AW76" i="1"/>
  <c r="AX76" i="1"/>
  <c r="AX168" i="1" s="1"/>
  <c r="EL29" i="1" s="1"/>
  <c r="AY76" i="1"/>
  <c r="AZ76" i="1"/>
  <c r="BA76" i="1"/>
  <c r="BB76" i="1"/>
  <c r="BC76" i="1"/>
  <c r="BD76" i="1"/>
  <c r="BE76" i="1"/>
  <c r="BF76" i="1"/>
  <c r="BF168" i="1" s="1"/>
  <c r="ET21" i="1" s="1"/>
  <c r="BG76" i="1"/>
  <c r="BH76" i="1"/>
  <c r="BI76" i="1"/>
  <c r="BJ76" i="1"/>
  <c r="BK76" i="1"/>
  <c r="BL76" i="1"/>
  <c r="BM76" i="1"/>
  <c r="BN76" i="1"/>
  <c r="BN168" i="1" s="1"/>
  <c r="FB13" i="1" s="1"/>
  <c r="BO76" i="1"/>
  <c r="BP76" i="1"/>
  <c r="BQ76" i="1"/>
  <c r="BR76" i="1"/>
  <c r="BS76" i="1"/>
  <c r="BT76" i="1"/>
  <c r="BU76" i="1"/>
  <c r="BV76" i="1"/>
  <c r="BV168" i="1" s="1"/>
  <c r="FJ5" i="1" s="1"/>
  <c r="BW76" i="1"/>
  <c r="BX76" i="1"/>
  <c r="BY76" i="1"/>
  <c r="BZ76" i="1"/>
  <c r="CU76" i="1"/>
  <c r="CW76" i="1"/>
  <c r="D77" i="1"/>
  <c r="E77" i="1"/>
  <c r="F77" i="1"/>
  <c r="F169" i="1" s="1"/>
  <c r="CT74" i="1" s="1"/>
  <c r="G77" i="1"/>
  <c r="G169" i="1" s="1"/>
  <c r="CU73" i="1" s="1"/>
  <c r="H77" i="1"/>
  <c r="H169" i="1" s="1"/>
  <c r="CV72" i="1" s="1"/>
  <c r="I77" i="1"/>
  <c r="J77" i="1"/>
  <c r="K77" i="1"/>
  <c r="L77" i="1"/>
  <c r="M77" i="1"/>
  <c r="N77" i="1"/>
  <c r="N169" i="1" s="1"/>
  <c r="DB66" i="1" s="1"/>
  <c r="O77" i="1"/>
  <c r="O169" i="1" s="1"/>
  <c r="DC65" i="1" s="1"/>
  <c r="P77" i="1"/>
  <c r="P169" i="1" s="1"/>
  <c r="DD64" i="1" s="1"/>
  <c r="Q77" i="1"/>
  <c r="R77" i="1"/>
  <c r="S77" i="1"/>
  <c r="T77" i="1"/>
  <c r="U77" i="1"/>
  <c r="V77" i="1"/>
  <c r="V169" i="1" s="1"/>
  <c r="DJ58" i="1" s="1"/>
  <c r="W77" i="1"/>
  <c r="W169" i="1" s="1"/>
  <c r="X77" i="1"/>
  <c r="X169" i="1" s="1"/>
  <c r="DL56" i="1" s="1"/>
  <c r="Y77" i="1"/>
  <c r="Z77" i="1"/>
  <c r="AA77" i="1"/>
  <c r="AB77" i="1"/>
  <c r="AC77" i="1"/>
  <c r="AD77" i="1"/>
  <c r="AD169" i="1" s="1"/>
  <c r="DR50" i="1" s="1"/>
  <c r="AE77" i="1"/>
  <c r="AF77" i="1"/>
  <c r="AF169" i="1" s="1"/>
  <c r="DT48" i="1" s="1"/>
  <c r="AG77" i="1"/>
  <c r="AH77" i="1"/>
  <c r="AI77" i="1"/>
  <c r="AJ77" i="1"/>
  <c r="AK77" i="1"/>
  <c r="AL77" i="1"/>
  <c r="AL169" i="1" s="1"/>
  <c r="AM77" i="1"/>
  <c r="AM169" i="1" s="1"/>
  <c r="EA41" i="1" s="1"/>
  <c r="AN77" i="1"/>
  <c r="AN169" i="1" s="1"/>
  <c r="AO77" i="1"/>
  <c r="AP77" i="1"/>
  <c r="AQ77" i="1"/>
  <c r="AR77" i="1"/>
  <c r="AS77" i="1"/>
  <c r="AT77" i="1"/>
  <c r="AT169" i="1" s="1"/>
  <c r="EH34" i="1" s="1"/>
  <c r="AU77" i="1"/>
  <c r="AU169" i="1" s="1"/>
  <c r="EI33" i="1" s="1"/>
  <c r="AV77" i="1"/>
  <c r="AV169" i="1" s="1"/>
  <c r="EJ32" i="1" s="1"/>
  <c r="AW77" i="1"/>
  <c r="AX77" i="1"/>
  <c r="AY77" i="1"/>
  <c r="AZ77" i="1"/>
  <c r="BA77" i="1"/>
  <c r="BB77" i="1"/>
  <c r="BB169" i="1" s="1"/>
  <c r="BC77" i="1"/>
  <c r="BC169" i="1" s="1"/>
  <c r="EQ25" i="1" s="1"/>
  <c r="BD77" i="1"/>
  <c r="BD169" i="1" s="1"/>
  <c r="BE77" i="1"/>
  <c r="BF77" i="1"/>
  <c r="BG77" i="1"/>
  <c r="BH77" i="1"/>
  <c r="BI77" i="1"/>
  <c r="BJ77" i="1"/>
  <c r="BJ169" i="1" s="1"/>
  <c r="BK77" i="1"/>
  <c r="BL77" i="1"/>
  <c r="BL169" i="1" s="1"/>
  <c r="BM77" i="1"/>
  <c r="BN77" i="1"/>
  <c r="BO77" i="1"/>
  <c r="BP77" i="1"/>
  <c r="BQ77" i="1"/>
  <c r="BR77" i="1"/>
  <c r="BR169" i="1" s="1"/>
  <c r="BS77" i="1"/>
  <c r="BS169" i="1" s="1"/>
  <c r="FG9" i="1" s="1"/>
  <c r="BT77" i="1"/>
  <c r="BT169" i="1" s="1"/>
  <c r="FH8" i="1" s="1"/>
  <c r="BU77" i="1"/>
  <c r="BV77" i="1"/>
  <c r="BW77" i="1"/>
  <c r="BX77" i="1"/>
  <c r="BY77" i="1"/>
  <c r="BZ77" i="1"/>
  <c r="BZ169" i="1" s="1"/>
  <c r="FN2" i="1" s="1"/>
  <c r="CA77" i="1"/>
  <c r="CA169" i="1" s="1"/>
  <c r="CW77" i="1"/>
  <c r="D78" i="1"/>
  <c r="E78" i="1"/>
  <c r="F78" i="1"/>
  <c r="G78" i="1"/>
  <c r="G170" i="1" s="1"/>
  <c r="CU74" i="1" s="1"/>
  <c r="H78" i="1"/>
  <c r="I78" i="1"/>
  <c r="J78" i="1"/>
  <c r="K78" i="1"/>
  <c r="L78" i="1"/>
  <c r="M78" i="1"/>
  <c r="N78" i="1"/>
  <c r="O78" i="1"/>
  <c r="O170" i="1" s="1"/>
  <c r="DC66" i="1" s="1"/>
  <c r="P78" i="1"/>
  <c r="Q78" i="1"/>
  <c r="R78" i="1"/>
  <c r="S78" i="1"/>
  <c r="T78" i="1"/>
  <c r="U78" i="1"/>
  <c r="V78" i="1"/>
  <c r="W78" i="1"/>
  <c r="W170" i="1" s="1"/>
  <c r="DK58" i="1" s="1"/>
  <c r="X78" i="1"/>
  <c r="Y78" i="1"/>
  <c r="Z78" i="1"/>
  <c r="AA78" i="1"/>
  <c r="AB78" i="1"/>
  <c r="AC78" i="1"/>
  <c r="AD78" i="1"/>
  <c r="AE78" i="1"/>
  <c r="AE170" i="1" s="1"/>
  <c r="DS50" i="1" s="1"/>
  <c r="AF78" i="1"/>
  <c r="AG78" i="1"/>
  <c r="AH78" i="1"/>
  <c r="AI78" i="1"/>
  <c r="AJ78" i="1"/>
  <c r="AK78" i="1"/>
  <c r="AL78" i="1"/>
  <c r="AM78" i="1"/>
  <c r="AM170" i="1" s="1"/>
  <c r="EA42" i="1" s="1"/>
  <c r="AN78" i="1"/>
  <c r="AO78" i="1"/>
  <c r="AP78" i="1"/>
  <c r="AQ78" i="1"/>
  <c r="AR78" i="1"/>
  <c r="AS78" i="1"/>
  <c r="AT78" i="1"/>
  <c r="AU78" i="1"/>
  <c r="AU170" i="1" s="1"/>
  <c r="EI34" i="1" s="1"/>
  <c r="AV78" i="1"/>
  <c r="AW78" i="1"/>
  <c r="AX78" i="1"/>
  <c r="AY78" i="1"/>
  <c r="AZ78" i="1"/>
  <c r="BA78" i="1"/>
  <c r="BB78" i="1"/>
  <c r="BC78" i="1"/>
  <c r="BC170" i="1" s="1"/>
  <c r="EQ26" i="1" s="1"/>
  <c r="BD78" i="1"/>
  <c r="BE78" i="1"/>
  <c r="BF78" i="1"/>
  <c r="BG78" i="1"/>
  <c r="BH78" i="1"/>
  <c r="BI78" i="1"/>
  <c r="BJ78" i="1"/>
  <c r="BK78" i="1"/>
  <c r="BK170" i="1" s="1"/>
  <c r="EY18" i="1" s="1"/>
  <c r="BL78" i="1"/>
  <c r="BM78" i="1"/>
  <c r="BN78" i="1"/>
  <c r="BO78" i="1"/>
  <c r="BP78" i="1"/>
  <c r="BQ78" i="1"/>
  <c r="BR78" i="1"/>
  <c r="BS78" i="1"/>
  <c r="BS170" i="1" s="1"/>
  <c r="FG10" i="1" s="1"/>
  <c r="BT78" i="1"/>
  <c r="BU78" i="1"/>
  <c r="BV78" i="1"/>
  <c r="BW78" i="1"/>
  <c r="BX78" i="1"/>
  <c r="BY78" i="1"/>
  <c r="BZ78" i="1"/>
  <c r="CA78" i="1"/>
  <c r="CA170" i="1" s="1"/>
  <c r="FO2" i="1" s="1"/>
  <c r="CB78" i="1"/>
  <c r="DA78" i="1"/>
  <c r="D79" i="1"/>
  <c r="E79" i="1"/>
  <c r="E171" i="1" s="1"/>
  <c r="CS77" i="1" s="1"/>
  <c r="F79" i="1"/>
  <c r="G79" i="1"/>
  <c r="H79" i="1"/>
  <c r="I79" i="1"/>
  <c r="J79" i="1"/>
  <c r="K79" i="1"/>
  <c r="L79" i="1"/>
  <c r="M79" i="1"/>
  <c r="M171" i="1" s="1"/>
  <c r="DA69" i="1" s="1"/>
  <c r="N79" i="1"/>
  <c r="N171" i="1" s="1"/>
  <c r="DB68" i="1" s="1"/>
  <c r="O79" i="1"/>
  <c r="P79" i="1"/>
  <c r="Q79" i="1"/>
  <c r="R79" i="1"/>
  <c r="S79" i="1"/>
  <c r="T79" i="1"/>
  <c r="U79" i="1"/>
  <c r="U171" i="1" s="1"/>
  <c r="DI61" i="1" s="1"/>
  <c r="V79" i="1"/>
  <c r="V171" i="1" s="1"/>
  <c r="DJ60" i="1" s="1"/>
  <c r="W79" i="1"/>
  <c r="X79" i="1"/>
  <c r="Y79" i="1"/>
  <c r="Z79" i="1"/>
  <c r="AA79" i="1"/>
  <c r="AB79" i="1"/>
  <c r="AC79" i="1"/>
  <c r="AC171" i="1" s="1"/>
  <c r="DQ53" i="1" s="1"/>
  <c r="AD79" i="1"/>
  <c r="AD171" i="1" s="1"/>
  <c r="DR52" i="1" s="1"/>
  <c r="AE79" i="1"/>
  <c r="AF79" i="1"/>
  <c r="AG79" i="1"/>
  <c r="AH79" i="1"/>
  <c r="AI79" i="1"/>
  <c r="AJ79" i="1"/>
  <c r="AK79" i="1"/>
  <c r="AK171" i="1" s="1"/>
  <c r="DY45" i="1" s="1"/>
  <c r="AL79" i="1"/>
  <c r="AL171" i="1" s="1"/>
  <c r="AM79" i="1"/>
  <c r="AN79" i="1"/>
  <c r="AO79" i="1"/>
  <c r="AP79" i="1"/>
  <c r="AQ79" i="1"/>
  <c r="AR79" i="1"/>
  <c r="AS79" i="1"/>
  <c r="AS171" i="1" s="1"/>
  <c r="EG37" i="1" s="1"/>
  <c r="AT79" i="1"/>
  <c r="AU79" i="1"/>
  <c r="AV79" i="1"/>
  <c r="AW79" i="1"/>
  <c r="AX79" i="1"/>
  <c r="AY79" i="1"/>
  <c r="AZ79" i="1"/>
  <c r="BA79" i="1"/>
  <c r="BA171" i="1" s="1"/>
  <c r="EO29" i="1" s="1"/>
  <c r="BB79" i="1"/>
  <c r="BB171" i="1" s="1"/>
  <c r="EP28" i="1" s="1"/>
  <c r="BC79" i="1"/>
  <c r="BD79" i="1"/>
  <c r="BE79" i="1"/>
  <c r="BF79" i="1"/>
  <c r="BG79" i="1"/>
  <c r="BH79" i="1"/>
  <c r="BI79" i="1"/>
  <c r="BI171" i="1" s="1"/>
  <c r="EW21" i="1" s="1"/>
  <c r="BJ79" i="1"/>
  <c r="BJ171" i="1" s="1"/>
  <c r="EX20" i="1" s="1"/>
  <c r="BK79" i="1"/>
  <c r="BL79" i="1"/>
  <c r="BM79" i="1"/>
  <c r="BN79" i="1"/>
  <c r="BO79" i="1"/>
  <c r="BP79" i="1"/>
  <c r="BQ79" i="1"/>
  <c r="BQ171" i="1" s="1"/>
  <c r="FE13" i="1" s="1"/>
  <c r="BR79" i="1"/>
  <c r="BR171" i="1" s="1"/>
  <c r="FF12" i="1" s="1"/>
  <c r="BS79" i="1"/>
  <c r="BT79" i="1"/>
  <c r="BU79" i="1"/>
  <c r="BV79" i="1"/>
  <c r="BW79" i="1"/>
  <c r="BX79" i="1"/>
  <c r="BY79" i="1"/>
  <c r="BY171" i="1" s="1"/>
  <c r="FM5" i="1" s="1"/>
  <c r="BZ79" i="1"/>
  <c r="BZ171" i="1" s="1"/>
  <c r="FN4" i="1" s="1"/>
  <c r="CA79" i="1"/>
  <c r="CB79" i="1"/>
  <c r="CC79" i="1"/>
  <c r="CV79" i="1"/>
  <c r="CW79" i="1"/>
  <c r="D80" i="1"/>
  <c r="E80" i="1"/>
  <c r="F80" i="1"/>
  <c r="F172" i="1" s="1"/>
  <c r="CT77" i="1" s="1"/>
  <c r="G80" i="1"/>
  <c r="H80" i="1"/>
  <c r="I80" i="1"/>
  <c r="J80" i="1"/>
  <c r="K80" i="1"/>
  <c r="L80" i="1"/>
  <c r="M80" i="1"/>
  <c r="N80" i="1"/>
  <c r="N172" i="1" s="1"/>
  <c r="DB69" i="1" s="1"/>
  <c r="O80" i="1"/>
  <c r="P80" i="1"/>
  <c r="P172" i="1" s="1"/>
  <c r="DD67" i="1" s="1"/>
  <c r="Q80" i="1"/>
  <c r="R80" i="1"/>
  <c r="S80" i="1"/>
  <c r="T80" i="1"/>
  <c r="U80" i="1"/>
  <c r="V80" i="1"/>
  <c r="V172" i="1" s="1"/>
  <c r="DJ61" i="1" s="1"/>
  <c r="W80" i="1"/>
  <c r="X80" i="1"/>
  <c r="X172" i="1" s="1"/>
  <c r="DL59" i="1" s="1"/>
  <c r="Y80" i="1"/>
  <c r="Z80" i="1"/>
  <c r="AA80" i="1"/>
  <c r="AB80" i="1"/>
  <c r="AC80" i="1"/>
  <c r="AD80" i="1"/>
  <c r="AD172" i="1" s="1"/>
  <c r="DR53" i="1" s="1"/>
  <c r="AE80" i="1"/>
  <c r="AF80" i="1"/>
  <c r="AF172" i="1" s="1"/>
  <c r="DT51" i="1" s="1"/>
  <c r="AG80" i="1"/>
  <c r="AH80" i="1"/>
  <c r="AH172" i="1" s="1"/>
  <c r="DV49" i="1" s="1"/>
  <c r="AI80" i="1"/>
  <c r="AJ80" i="1"/>
  <c r="AK80" i="1"/>
  <c r="AL80" i="1"/>
  <c r="AL172" i="1" s="1"/>
  <c r="AM80" i="1"/>
  <c r="AN80" i="1"/>
  <c r="AO80" i="1"/>
  <c r="AP80" i="1"/>
  <c r="AP172" i="1" s="1"/>
  <c r="AQ80" i="1"/>
  <c r="AR80" i="1"/>
  <c r="AS80" i="1"/>
  <c r="AT80" i="1"/>
  <c r="AT172" i="1" s="1"/>
  <c r="EH37" i="1" s="1"/>
  <c r="AU80" i="1"/>
  <c r="AV80" i="1"/>
  <c r="AW80" i="1"/>
  <c r="AX80" i="1"/>
  <c r="AX172" i="1" s="1"/>
  <c r="EL33" i="1" s="1"/>
  <c r="AY80" i="1"/>
  <c r="AZ80" i="1"/>
  <c r="BA80" i="1"/>
  <c r="BB80" i="1"/>
  <c r="BB172" i="1" s="1"/>
  <c r="BC80" i="1"/>
  <c r="BD80" i="1"/>
  <c r="BE80" i="1"/>
  <c r="BF80" i="1"/>
  <c r="BG80" i="1"/>
  <c r="BH80" i="1"/>
  <c r="BI80" i="1"/>
  <c r="BJ80" i="1"/>
  <c r="BJ172" i="1" s="1"/>
  <c r="BK80" i="1"/>
  <c r="BL80" i="1"/>
  <c r="BM80" i="1"/>
  <c r="BN80" i="1"/>
  <c r="BO80" i="1"/>
  <c r="BP80" i="1"/>
  <c r="BQ80" i="1"/>
  <c r="BR80" i="1"/>
  <c r="BR172" i="1" s="1"/>
  <c r="BS80" i="1"/>
  <c r="BT80" i="1"/>
  <c r="BU80" i="1"/>
  <c r="BV80" i="1"/>
  <c r="BW80" i="1"/>
  <c r="BX80" i="1"/>
  <c r="BY80" i="1"/>
  <c r="BZ80" i="1"/>
  <c r="BZ172" i="1" s="1"/>
  <c r="CA80" i="1"/>
  <c r="CB80" i="1"/>
  <c r="CB172" i="1" s="1"/>
  <c r="FP3" i="1" s="1"/>
  <c r="CC80" i="1"/>
  <c r="CD80" i="1"/>
  <c r="CS80" i="1"/>
  <c r="D81" i="1"/>
  <c r="D173" i="1" s="1"/>
  <c r="CR80" i="1" s="1"/>
  <c r="E81" i="1"/>
  <c r="F81" i="1"/>
  <c r="F173" i="1" s="1"/>
  <c r="CT78" i="1" s="1"/>
  <c r="G81" i="1"/>
  <c r="H81" i="1"/>
  <c r="I81" i="1"/>
  <c r="J81" i="1"/>
  <c r="K81" i="1"/>
  <c r="L81" i="1"/>
  <c r="L173" i="1" s="1"/>
  <c r="CZ72" i="1" s="1"/>
  <c r="M81" i="1"/>
  <c r="N81" i="1"/>
  <c r="N173" i="1" s="1"/>
  <c r="DB70" i="1" s="1"/>
  <c r="O81" i="1"/>
  <c r="P81" i="1"/>
  <c r="Q81" i="1"/>
  <c r="R81" i="1"/>
  <c r="S81" i="1"/>
  <c r="T81" i="1"/>
  <c r="T173" i="1" s="1"/>
  <c r="U81" i="1"/>
  <c r="V81" i="1"/>
  <c r="V173" i="1" s="1"/>
  <c r="DJ62" i="1" s="1"/>
  <c r="W81" i="1"/>
  <c r="X81" i="1"/>
  <c r="Y81" i="1"/>
  <c r="Z81" i="1"/>
  <c r="AA81" i="1"/>
  <c r="AB81" i="1"/>
  <c r="AB173" i="1" s="1"/>
  <c r="DP56" i="1" s="1"/>
  <c r="AC81" i="1"/>
  <c r="AD81" i="1"/>
  <c r="AD173" i="1" s="1"/>
  <c r="DR54" i="1" s="1"/>
  <c r="AE81" i="1"/>
  <c r="AF81" i="1"/>
  <c r="AG81" i="1"/>
  <c r="AH81" i="1"/>
  <c r="AI81" i="1"/>
  <c r="AJ81" i="1"/>
  <c r="AJ173" i="1" s="1"/>
  <c r="DX48" i="1" s="1"/>
  <c r="AK81" i="1"/>
  <c r="AL81" i="1"/>
  <c r="AL173" i="1" s="1"/>
  <c r="AM81" i="1"/>
  <c r="AN81" i="1"/>
  <c r="AO81" i="1"/>
  <c r="AP81" i="1"/>
  <c r="AQ81" i="1"/>
  <c r="AR81" i="1"/>
  <c r="AR173" i="1" s="1"/>
  <c r="EF40" i="1" s="1"/>
  <c r="AS81" i="1"/>
  <c r="AT81" i="1"/>
  <c r="AT173" i="1" s="1"/>
  <c r="EH38" i="1" s="1"/>
  <c r="AU81" i="1"/>
  <c r="AV81" i="1"/>
  <c r="AW81" i="1"/>
  <c r="AX81" i="1"/>
  <c r="AY81" i="1"/>
  <c r="AZ81" i="1"/>
  <c r="AZ173" i="1" s="1"/>
  <c r="BA81" i="1"/>
  <c r="BB81" i="1"/>
  <c r="BB173" i="1" s="1"/>
  <c r="BC81" i="1"/>
  <c r="BD81" i="1"/>
  <c r="BE81" i="1"/>
  <c r="BF81" i="1"/>
  <c r="BG81" i="1"/>
  <c r="BH81" i="1"/>
  <c r="BH173" i="1" s="1"/>
  <c r="BI81" i="1"/>
  <c r="BJ81" i="1"/>
  <c r="BJ173" i="1" s="1"/>
  <c r="BK81" i="1"/>
  <c r="BL81" i="1"/>
  <c r="BM81" i="1"/>
  <c r="BN81" i="1"/>
  <c r="BO81" i="1"/>
  <c r="BP81" i="1"/>
  <c r="BP173" i="1" s="1"/>
  <c r="FD16" i="1" s="1"/>
  <c r="BQ81" i="1"/>
  <c r="BR81" i="1"/>
  <c r="BR173" i="1" s="1"/>
  <c r="BS81" i="1"/>
  <c r="BT81" i="1"/>
  <c r="BU81" i="1"/>
  <c r="BV81" i="1"/>
  <c r="BW81" i="1"/>
  <c r="BX81" i="1"/>
  <c r="BX173" i="1" s="1"/>
  <c r="FL8" i="1" s="1"/>
  <c r="BY81" i="1"/>
  <c r="BZ81" i="1"/>
  <c r="BZ173" i="1" s="1"/>
  <c r="CA81" i="1"/>
  <c r="CB81" i="1"/>
  <c r="CC81" i="1"/>
  <c r="CD81" i="1"/>
  <c r="CE81" i="1"/>
  <c r="CT81" i="1"/>
  <c r="CX81" i="1"/>
  <c r="D82" i="1"/>
  <c r="E82" i="1"/>
  <c r="E174" i="1" s="1"/>
  <c r="F82" i="1"/>
  <c r="G82" i="1"/>
  <c r="H82" i="1"/>
  <c r="I82" i="1"/>
  <c r="J82" i="1"/>
  <c r="K82" i="1"/>
  <c r="L82" i="1"/>
  <c r="M82" i="1"/>
  <c r="M174" i="1" s="1"/>
  <c r="DA72" i="1" s="1"/>
  <c r="N82" i="1"/>
  <c r="O82" i="1"/>
  <c r="P82" i="1"/>
  <c r="Q82" i="1"/>
  <c r="R82" i="1"/>
  <c r="S82" i="1"/>
  <c r="T82" i="1"/>
  <c r="U82" i="1"/>
  <c r="U174" i="1" s="1"/>
  <c r="DI64" i="1" s="1"/>
  <c r="V82" i="1"/>
  <c r="W82" i="1"/>
  <c r="X82" i="1"/>
  <c r="Y82" i="1"/>
  <c r="Z82" i="1"/>
  <c r="AA82" i="1"/>
  <c r="AB82" i="1"/>
  <c r="AC82" i="1"/>
  <c r="AC174" i="1" s="1"/>
  <c r="AD82" i="1"/>
  <c r="AE82" i="1"/>
  <c r="AF82" i="1"/>
  <c r="AG82" i="1"/>
  <c r="AH82" i="1"/>
  <c r="AI82" i="1"/>
  <c r="AJ82" i="1"/>
  <c r="AK82" i="1"/>
  <c r="AK174" i="1" s="1"/>
  <c r="DY48" i="1" s="1"/>
  <c r="AL82" i="1"/>
  <c r="AM82" i="1"/>
  <c r="AN82" i="1"/>
  <c r="AO82" i="1"/>
  <c r="AP82" i="1"/>
  <c r="AQ82" i="1"/>
  <c r="AR82" i="1"/>
  <c r="AS82" i="1"/>
  <c r="AS174" i="1" s="1"/>
  <c r="EG40" i="1" s="1"/>
  <c r="AT82" i="1"/>
  <c r="AU82" i="1"/>
  <c r="AV82" i="1"/>
  <c r="AW82" i="1"/>
  <c r="AX82" i="1"/>
  <c r="AY82" i="1"/>
  <c r="AZ82" i="1"/>
  <c r="BA82" i="1"/>
  <c r="BA174" i="1" s="1"/>
  <c r="BB82" i="1"/>
  <c r="BC82" i="1"/>
  <c r="BD82" i="1"/>
  <c r="BE82" i="1"/>
  <c r="BF82" i="1"/>
  <c r="BG82" i="1"/>
  <c r="BH82" i="1"/>
  <c r="BI82" i="1"/>
  <c r="BI174" i="1" s="1"/>
  <c r="EW24" i="1" s="1"/>
  <c r="BJ82" i="1"/>
  <c r="BK82" i="1"/>
  <c r="BL82" i="1"/>
  <c r="BM82" i="1"/>
  <c r="BN82" i="1"/>
  <c r="BO82" i="1"/>
  <c r="BP82" i="1"/>
  <c r="BQ82" i="1"/>
  <c r="BQ174" i="1" s="1"/>
  <c r="BR82" i="1"/>
  <c r="BS82" i="1"/>
  <c r="BT82" i="1"/>
  <c r="BU82" i="1"/>
  <c r="BV82" i="1"/>
  <c r="BW82" i="1"/>
  <c r="BX82" i="1"/>
  <c r="BY82" i="1"/>
  <c r="BY174" i="1" s="1"/>
  <c r="FM8" i="1" s="1"/>
  <c r="BZ82" i="1"/>
  <c r="CA82" i="1"/>
  <c r="CB82" i="1"/>
  <c r="CC82" i="1"/>
  <c r="CD82" i="1"/>
  <c r="CE82" i="1"/>
  <c r="CF82" i="1"/>
  <c r="D83" i="1"/>
  <c r="E83" i="1"/>
  <c r="E175" i="1" s="1"/>
  <c r="CS81" i="1" s="1"/>
  <c r="F83" i="1"/>
  <c r="G83" i="1"/>
  <c r="H83" i="1"/>
  <c r="H175" i="1" s="1"/>
  <c r="CV78" i="1" s="1"/>
  <c r="I83" i="1"/>
  <c r="J83" i="1"/>
  <c r="K83" i="1"/>
  <c r="L83" i="1"/>
  <c r="M83" i="1"/>
  <c r="M175" i="1" s="1"/>
  <c r="DA73" i="1" s="1"/>
  <c r="N83" i="1"/>
  <c r="O83" i="1"/>
  <c r="P83" i="1"/>
  <c r="P175" i="1" s="1"/>
  <c r="DD70" i="1" s="1"/>
  <c r="Q83" i="1"/>
  <c r="R83" i="1"/>
  <c r="S83" i="1"/>
  <c r="T83" i="1"/>
  <c r="U83" i="1"/>
  <c r="U175" i="1" s="1"/>
  <c r="DI65" i="1" s="1"/>
  <c r="V83" i="1"/>
  <c r="W83" i="1"/>
  <c r="X83" i="1"/>
  <c r="X175" i="1" s="1"/>
  <c r="DL62" i="1" s="1"/>
  <c r="Y83" i="1"/>
  <c r="Z83" i="1"/>
  <c r="AA83" i="1"/>
  <c r="AB83" i="1"/>
  <c r="AC83" i="1"/>
  <c r="AC175" i="1" s="1"/>
  <c r="DQ57" i="1" s="1"/>
  <c r="AD83" i="1"/>
  <c r="AE83" i="1"/>
  <c r="AE175" i="1" s="1"/>
  <c r="AF83" i="1"/>
  <c r="AF175" i="1" s="1"/>
  <c r="DT54" i="1" s="1"/>
  <c r="AG83" i="1"/>
  <c r="AH83" i="1"/>
  <c r="AI83" i="1"/>
  <c r="AJ83" i="1"/>
  <c r="AK83" i="1"/>
  <c r="AK175" i="1" s="1"/>
  <c r="DY49" i="1" s="1"/>
  <c r="AL83" i="1"/>
  <c r="AM83" i="1"/>
  <c r="AM175" i="1" s="1"/>
  <c r="EA47" i="1" s="1"/>
  <c r="AN83" i="1"/>
  <c r="AN175" i="1" s="1"/>
  <c r="EB46" i="1" s="1"/>
  <c r="AO83" i="1"/>
  <c r="AP83" i="1"/>
  <c r="AQ83" i="1"/>
  <c r="AR83" i="1"/>
  <c r="AS83" i="1"/>
  <c r="AS175" i="1" s="1"/>
  <c r="EG41" i="1" s="1"/>
  <c r="AT83" i="1"/>
  <c r="AU83" i="1"/>
  <c r="AU175" i="1" s="1"/>
  <c r="EI39" i="1" s="1"/>
  <c r="AV83" i="1"/>
  <c r="AV175" i="1" s="1"/>
  <c r="EJ38" i="1" s="1"/>
  <c r="AW83" i="1"/>
  <c r="AX83" i="1"/>
  <c r="AY83" i="1"/>
  <c r="AZ83" i="1"/>
  <c r="BA83" i="1"/>
  <c r="BA175" i="1" s="1"/>
  <c r="EO33" i="1" s="1"/>
  <c r="BB83" i="1"/>
  <c r="BC83" i="1"/>
  <c r="BC175" i="1" s="1"/>
  <c r="EQ31" i="1" s="1"/>
  <c r="BD83" i="1"/>
  <c r="BD175" i="1" s="1"/>
  <c r="ER30" i="1" s="1"/>
  <c r="BE83" i="1"/>
  <c r="BF83" i="1"/>
  <c r="BG83" i="1"/>
  <c r="BH83" i="1"/>
  <c r="BI83" i="1"/>
  <c r="BI175" i="1" s="1"/>
  <c r="EW25" i="1" s="1"/>
  <c r="BJ83" i="1"/>
  <c r="BK83" i="1"/>
  <c r="BL83" i="1"/>
  <c r="BL175" i="1" s="1"/>
  <c r="EZ22" i="1" s="1"/>
  <c r="BM83" i="1"/>
  <c r="BN83" i="1"/>
  <c r="BO83" i="1"/>
  <c r="BP83" i="1"/>
  <c r="BQ83" i="1"/>
  <c r="BQ175" i="1" s="1"/>
  <c r="FE17" i="1" s="1"/>
  <c r="BR83" i="1"/>
  <c r="BS83" i="1"/>
  <c r="BT83" i="1"/>
  <c r="BT175" i="1" s="1"/>
  <c r="FH14" i="1" s="1"/>
  <c r="BU83" i="1"/>
  <c r="BV83" i="1"/>
  <c r="BW83" i="1"/>
  <c r="BX83" i="1"/>
  <c r="BY83" i="1"/>
  <c r="BY175" i="1" s="1"/>
  <c r="FM9" i="1" s="1"/>
  <c r="BZ83" i="1"/>
  <c r="CA83" i="1"/>
  <c r="CB83" i="1"/>
  <c r="CB175" i="1" s="1"/>
  <c r="FP6" i="1" s="1"/>
  <c r="CC83" i="1"/>
  <c r="CD83" i="1"/>
  <c r="CE83" i="1"/>
  <c r="CF83" i="1"/>
  <c r="CG83" i="1"/>
  <c r="CG175" i="1" s="1"/>
  <c r="CV83" i="1"/>
  <c r="D84" i="1"/>
  <c r="E84" i="1"/>
  <c r="F84" i="1"/>
  <c r="G84" i="1"/>
  <c r="H84" i="1"/>
  <c r="I84" i="1"/>
  <c r="J84" i="1"/>
  <c r="J176" i="1" s="1"/>
  <c r="CX77" i="1" s="1"/>
  <c r="K84" i="1"/>
  <c r="L84" i="1"/>
  <c r="M84" i="1"/>
  <c r="N84" i="1"/>
  <c r="O84" i="1"/>
  <c r="P84" i="1"/>
  <c r="Q84" i="1"/>
  <c r="R84" i="1"/>
  <c r="R176" i="1" s="1"/>
  <c r="S84" i="1"/>
  <c r="T84" i="1"/>
  <c r="U84" i="1"/>
  <c r="V84" i="1"/>
  <c r="W84" i="1"/>
  <c r="X84" i="1"/>
  <c r="Y84" i="1"/>
  <c r="Z84" i="1"/>
  <c r="Z176" i="1" s="1"/>
  <c r="AA84" i="1"/>
  <c r="AB84" i="1"/>
  <c r="AC84" i="1"/>
  <c r="AD84" i="1"/>
  <c r="AE84" i="1"/>
  <c r="AF84" i="1"/>
  <c r="AG84" i="1"/>
  <c r="AH84" i="1"/>
  <c r="AH176" i="1" s="1"/>
  <c r="DV53" i="1" s="1"/>
  <c r="AI84" i="1"/>
  <c r="AJ84" i="1"/>
  <c r="AK84" i="1"/>
  <c r="AL84" i="1"/>
  <c r="AM84" i="1"/>
  <c r="AN84" i="1"/>
  <c r="AO84" i="1"/>
  <c r="AP84" i="1"/>
  <c r="AP176" i="1" s="1"/>
  <c r="AQ84" i="1"/>
  <c r="AR84" i="1"/>
  <c r="AS84" i="1"/>
  <c r="AT84" i="1"/>
  <c r="AU84" i="1"/>
  <c r="AV84" i="1"/>
  <c r="AW84" i="1"/>
  <c r="AX84" i="1"/>
  <c r="AX176" i="1" s="1"/>
  <c r="EL37" i="1" s="1"/>
  <c r="AY84" i="1"/>
  <c r="AZ84" i="1"/>
  <c r="BA84" i="1"/>
  <c r="BB84" i="1"/>
  <c r="BC84" i="1"/>
  <c r="BD84" i="1"/>
  <c r="BE84" i="1"/>
  <c r="BF84" i="1"/>
  <c r="BF176" i="1" s="1"/>
  <c r="ET29" i="1" s="1"/>
  <c r="BG84" i="1"/>
  <c r="BH84" i="1"/>
  <c r="BI84" i="1"/>
  <c r="BJ84" i="1"/>
  <c r="BK84" i="1"/>
  <c r="BL84" i="1"/>
  <c r="BM84" i="1"/>
  <c r="BN84" i="1"/>
  <c r="BN176" i="1" s="1"/>
  <c r="FB21" i="1" s="1"/>
  <c r="BO84" i="1"/>
  <c r="BP84" i="1"/>
  <c r="BQ84" i="1"/>
  <c r="BR84" i="1"/>
  <c r="BS84" i="1"/>
  <c r="BT84" i="1"/>
  <c r="BU84" i="1"/>
  <c r="BV84" i="1"/>
  <c r="BV176" i="1" s="1"/>
  <c r="FJ13" i="1" s="1"/>
  <c r="BW84" i="1"/>
  <c r="BX84" i="1"/>
  <c r="BY84" i="1"/>
  <c r="BZ84" i="1"/>
  <c r="CA84" i="1"/>
  <c r="CB84" i="1"/>
  <c r="CC84" i="1"/>
  <c r="CD84" i="1"/>
  <c r="CD176" i="1" s="1"/>
  <c r="FR5" i="1" s="1"/>
  <c r="CE84" i="1"/>
  <c r="CF84" i="1"/>
  <c r="CG84" i="1"/>
  <c r="CH84" i="1"/>
  <c r="D85" i="1"/>
  <c r="D177" i="1" s="1"/>
  <c r="CR84" i="1" s="1"/>
  <c r="E85" i="1"/>
  <c r="E177" i="1" s="1"/>
  <c r="CS83" i="1" s="1"/>
  <c r="F85" i="1"/>
  <c r="F177" i="1" s="1"/>
  <c r="CT82" i="1" s="1"/>
  <c r="G85" i="1"/>
  <c r="H85" i="1"/>
  <c r="I85" i="1"/>
  <c r="J85" i="1"/>
  <c r="K85" i="1"/>
  <c r="L85" i="1"/>
  <c r="L177" i="1" s="1"/>
  <c r="CZ76" i="1" s="1"/>
  <c r="M85" i="1"/>
  <c r="N85" i="1"/>
  <c r="N177" i="1" s="1"/>
  <c r="DB74" i="1" s="1"/>
  <c r="O85" i="1"/>
  <c r="P85" i="1"/>
  <c r="Q85" i="1"/>
  <c r="R85" i="1"/>
  <c r="S85" i="1"/>
  <c r="T85" i="1"/>
  <c r="T177" i="1" s="1"/>
  <c r="U85" i="1"/>
  <c r="V85" i="1"/>
  <c r="V177" i="1" s="1"/>
  <c r="DJ66" i="1" s="1"/>
  <c r="W85" i="1"/>
  <c r="X85" i="1"/>
  <c r="Y85" i="1"/>
  <c r="Z85" i="1"/>
  <c r="AA85" i="1"/>
  <c r="AB85" i="1"/>
  <c r="AB177" i="1" s="1"/>
  <c r="DP60" i="1" s="1"/>
  <c r="AC85" i="1"/>
  <c r="AD85" i="1"/>
  <c r="AD177" i="1" s="1"/>
  <c r="DR58" i="1" s="1"/>
  <c r="AE85" i="1"/>
  <c r="AF85" i="1"/>
  <c r="AG85" i="1"/>
  <c r="AH85" i="1"/>
  <c r="AI85" i="1"/>
  <c r="AJ85" i="1"/>
  <c r="AJ177" i="1" s="1"/>
  <c r="DX52" i="1" s="1"/>
  <c r="AK85" i="1"/>
  <c r="AL85" i="1"/>
  <c r="AL177" i="1" s="1"/>
  <c r="DZ50" i="1" s="1"/>
  <c r="AM85" i="1"/>
  <c r="AN85" i="1"/>
  <c r="AO85" i="1"/>
  <c r="AP85" i="1"/>
  <c r="AQ85" i="1"/>
  <c r="AR85" i="1"/>
  <c r="AR177" i="1" s="1"/>
  <c r="EF44" i="1" s="1"/>
  <c r="AS85" i="1"/>
  <c r="AT85" i="1"/>
  <c r="AT177" i="1" s="1"/>
  <c r="EH42" i="1" s="1"/>
  <c r="AU85" i="1"/>
  <c r="AV85" i="1"/>
  <c r="AW85" i="1"/>
  <c r="AX85" i="1"/>
  <c r="AY85" i="1"/>
  <c r="AZ85" i="1"/>
  <c r="AZ177" i="1" s="1"/>
  <c r="EN36" i="1" s="1"/>
  <c r="BA85" i="1"/>
  <c r="BA177" i="1" s="1"/>
  <c r="EO35" i="1" s="1"/>
  <c r="BB85" i="1"/>
  <c r="BB177" i="1" s="1"/>
  <c r="EP34" i="1" s="1"/>
  <c r="BC85" i="1"/>
  <c r="BD85" i="1"/>
  <c r="BE85" i="1"/>
  <c r="BF85" i="1"/>
  <c r="BG85" i="1"/>
  <c r="BH85" i="1"/>
  <c r="BH177" i="1" s="1"/>
  <c r="BI85" i="1"/>
  <c r="BI177" i="1" s="1"/>
  <c r="EW27" i="1" s="1"/>
  <c r="BJ85" i="1"/>
  <c r="BJ177" i="1" s="1"/>
  <c r="EX26" i="1" s="1"/>
  <c r="BK85" i="1"/>
  <c r="BL85" i="1"/>
  <c r="BM85" i="1"/>
  <c r="BN85" i="1"/>
  <c r="BO85" i="1"/>
  <c r="BP85" i="1"/>
  <c r="BP177" i="1" s="1"/>
  <c r="FD20" i="1" s="1"/>
  <c r="BQ85" i="1"/>
  <c r="BQ177" i="1" s="1"/>
  <c r="FE19" i="1" s="1"/>
  <c r="BR85" i="1"/>
  <c r="BR177" i="1" s="1"/>
  <c r="FF18" i="1" s="1"/>
  <c r="BS85" i="1"/>
  <c r="BT85" i="1"/>
  <c r="BU85" i="1"/>
  <c r="BV85" i="1"/>
  <c r="BW85" i="1"/>
  <c r="BX85" i="1"/>
  <c r="BX177" i="1" s="1"/>
  <c r="FL12" i="1" s="1"/>
  <c r="BY85" i="1"/>
  <c r="BZ85" i="1"/>
  <c r="BZ177" i="1" s="1"/>
  <c r="FN10" i="1" s="1"/>
  <c r="CA85" i="1"/>
  <c r="CB85" i="1"/>
  <c r="CC85" i="1"/>
  <c r="CD85" i="1"/>
  <c r="CE85" i="1"/>
  <c r="CF85" i="1"/>
  <c r="CF177" i="1" s="1"/>
  <c r="FT4" i="1" s="1"/>
  <c r="CG85" i="1"/>
  <c r="CH85" i="1"/>
  <c r="CH177" i="1" s="1"/>
  <c r="FV2" i="1" s="1"/>
  <c r="CI85" i="1"/>
  <c r="D86" i="1"/>
  <c r="E86" i="1"/>
  <c r="F86" i="1"/>
  <c r="G86" i="1"/>
  <c r="G178" i="1" s="1"/>
  <c r="H86" i="1"/>
  <c r="H178" i="1" s="1"/>
  <c r="CV81" i="1" s="1"/>
  <c r="I86" i="1"/>
  <c r="J86" i="1"/>
  <c r="K86" i="1"/>
  <c r="L86" i="1"/>
  <c r="M86" i="1"/>
  <c r="N86" i="1"/>
  <c r="O86" i="1"/>
  <c r="O178" i="1" s="1"/>
  <c r="DC74" i="1" s="1"/>
  <c r="P86" i="1"/>
  <c r="P178" i="1" s="1"/>
  <c r="DD73" i="1" s="1"/>
  <c r="Q86" i="1"/>
  <c r="R86" i="1"/>
  <c r="S86" i="1"/>
  <c r="T86" i="1"/>
  <c r="U86" i="1"/>
  <c r="V86" i="1"/>
  <c r="W86" i="1"/>
  <c r="W178" i="1" s="1"/>
  <c r="X86" i="1"/>
  <c r="X178" i="1" s="1"/>
  <c r="DL65" i="1" s="1"/>
  <c r="Y86" i="1"/>
  <c r="Z86" i="1"/>
  <c r="AA86" i="1"/>
  <c r="AB86" i="1"/>
  <c r="AC86" i="1"/>
  <c r="AD86" i="1"/>
  <c r="AD178" i="1" s="1"/>
  <c r="DR59" i="1" s="1"/>
  <c r="AE86" i="1"/>
  <c r="AE178" i="1" s="1"/>
  <c r="AF86" i="1"/>
  <c r="AF178" i="1" s="1"/>
  <c r="DT57" i="1" s="1"/>
  <c r="AG86" i="1"/>
  <c r="AH86" i="1"/>
  <c r="AI86" i="1"/>
  <c r="AJ86" i="1"/>
  <c r="AK86" i="1"/>
  <c r="AL86" i="1"/>
  <c r="AL178" i="1" s="1"/>
  <c r="DZ51" i="1" s="1"/>
  <c r="AM86" i="1"/>
  <c r="AM178" i="1" s="1"/>
  <c r="EA50" i="1" s="1"/>
  <c r="AN86" i="1"/>
  <c r="AN178" i="1" s="1"/>
  <c r="EB49" i="1" s="1"/>
  <c r="AO86" i="1"/>
  <c r="AP86" i="1"/>
  <c r="AQ86" i="1"/>
  <c r="AR86" i="1"/>
  <c r="AS86" i="1"/>
  <c r="AT86" i="1"/>
  <c r="AU86" i="1"/>
  <c r="AU178" i="1" s="1"/>
  <c r="EI42" i="1" s="1"/>
  <c r="AV86" i="1"/>
  <c r="AV178" i="1" s="1"/>
  <c r="EJ41" i="1" s="1"/>
  <c r="AW86" i="1"/>
  <c r="AX86" i="1"/>
  <c r="AY86" i="1"/>
  <c r="AZ86" i="1"/>
  <c r="BA86" i="1"/>
  <c r="BB86" i="1"/>
  <c r="BC86" i="1"/>
  <c r="BC178" i="1" s="1"/>
  <c r="EQ34" i="1" s="1"/>
  <c r="BD86" i="1"/>
  <c r="BD178" i="1" s="1"/>
  <c r="ER33" i="1" s="1"/>
  <c r="BE86" i="1"/>
  <c r="BF86" i="1"/>
  <c r="BG86" i="1"/>
  <c r="BH86" i="1"/>
  <c r="BI86" i="1"/>
  <c r="BJ86" i="1"/>
  <c r="BK86" i="1"/>
  <c r="BK178" i="1" s="1"/>
  <c r="BL86" i="1"/>
  <c r="BM86" i="1"/>
  <c r="BN86" i="1"/>
  <c r="BO86" i="1"/>
  <c r="BP86" i="1"/>
  <c r="BQ86" i="1"/>
  <c r="BR86" i="1"/>
  <c r="BS86" i="1"/>
  <c r="BS178" i="1" s="1"/>
  <c r="FG18" i="1" s="1"/>
  <c r="BT86" i="1"/>
  <c r="BU86" i="1"/>
  <c r="BV86" i="1"/>
  <c r="BW86" i="1"/>
  <c r="BX86" i="1"/>
  <c r="BY86" i="1"/>
  <c r="BZ86" i="1"/>
  <c r="CA86" i="1"/>
  <c r="CA178" i="1" s="1"/>
  <c r="CB86" i="1"/>
  <c r="CB178" i="1" s="1"/>
  <c r="FP9" i="1" s="1"/>
  <c r="CC86" i="1"/>
  <c r="CD86" i="1"/>
  <c r="CE86" i="1"/>
  <c r="CF86" i="1"/>
  <c r="CG86" i="1"/>
  <c r="CH86" i="1"/>
  <c r="CI86" i="1"/>
  <c r="CI178" i="1" s="1"/>
  <c r="FW2" i="1" s="1"/>
  <c r="D87" i="1"/>
  <c r="E87" i="1"/>
  <c r="F87" i="1"/>
  <c r="G87" i="1"/>
  <c r="G179" i="1" s="1"/>
  <c r="H87" i="1"/>
  <c r="I87" i="1"/>
  <c r="I179" i="1" s="1"/>
  <c r="CW81" i="1" s="1"/>
  <c r="J87" i="1"/>
  <c r="K87" i="1"/>
  <c r="L87" i="1"/>
  <c r="M87" i="1"/>
  <c r="N87" i="1"/>
  <c r="O87" i="1"/>
  <c r="O179" i="1" s="1"/>
  <c r="P87" i="1"/>
  <c r="Q87" i="1"/>
  <c r="Q179" i="1" s="1"/>
  <c r="DE73" i="1" s="1"/>
  <c r="R87" i="1"/>
  <c r="S87" i="1"/>
  <c r="T87" i="1"/>
  <c r="U87" i="1"/>
  <c r="V87" i="1"/>
  <c r="W87" i="1"/>
  <c r="W179" i="1" s="1"/>
  <c r="X87" i="1"/>
  <c r="Y87" i="1"/>
  <c r="Y179" i="1" s="1"/>
  <c r="Z87" i="1"/>
  <c r="AA87" i="1"/>
  <c r="AB87" i="1"/>
  <c r="AC87" i="1"/>
  <c r="AD87" i="1"/>
  <c r="AE87" i="1"/>
  <c r="AE179" i="1" s="1"/>
  <c r="AF87" i="1"/>
  <c r="AG87" i="1"/>
  <c r="AG179" i="1" s="1"/>
  <c r="DU57" i="1" s="1"/>
  <c r="AH87" i="1"/>
  <c r="AI87" i="1"/>
  <c r="AJ87" i="1"/>
  <c r="AK87" i="1"/>
  <c r="AL87" i="1"/>
  <c r="AM87" i="1"/>
  <c r="AM179" i="1" s="1"/>
  <c r="EA51" i="1" s="1"/>
  <c r="AN87" i="1"/>
  <c r="AO87" i="1"/>
  <c r="AO179" i="1" s="1"/>
  <c r="AP87" i="1"/>
  <c r="AQ87" i="1"/>
  <c r="AR87" i="1"/>
  <c r="AS87" i="1"/>
  <c r="AT87" i="1"/>
  <c r="AU87" i="1"/>
  <c r="AU179" i="1" s="1"/>
  <c r="EI43" i="1" s="1"/>
  <c r="AV87" i="1"/>
  <c r="AW87" i="1"/>
  <c r="AW179" i="1" s="1"/>
  <c r="EK41" i="1" s="1"/>
  <c r="AX87" i="1"/>
  <c r="AY87" i="1"/>
  <c r="AZ87" i="1"/>
  <c r="BA87" i="1"/>
  <c r="BB87" i="1"/>
  <c r="BC87" i="1"/>
  <c r="BC179" i="1" s="1"/>
  <c r="EQ35" i="1" s="1"/>
  <c r="BD87" i="1"/>
  <c r="BE87" i="1"/>
  <c r="BE179" i="1" s="1"/>
  <c r="BF87" i="1"/>
  <c r="BG87" i="1"/>
  <c r="BH87" i="1"/>
  <c r="BI87" i="1"/>
  <c r="BJ87" i="1"/>
  <c r="BK87" i="1"/>
  <c r="BK179" i="1" s="1"/>
  <c r="BL87" i="1"/>
  <c r="BM87" i="1"/>
  <c r="BM179" i="1" s="1"/>
  <c r="BN87" i="1"/>
  <c r="BO87" i="1"/>
  <c r="BP87" i="1"/>
  <c r="BQ87" i="1"/>
  <c r="BR87" i="1"/>
  <c r="BS87" i="1"/>
  <c r="BS179" i="1" s="1"/>
  <c r="FG19" i="1" s="1"/>
  <c r="BT87" i="1"/>
  <c r="BU87" i="1"/>
  <c r="BU179" i="1" s="1"/>
  <c r="FI17" i="1" s="1"/>
  <c r="BV87" i="1"/>
  <c r="BW87" i="1"/>
  <c r="BX87" i="1"/>
  <c r="BY87" i="1"/>
  <c r="BZ87" i="1"/>
  <c r="CA87" i="1"/>
  <c r="CA179" i="1" s="1"/>
  <c r="CB87" i="1"/>
  <c r="CC87" i="1"/>
  <c r="CC179" i="1" s="1"/>
  <c r="CD87" i="1"/>
  <c r="CE87" i="1"/>
  <c r="CF87" i="1"/>
  <c r="CG87" i="1"/>
  <c r="CH87" i="1"/>
  <c r="CI87" i="1"/>
  <c r="CI179" i="1" s="1"/>
  <c r="D88" i="1"/>
  <c r="E88" i="1"/>
  <c r="F88" i="1"/>
  <c r="G88" i="1"/>
  <c r="H88" i="1"/>
  <c r="I88" i="1"/>
  <c r="I180" i="1" s="1"/>
  <c r="CW82" i="1" s="1"/>
  <c r="J88" i="1"/>
  <c r="K88" i="1"/>
  <c r="L88" i="1"/>
  <c r="M88" i="1"/>
  <c r="N88" i="1"/>
  <c r="O88" i="1"/>
  <c r="P88" i="1"/>
  <c r="Q88" i="1"/>
  <c r="Q180" i="1" s="1"/>
  <c r="DE74" i="1" s="1"/>
  <c r="R88" i="1"/>
  <c r="S88" i="1"/>
  <c r="T88" i="1"/>
  <c r="U88" i="1"/>
  <c r="V88" i="1"/>
  <c r="W88" i="1"/>
  <c r="X88" i="1"/>
  <c r="Y88" i="1"/>
  <c r="Y180" i="1" s="1"/>
  <c r="DM66" i="1" s="1"/>
  <c r="Z88" i="1"/>
  <c r="AA88" i="1"/>
  <c r="AB88" i="1"/>
  <c r="AC88" i="1"/>
  <c r="AD88" i="1"/>
  <c r="AE88" i="1"/>
  <c r="AF88" i="1"/>
  <c r="AG88" i="1"/>
  <c r="AG180" i="1" s="1"/>
  <c r="DU58" i="1" s="1"/>
  <c r="AH88" i="1"/>
  <c r="AI88" i="1"/>
  <c r="AJ88" i="1"/>
  <c r="AK88" i="1"/>
  <c r="AL88" i="1"/>
  <c r="AM88" i="1"/>
  <c r="AN88" i="1"/>
  <c r="AO88" i="1"/>
  <c r="AO180" i="1" s="1"/>
  <c r="EC50" i="1" s="1"/>
  <c r="AP88" i="1"/>
  <c r="AQ88" i="1"/>
  <c r="AR88" i="1"/>
  <c r="AS88" i="1"/>
  <c r="AT88" i="1"/>
  <c r="AU88" i="1"/>
  <c r="AV88" i="1"/>
  <c r="AW88" i="1"/>
  <c r="AW180" i="1" s="1"/>
  <c r="EK42" i="1" s="1"/>
  <c r="AX88" i="1"/>
  <c r="AY88" i="1"/>
  <c r="AZ88" i="1"/>
  <c r="BA88" i="1"/>
  <c r="BB88" i="1"/>
  <c r="BC88" i="1"/>
  <c r="BD88" i="1"/>
  <c r="BE88" i="1"/>
  <c r="BE180" i="1" s="1"/>
  <c r="ES34" i="1" s="1"/>
  <c r="BF88" i="1"/>
  <c r="BG88" i="1"/>
  <c r="BH88" i="1"/>
  <c r="BI88" i="1"/>
  <c r="BJ88" i="1"/>
  <c r="BK88" i="1"/>
  <c r="BL88" i="1"/>
  <c r="BM88" i="1"/>
  <c r="BM180" i="1" s="1"/>
  <c r="FA26" i="1" s="1"/>
  <c r="BN88" i="1"/>
  <c r="BO88" i="1"/>
  <c r="BP88" i="1"/>
  <c r="BQ88" i="1"/>
  <c r="BR88" i="1"/>
  <c r="BS88" i="1"/>
  <c r="BT88" i="1"/>
  <c r="BU88" i="1"/>
  <c r="BU180" i="1" s="1"/>
  <c r="FI18" i="1" s="1"/>
  <c r="BV88" i="1"/>
  <c r="BW88" i="1"/>
  <c r="BX88" i="1"/>
  <c r="BY88" i="1"/>
  <c r="BZ88" i="1"/>
  <c r="CA88" i="1"/>
  <c r="CB88" i="1"/>
  <c r="CC88" i="1"/>
  <c r="CC180" i="1" s="1"/>
  <c r="FQ10" i="1" s="1"/>
  <c r="CD88" i="1"/>
  <c r="CE88" i="1"/>
  <c r="CF88" i="1"/>
  <c r="CG88" i="1"/>
  <c r="CH88" i="1"/>
  <c r="CI88" i="1"/>
  <c r="D89" i="1"/>
  <c r="E89" i="1"/>
  <c r="E181" i="1" s="1"/>
  <c r="CS87" i="1" s="1"/>
  <c r="F89" i="1"/>
  <c r="G89" i="1"/>
  <c r="H89" i="1"/>
  <c r="I89" i="1"/>
  <c r="J89" i="1"/>
  <c r="J181" i="1" s="1"/>
  <c r="CX82" i="1" s="1"/>
  <c r="K89" i="1"/>
  <c r="L89" i="1"/>
  <c r="M89" i="1"/>
  <c r="M181" i="1" s="1"/>
  <c r="DA79" i="1" s="1"/>
  <c r="N89" i="1"/>
  <c r="O89" i="1"/>
  <c r="P89" i="1"/>
  <c r="Q89" i="1"/>
  <c r="R89" i="1"/>
  <c r="R181" i="1" s="1"/>
  <c r="S89" i="1"/>
  <c r="T89" i="1"/>
  <c r="U89" i="1"/>
  <c r="U181" i="1" s="1"/>
  <c r="DI71" i="1" s="1"/>
  <c r="V89" i="1"/>
  <c r="W89" i="1"/>
  <c r="X89" i="1"/>
  <c r="Y89" i="1"/>
  <c r="Z89" i="1"/>
  <c r="Z181" i="1" s="1"/>
  <c r="AA89" i="1"/>
  <c r="AB89" i="1"/>
  <c r="AC89" i="1"/>
  <c r="AC181" i="1" s="1"/>
  <c r="DQ63" i="1" s="1"/>
  <c r="AD89" i="1"/>
  <c r="AE89" i="1"/>
  <c r="AF89" i="1"/>
  <c r="AG89" i="1"/>
  <c r="AH89" i="1"/>
  <c r="AH181" i="1" s="1"/>
  <c r="DV58" i="1" s="1"/>
  <c r="AI89" i="1"/>
  <c r="AJ89" i="1"/>
  <c r="AK89" i="1"/>
  <c r="AK181" i="1" s="1"/>
  <c r="DY55" i="1" s="1"/>
  <c r="AL89" i="1"/>
  <c r="AM89" i="1"/>
  <c r="AN89" i="1"/>
  <c r="AO89" i="1"/>
  <c r="AP89" i="1"/>
  <c r="AP181" i="1" s="1"/>
  <c r="ED50" i="1" s="1"/>
  <c r="AQ89" i="1"/>
  <c r="AR89" i="1"/>
  <c r="AS89" i="1"/>
  <c r="AS181" i="1" s="1"/>
  <c r="EG47" i="1" s="1"/>
  <c r="AT89" i="1"/>
  <c r="AU89" i="1"/>
  <c r="AV89" i="1"/>
  <c r="AW89" i="1"/>
  <c r="AX89" i="1"/>
  <c r="AX181" i="1" s="1"/>
  <c r="EL42" i="1" s="1"/>
  <c r="AY89" i="1"/>
  <c r="AZ89" i="1"/>
  <c r="BA89" i="1"/>
  <c r="BA181" i="1" s="1"/>
  <c r="EO39" i="1" s="1"/>
  <c r="BB89" i="1"/>
  <c r="BC89" i="1"/>
  <c r="BD89" i="1"/>
  <c r="BE89" i="1"/>
  <c r="BF89" i="1"/>
  <c r="BF181" i="1" s="1"/>
  <c r="ET34" i="1" s="1"/>
  <c r="BG89" i="1"/>
  <c r="BH89" i="1"/>
  <c r="BI89" i="1"/>
  <c r="BI181" i="1" s="1"/>
  <c r="EW31" i="1" s="1"/>
  <c r="BJ89" i="1"/>
  <c r="BK89" i="1"/>
  <c r="BL89" i="1"/>
  <c r="BM89" i="1"/>
  <c r="BN89" i="1"/>
  <c r="BN181" i="1" s="1"/>
  <c r="FB26" i="1" s="1"/>
  <c r="BO89" i="1"/>
  <c r="BP89" i="1"/>
  <c r="BQ89" i="1"/>
  <c r="BQ181" i="1" s="1"/>
  <c r="FE23" i="1" s="1"/>
  <c r="BR89" i="1"/>
  <c r="BS89" i="1"/>
  <c r="BT89" i="1"/>
  <c r="BU89" i="1"/>
  <c r="BV89" i="1"/>
  <c r="BV181" i="1" s="1"/>
  <c r="FJ18" i="1" s="1"/>
  <c r="BW89" i="1"/>
  <c r="BX89" i="1"/>
  <c r="BY89" i="1"/>
  <c r="BY181" i="1" s="1"/>
  <c r="FM15" i="1" s="1"/>
  <c r="BZ89" i="1"/>
  <c r="CA89" i="1"/>
  <c r="CB89" i="1"/>
  <c r="CC89" i="1"/>
  <c r="CD89" i="1"/>
  <c r="CD181" i="1" s="1"/>
  <c r="FR10" i="1" s="1"/>
  <c r="CE89" i="1"/>
  <c r="CF89" i="1"/>
  <c r="CG89" i="1"/>
  <c r="CG181" i="1" s="1"/>
  <c r="FU7" i="1" s="1"/>
  <c r="CH89" i="1"/>
  <c r="CI89" i="1"/>
  <c r="C94" i="1"/>
  <c r="D94" i="1"/>
  <c r="C95" i="1"/>
  <c r="D95" i="1"/>
  <c r="CR2" i="1" s="1"/>
  <c r="E95" i="1"/>
  <c r="C96" i="1"/>
  <c r="D96" i="1"/>
  <c r="CR3" i="1" s="1"/>
  <c r="E96" i="1"/>
  <c r="CS2" i="1" s="1"/>
  <c r="F96" i="1"/>
  <c r="C97" i="1"/>
  <c r="D97" i="1"/>
  <c r="CR4" i="1" s="1"/>
  <c r="E97" i="1"/>
  <c r="CS3" i="1" s="1"/>
  <c r="F97" i="1"/>
  <c r="CT2" i="1" s="1"/>
  <c r="G97" i="1"/>
  <c r="C98" i="1"/>
  <c r="D98" i="1"/>
  <c r="E98" i="1"/>
  <c r="CS4" i="1" s="1"/>
  <c r="G98" i="1"/>
  <c r="CU60" i="1" s="1"/>
  <c r="H98" i="1"/>
  <c r="C99" i="1"/>
  <c r="D99" i="1"/>
  <c r="CR6" i="1" s="1"/>
  <c r="E99" i="1"/>
  <c r="CS5" i="1" s="1"/>
  <c r="F99" i="1"/>
  <c r="G99" i="1"/>
  <c r="H99" i="1"/>
  <c r="CV2" i="1" s="1"/>
  <c r="I99" i="1"/>
  <c r="C100" i="1"/>
  <c r="D100" i="1"/>
  <c r="CR7" i="1" s="1"/>
  <c r="E100" i="1"/>
  <c r="CS6" i="1" s="1"/>
  <c r="F100" i="1"/>
  <c r="CT5" i="1" s="1"/>
  <c r="H100" i="1"/>
  <c r="CV3" i="1" s="1"/>
  <c r="I100" i="1"/>
  <c r="CW2" i="1" s="1"/>
  <c r="J100" i="1"/>
  <c r="C101" i="1"/>
  <c r="D101" i="1"/>
  <c r="CR8" i="1" s="1"/>
  <c r="E101" i="1"/>
  <c r="CS7" i="1" s="1"/>
  <c r="F101" i="1"/>
  <c r="CT6" i="1" s="1"/>
  <c r="G101" i="1"/>
  <c r="I101" i="1"/>
  <c r="CW3" i="1" s="1"/>
  <c r="J101" i="1"/>
  <c r="CX2" i="1" s="1"/>
  <c r="K101" i="1"/>
  <c r="C102" i="1"/>
  <c r="D102" i="1"/>
  <c r="CR9" i="1" s="1"/>
  <c r="E102" i="1"/>
  <c r="CS8" i="1" s="1"/>
  <c r="G102" i="1"/>
  <c r="CU6" i="1" s="1"/>
  <c r="H102" i="1"/>
  <c r="CV5" i="1" s="1"/>
  <c r="I102" i="1"/>
  <c r="CW4" i="1" s="1"/>
  <c r="J102" i="1"/>
  <c r="CX3" i="1" s="1"/>
  <c r="K102" i="1"/>
  <c r="L102" i="1"/>
  <c r="C103" i="1"/>
  <c r="D103" i="1"/>
  <c r="E103" i="1"/>
  <c r="CS9" i="1" s="1"/>
  <c r="F103" i="1"/>
  <c r="G103" i="1"/>
  <c r="H103" i="1"/>
  <c r="CV6" i="1" s="1"/>
  <c r="I103" i="1"/>
  <c r="CW5" i="1" s="1"/>
  <c r="J103" i="1"/>
  <c r="CX4" i="1" s="1"/>
  <c r="K103" i="1"/>
  <c r="L103" i="1"/>
  <c r="CZ2" i="1" s="1"/>
  <c r="M103" i="1"/>
  <c r="C104" i="1"/>
  <c r="D104" i="1"/>
  <c r="F104" i="1"/>
  <c r="CT9" i="1" s="1"/>
  <c r="G104" i="1"/>
  <c r="H104" i="1"/>
  <c r="CV7" i="1" s="1"/>
  <c r="I104" i="1"/>
  <c r="J104" i="1"/>
  <c r="CX5" i="1" s="1"/>
  <c r="K104" i="1"/>
  <c r="CY4" i="1" s="1"/>
  <c r="L104" i="1"/>
  <c r="CZ3" i="1" s="1"/>
  <c r="N104" i="1"/>
  <c r="C105" i="1"/>
  <c r="D105" i="1"/>
  <c r="CR12" i="1" s="1"/>
  <c r="E105" i="1"/>
  <c r="CS11" i="1" s="1"/>
  <c r="F105" i="1"/>
  <c r="G105" i="1"/>
  <c r="H105" i="1"/>
  <c r="CV8" i="1" s="1"/>
  <c r="I105" i="1"/>
  <c r="J105" i="1"/>
  <c r="CX6" i="1" s="1"/>
  <c r="K105" i="1"/>
  <c r="L105" i="1"/>
  <c r="CZ4" i="1" s="1"/>
  <c r="M105" i="1"/>
  <c r="N105" i="1"/>
  <c r="DB2" i="1" s="1"/>
  <c r="O105" i="1"/>
  <c r="C106" i="1"/>
  <c r="D106" i="1"/>
  <c r="E106" i="1"/>
  <c r="CS12" i="1" s="1"/>
  <c r="F106" i="1"/>
  <c r="G106" i="1"/>
  <c r="H106" i="1"/>
  <c r="I106" i="1"/>
  <c r="CW8" i="1" s="1"/>
  <c r="J106" i="1"/>
  <c r="CX7" i="1" s="1"/>
  <c r="K106" i="1"/>
  <c r="L106" i="1"/>
  <c r="CZ5" i="1" s="1"/>
  <c r="M106" i="1"/>
  <c r="N106" i="1"/>
  <c r="O106" i="1"/>
  <c r="P106" i="1"/>
  <c r="C107" i="1"/>
  <c r="D107" i="1"/>
  <c r="CR14" i="1" s="1"/>
  <c r="E107" i="1"/>
  <c r="CS13" i="1" s="1"/>
  <c r="F107" i="1"/>
  <c r="G107" i="1"/>
  <c r="H107" i="1"/>
  <c r="CV10" i="1" s="1"/>
  <c r="I107" i="1"/>
  <c r="CW9" i="1" s="1"/>
  <c r="J107" i="1"/>
  <c r="K107" i="1"/>
  <c r="L107" i="1"/>
  <c r="CZ6" i="1" s="1"/>
  <c r="M107" i="1"/>
  <c r="N107" i="1"/>
  <c r="O107" i="1"/>
  <c r="P107" i="1"/>
  <c r="DD2" i="1" s="1"/>
  <c r="Q107" i="1"/>
  <c r="C108" i="1"/>
  <c r="D108" i="1"/>
  <c r="CR15" i="1" s="1"/>
  <c r="G108" i="1"/>
  <c r="H108" i="1"/>
  <c r="I108" i="1"/>
  <c r="CW10" i="1" s="1"/>
  <c r="J108" i="1"/>
  <c r="CX9" i="1" s="1"/>
  <c r="K108" i="1"/>
  <c r="L108" i="1"/>
  <c r="CZ7" i="1" s="1"/>
  <c r="O108" i="1"/>
  <c r="P108" i="1"/>
  <c r="DD3" i="1" s="1"/>
  <c r="Q108" i="1"/>
  <c r="DE2" i="1" s="1"/>
  <c r="R108" i="1"/>
  <c r="C109" i="1"/>
  <c r="D109" i="1"/>
  <c r="CR16" i="1" s="1"/>
  <c r="E109" i="1"/>
  <c r="CS15" i="1" s="1"/>
  <c r="F109" i="1"/>
  <c r="G109" i="1"/>
  <c r="H109" i="1"/>
  <c r="CV12" i="1" s="1"/>
  <c r="I109" i="1"/>
  <c r="J109" i="1"/>
  <c r="CX10" i="1" s="1"/>
  <c r="K109" i="1"/>
  <c r="CY9" i="1" s="1"/>
  <c r="L109" i="1"/>
  <c r="CZ8" i="1" s="1"/>
  <c r="M109" i="1"/>
  <c r="N109" i="1"/>
  <c r="O109" i="1"/>
  <c r="P109" i="1"/>
  <c r="DD4" i="1" s="1"/>
  <c r="Q109" i="1"/>
  <c r="DE3" i="1" s="1"/>
  <c r="R109" i="1"/>
  <c r="S109" i="1"/>
  <c r="C110" i="1"/>
  <c r="D110" i="1"/>
  <c r="CR17" i="1" s="1"/>
  <c r="F110" i="1"/>
  <c r="G110" i="1"/>
  <c r="H110" i="1"/>
  <c r="CV13" i="1" s="1"/>
  <c r="I110" i="1"/>
  <c r="CW12" i="1" s="1"/>
  <c r="J110" i="1"/>
  <c r="K110" i="1"/>
  <c r="CY10" i="1" s="1"/>
  <c r="L110" i="1"/>
  <c r="CZ9" i="1" s="1"/>
  <c r="N110" i="1"/>
  <c r="O110" i="1"/>
  <c r="P110" i="1"/>
  <c r="DD5" i="1" s="1"/>
  <c r="Q110" i="1"/>
  <c r="DE4" i="1" s="1"/>
  <c r="R110" i="1"/>
  <c r="S110" i="1"/>
  <c r="T110" i="1"/>
  <c r="C111" i="1"/>
  <c r="D111" i="1"/>
  <c r="E111" i="1"/>
  <c r="CS17" i="1" s="1"/>
  <c r="F111" i="1"/>
  <c r="G111" i="1"/>
  <c r="CU15" i="1" s="1"/>
  <c r="I111" i="1"/>
  <c r="CW13" i="1" s="1"/>
  <c r="J111" i="1"/>
  <c r="CX12" i="1" s="1"/>
  <c r="K111" i="1"/>
  <c r="CY11" i="1" s="1"/>
  <c r="L111" i="1"/>
  <c r="CZ10" i="1" s="1"/>
  <c r="M111" i="1"/>
  <c r="N111" i="1"/>
  <c r="DB8" i="1" s="1"/>
  <c r="O111" i="1"/>
  <c r="Q111" i="1"/>
  <c r="DE5" i="1" s="1"/>
  <c r="R111" i="1"/>
  <c r="S111" i="1"/>
  <c r="DG3" i="1" s="1"/>
  <c r="T111" i="1"/>
  <c r="DH66" i="1" s="1"/>
  <c r="U111" i="1"/>
  <c r="C112" i="1"/>
  <c r="D112" i="1"/>
  <c r="CR19" i="1" s="1"/>
  <c r="E112" i="1"/>
  <c r="CS18" i="1" s="1"/>
  <c r="F112" i="1"/>
  <c r="CT17" i="1" s="1"/>
  <c r="H112" i="1"/>
  <c r="CV15" i="1" s="1"/>
  <c r="I112" i="1"/>
  <c r="CW14" i="1" s="1"/>
  <c r="J112" i="1"/>
  <c r="CX13" i="1" s="1"/>
  <c r="K112" i="1"/>
  <c r="L112" i="1"/>
  <c r="CZ11" i="1" s="1"/>
  <c r="M112" i="1"/>
  <c r="N112" i="1"/>
  <c r="DB9" i="1" s="1"/>
  <c r="P112" i="1"/>
  <c r="DD7" i="1" s="1"/>
  <c r="Q112" i="1"/>
  <c r="DE6" i="1" s="1"/>
  <c r="R112" i="1"/>
  <c r="S112" i="1"/>
  <c r="T112" i="1"/>
  <c r="U112" i="1"/>
  <c r="DI2" i="1" s="1"/>
  <c r="V112" i="1"/>
  <c r="C113" i="1"/>
  <c r="D113" i="1"/>
  <c r="CR20" i="1" s="1"/>
  <c r="E113" i="1"/>
  <c r="CS19" i="1" s="1"/>
  <c r="F113" i="1"/>
  <c r="G113" i="1"/>
  <c r="H113" i="1"/>
  <c r="CV16" i="1" s="1"/>
  <c r="I113" i="1"/>
  <c r="J113" i="1"/>
  <c r="CX14" i="1" s="1"/>
  <c r="K113" i="1"/>
  <c r="L113" i="1"/>
  <c r="CZ12" i="1" s="1"/>
  <c r="M113" i="1"/>
  <c r="N113" i="1"/>
  <c r="DB10" i="1" s="1"/>
  <c r="O113" i="1"/>
  <c r="P113" i="1"/>
  <c r="DD8" i="1" s="1"/>
  <c r="Q113" i="1"/>
  <c r="R113" i="1"/>
  <c r="S113" i="1"/>
  <c r="T113" i="1"/>
  <c r="U113" i="1"/>
  <c r="DI3" i="1" s="1"/>
  <c r="V113" i="1"/>
  <c r="DJ2" i="1" s="1"/>
  <c r="W113" i="1"/>
  <c r="C114" i="1"/>
  <c r="D114" i="1"/>
  <c r="E114" i="1"/>
  <c r="CS20" i="1" s="1"/>
  <c r="F114" i="1"/>
  <c r="G114" i="1"/>
  <c r="CU18" i="1" s="1"/>
  <c r="H114" i="1"/>
  <c r="CV17" i="1" s="1"/>
  <c r="I114" i="1"/>
  <c r="K114" i="1"/>
  <c r="CY14" i="1" s="1"/>
  <c r="L114" i="1"/>
  <c r="CZ13" i="1" s="1"/>
  <c r="M114" i="1"/>
  <c r="N114" i="1"/>
  <c r="DB11" i="1" s="1"/>
  <c r="P114" i="1"/>
  <c r="DD9" i="1" s="1"/>
  <c r="Q114" i="1"/>
  <c r="S114" i="1"/>
  <c r="T114" i="1"/>
  <c r="U114" i="1"/>
  <c r="DI4" i="1" s="1"/>
  <c r="V114" i="1"/>
  <c r="DJ3" i="1" s="1"/>
  <c r="X114" i="1"/>
  <c r="C115" i="1"/>
  <c r="D115" i="1"/>
  <c r="E115" i="1"/>
  <c r="CS21" i="1" s="1"/>
  <c r="F115" i="1"/>
  <c r="G115" i="1"/>
  <c r="H115" i="1"/>
  <c r="CV18" i="1" s="1"/>
  <c r="I115" i="1"/>
  <c r="CW17" i="1" s="1"/>
  <c r="J115" i="1"/>
  <c r="K115" i="1"/>
  <c r="L115" i="1"/>
  <c r="CZ14" i="1" s="1"/>
  <c r="M115" i="1"/>
  <c r="N115" i="1"/>
  <c r="O115" i="1"/>
  <c r="P115" i="1"/>
  <c r="DD10" i="1" s="1"/>
  <c r="Q115" i="1"/>
  <c r="DE9" i="1" s="1"/>
  <c r="R115" i="1"/>
  <c r="S115" i="1"/>
  <c r="T115" i="1"/>
  <c r="U115" i="1"/>
  <c r="DI5" i="1" s="1"/>
  <c r="V115" i="1"/>
  <c r="W115" i="1"/>
  <c r="X115" i="1"/>
  <c r="DL2" i="1" s="1"/>
  <c r="Y115" i="1"/>
  <c r="C116" i="1"/>
  <c r="D116" i="1"/>
  <c r="F116" i="1"/>
  <c r="CT21" i="1" s="1"/>
  <c r="G116" i="1"/>
  <c r="H116" i="1"/>
  <c r="CV19" i="1" s="1"/>
  <c r="I116" i="1"/>
  <c r="CW18" i="1" s="1"/>
  <c r="J116" i="1"/>
  <c r="CX17" i="1" s="1"/>
  <c r="K116" i="1"/>
  <c r="L116" i="1"/>
  <c r="CZ15" i="1" s="1"/>
  <c r="N116" i="1"/>
  <c r="DB13" i="1" s="1"/>
  <c r="O116" i="1"/>
  <c r="P116" i="1"/>
  <c r="DD11" i="1" s="1"/>
  <c r="Q116" i="1"/>
  <c r="DE10" i="1" s="1"/>
  <c r="R116" i="1"/>
  <c r="S116" i="1"/>
  <c r="T116" i="1"/>
  <c r="V116" i="1"/>
  <c r="DJ5" i="1" s="1"/>
  <c r="W116" i="1"/>
  <c r="X116" i="1"/>
  <c r="DL3" i="1" s="1"/>
  <c r="Y116" i="1"/>
  <c r="Z116" i="1"/>
  <c r="C117" i="1"/>
  <c r="D117" i="1"/>
  <c r="CR24" i="1" s="1"/>
  <c r="E117" i="1"/>
  <c r="F117" i="1"/>
  <c r="CT22" i="1" s="1"/>
  <c r="G117" i="1"/>
  <c r="H117" i="1"/>
  <c r="CV20" i="1" s="1"/>
  <c r="I117" i="1"/>
  <c r="CW19" i="1" s="1"/>
  <c r="J117" i="1"/>
  <c r="CX18" i="1" s="1"/>
  <c r="K117" i="1"/>
  <c r="L117" i="1"/>
  <c r="CZ16" i="1" s="1"/>
  <c r="M117" i="1"/>
  <c r="N117" i="1"/>
  <c r="DB14" i="1" s="1"/>
  <c r="O117" i="1"/>
  <c r="P117" i="1"/>
  <c r="DD12" i="1" s="1"/>
  <c r="Q117" i="1"/>
  <c r="DE11" i="1" s="1"/>
  <c r="R117" i="1"/>
  <c r="DF10" i="1" s="1"/>
  <c r="S117" i="1"/>
  <c r="T117" i="1"/>
  <c r="U117" i="1"/>
  <c r="DI7" i="1" s="1"/>
  <c r="V117" i="1"/>
  <c r="DJ6" i="1" s="1"/>
  <c r="W117" i="1"/>
  <c r="X117" i="1"/>
  <c r="DL4" i="1" s="1"/>
  <c r="Y117" i="1"/>
  <c r="DM3" i="1" s="1"/>
  <c r="Z117" i="1"/>
  <c r="AA117" i="1"/>
  <c r="C118" i="1"/>
  <c r="D118" i="1"/>
  <c r="E118" i="1"/>
  <c r="CS24" i="1" s="1"/>
  <c r="F118" i="1"/>
  <c r="G118" i="1"/>
  <c r="CU22" i="1" s="1"/>
  <c r="H118" i="1"/>
  <c r="CV21" i="1" s="1"/>
  <c r="I118" i="1"/>
  <c r="CW20" i="1" s="1"/>
  <c r="J118" i="1"/>
  <c r="CX19" i="1" s="1"/>
  <c r="K118" i="1"/>
  <c r="L118" i="1"/>
  <c r="CZ17" i="1" s="1"/>
  <c r="M118" i="1"/>
  <c r="N118" i="1"/>
  <c r="O118" i="1"/>
  <c r="DC14" i="1" s="1"/>
  <c r="P118" i="1"/>
  <c r="DD13" i="1" s="1"/>
  <c r="Q118" i="1"/>
  <c r="DE12" i="1" s="1"/>
  <c r="R118" i="1"/>
  <c r="S118" i="1"/>
  <c r="T118" i="1"/>
  <c r="U118" i="1"/>
  <c r="DI8" i="1" s="1"/>
  <c r="V118" i="1"/>
  <c r="W118" i="1"/>
  <c r="DK6" i="1" s="1"/>
  <c r="X118" i="1"/>
  <c r="DL5" i="1" s="1"/>
  <c r="Y118" i="1"/>
  <c r="DM4" i="1" s="1"/>
  <c r="Z118" i="1"/>
  <c r="AA118" i="1"/>
  <c r="DO2" i="1" s="1"/>
  <c r="AB118" i="1"/>
  <c r="C119" i="1"/>
  <c r="D119" i="1"/>
  <c r="CR26" i="1" s="1"/>
  <c r="E119" i="1"/>
  <c r="CS25" i="1" s="1"/>
  <c r="F119" i="1"/>
  <c r="CT24" i="1" s="1"/>
  <c r="G119" i="1"/>
  <c r="CU23" i="1" s="1"/>
  <c r="H119" i="1"/>
  <c r="CV22" i="1" s="1"/>
  <c r="I119" i="1"/>
  <c r="CW21" i="1" s="1"/>
  <c r="J119" i="1"/>
  <c r="CX20" i="1" s="1"/>
  <c r="K119" i="1"/>
  <c r="L119" i="1"/>
  <c r="CZ18" i="1" s="1"/>
  <c r="M119" i="1"/>
  <c r="DA17" i="1" s="1"/>
  <c r="N119" i="1"/>
  <c r="DB16" i="1" s="1"/>
  <c r="O119" i="1"/>
  <c r="DC15" i="1" s="1"/>
  <c r="P119" i="1"/>
  <c r="DD14" i="1" s="1"/>
  <c r="Q119" i="1"/>
  <c r="R119" i="1"/>
  <c r="S119" i="1"/>
  <c r="T119" i="1"/>
  <c r="U119" i="1"/>
  <c r="DI9" i="1" s="1"/>
  <c r="V119" i="1"/>
  <c r="DJ8" i="1" s="1"/>
  <c r="W119" i="1"/>
  <c r="DK7" i="1" s="1"/>
  <c r="X119" i="1"/>
  <c r="Y119" i="1"/>
  <c r="Z119" i="1"/>
  <c r="AA119" i="1"/>
  <c r="DO3" i="1" s="1"/>
  <c r="AB119" i="1"/>
  <c r="DP2" i="1" s="1"/>
  <c r="AC119" i="1"/>
  <c r="C120" i="1"/>
  <c r="D120" i="1"/>
  <c r="CR27" i="1" s="1"/>
  <c r="E120" i="1"/>
  <c r="CS26" i="1" s="1"/>
  <c r="F120" i="1"/>
  <c r="G120" i="1"/>
  <c r="H120" i="1"/>
  <c r="CV23" i="1" s="1"/>
  <c r="J120" i="1"/>
  <c r="CX21" i="1" s="1"/>
  <c r="K120" i="1"/>
  <c r="CY20" i="1" s="1"/>
  <c r="L120" i="1"/>
  <c r="CZ19" i="1" s="1"/>
  <c r="M120" i="1"/>
  <c r="DA18" i="1" s="1"/>
  <c r="N120" i="1"/>
  <c r="DB17" i="1" s="1"/>
  <c r="O120" i="1"/>
  <c r="P120" i="1"/>
  <c r="R120" i="1"/>
  <c r="S120" i="1"/>
  <c r="T120" i="1"/>
  <c r="U120" i="1"/>
  <c r="DI10" i="1" s="1"/>
  <c r="V120" i="1"/>
  <c r="DJ9" i="1" s="1"/>
  <c r="W120" i="1"/>
  <c r="X120" i="1"/>
  <c r="Z120" i="1"/>
  <c r="AA120" i="1"/>
  <c r="DO4" i="1" s="1"/>
  <c r="AC120" i="1"/>
  <c r="DQ2" i="1" s="1"/>
  <c r="AD120" i="1"/>
  <c r="C121" i="1"/>
  <c r="D121" i="1"/>
  <c r="CR28" i="1" s="1"/>
  <c r="E121" i="1"/>
  <c r="CS27" i="1" s="1"/>
  <c r="F121" i="1"/>
  <c r="G121" i="1"/>
  <c r="H121" i="1"/>
  <c r="CV24" i="1" s="1"/>
  <c r="I121" i="1"/>
  <c r="CW23" i="1" s="1"/>
  <c r="J121" i="1"/>
  <c r="CX22" i="1" s="1"/>
  <c r="K121" i="1"/>
  <c r="CY21" i="1" s="1"/>
  <c r="L121" i="1"/>
  <c r="CZ20" i="1" s="1"/>
  <c r="M121" i="1"/>
  <c r="N121" i="1"/>
  <c r="O121" i="1"/>
  <c r="P121" i="1"/>
  <c r="DD16" i="1" s="1"/>
  <c r="Q121" i="1"/>
  <c r="DE15" i="1" s="1"/>
  <c r="R121" i="1"/>
  <c r="S121" i="1"/>
  <c r="T121" i="1"/>
  <c r="U121" i="1"/>
  <c r="DI11" i="1" s="1"/>
  <c r="V121" i="1"/>
  <c r="W121" i="1"/>
  <c r="X121" i="1"/>
  <c r="Y121" i="1"/>
  <c r="Z121" i="1"/>
  <c r="AA121" i="1"/>
  <c r="DO5" i="1" s="1"/>
  <c r="AB121" i="1"/>
  <c r="DP4" i="1" s="1"/>
  <c r="AC121" i="1"/>
  <c r="AD121" i="1"/>
  <c r="DR2" i="1" s="1"/>
  <c r="AE121" i="1"/>
  <c r="C122" i="1"/>
  <c r="D122" i="1"/>
  <c r="CR29" i="1" s="1"/>
  <c r="E122" i="1"/>
  <c r="CS28" i="1" s="1"/>
  <c r="F122" i="1"/>
  <c r="CT27" i="1" s="1"/>
  <c r="G122" i="1"/>
  <c r="CU26" i="1" s="1"/>
  <c r="H122" i="1"/>
  <c r="I122" i="1"/>
  <c r="CW24" i="1" s="1"/>
  <c r="J122" i="1"/>
  <c r="CX23" i="1" s="1"/>
  <c r="K122" i="1"/>
  <c r="L122" i="1"/>
  <c r="CZ21" i="1" s="1"/>
  <c r="M122" i="1"/>
  <c r="DA20" i="1" s="1"/>
  <c r="N122" i="1"/>
  <c r="DB19" i="1" s="1"/>
  <c r="O122" i="1"/>
  <c r="DC18" i="1" s="1"/>
  <c r="P122" i="1"/>
  <c r="Q122" i="1"/>
  <c r="R122" i="1"/>
  <c r="S122" i="1"/>
  <c r="T122" i="1"/>
  <c r="U122" i="1"/>
  <c r="DI12" i="1" s="1"/>
  <c r="V122" i="1"/>
  <c r="DJ11" i="1" s="1"/>
  <c r="W122" i="1"/>
  <c r="DK10" i="1" s="1"/>
  <c r="X122" i="1"/>
  <c r="Y122" i="1"/>
  <c r="Z122" i="1"/>
  <c r="AA122" i="1"/>
  <c r="DO6" i="1" s="1"/>
  <c r="AB122" i="1"/>
  <c r="DP5" i="1" s="1"/>
  <c r="AC122" i="1"/>
  <c r="DQ4" i="1" s="1"/>
  <c r="AD122" i="1"/>
  <c r="DR3" i="1" s="1"/>
  <c r="AE122" i="1"/>
  <c r="AF122" i="1"/>
  <c r="C123" i="1"/>
  <c r="D123" i="1"/>
  <c r="CR30" i="1" s="1"/>
  <c r="E123" i="1"/>
  <c r="CS29" i="1" s="1"/>
  <c r="F123" i="1"/>
  <c r="CT28" i="1" s="1"/>
  <c r="H123" i="1"/>
  <c r="CV26" i="1" s="1"/>
  <c r="I123" i="1"/>
  <c r="CW25" i="1" s="1"/>
  <c r="K123" i="1"/>
  <c r="L123" i="1"/>
  <c r="CZ22" i="1" s="1"/>
  <c r="M123" i="1"/>
  <c r="N123" i="1"/>
  <c r="P123" i="1"/>
  <c r="DD18" i="1" s="1"/>
  <c r="Q123" i="1"/>
  <c r="DE17" i="1" s="1"/>
  <c r="S123" i="1"/>
  <c r="T123" i="1"/>
  <c r="U123" i="1"/>
  <c r="DI13" i="1" s="1"/>
  <c r="V123" i="1"/>
  <c r="DJ12" i="1" s="1"/>
  <c r="X123" i="1"/>
  <c r="Y123" i="1"/>
  <c r="AA123" i="1"/>
  <c r="DO7" i="1" s="1"/>
  <c r="AB123" i="1"/>
  <c r="DP6" i="1" s="1"/>
  <c r="AC123" i="1"/>
  <c r="AD123" i="1"/>
  <c r="DR4" i="1" s="1"/>
  <c r="AF123" i="1"/>
  <c r="DT2" i="1" s="1"/>
  <c r="AG123" i="1"/>
  <c r="C124" i="1"/>
  <c r="D124" i="1"/>
  <c r="CR31" i="1" s="1"/>
  <c r="E124" i="1"/>
  <c r="CS30" i="1" s="1"/>
  <c r="F124" i="1"/>
  <c r="G124" i="1"/>
  <c r="I124" i="1"/>
  <c r="J124" i="1"/>
  <c r="CX25" i="1" s="1"/>
  <c r="K124" i="1"/>
  <c r="L124" i="1"/>
  <c r="CZ23" i="1" s="1"/>
  <c r="M124" i="1"/>
  <c r="N124" i="1"/>
  <c r="O124" i="1"/>
  <c r="Q124" i="1"/>
  <c r="DE18" i="1" s="1"/>
  <c r="R124" i="1"/>
  <c r="S124" i="1"/>
  <c r="T124" i="1"/>
  <c r="U124" i="1"/>
  <c r="DI14" i="1" s="1"/>
  <c r="V124" i="1"/>
  <c r="DJ13" i="1" s="1"/>
  <c r="W124" i="1"/>
  <c r="Y124" i="1"/>
  <c r="Z124" i="1"/>
  <c r="AA124" i="1"/>
  <c r="AB124" i="1"/>
  <c r="DP7" i="1" s="1"/>
  <c r="AC124" i="1"/>
  <c r="AD124" i="1"/>
  <c r="DR5" i="1" s="1"/>
  <c r="AE124" i="1"/>
  <c r="AG124" i="1"/>
  <c r="DU2" i="1" s="1"/>
  <c r="AH124" i="1"/>
  <c r="C125" i="1"/>
  <c r="D125" i="1"/>
  <c r="CR32" i="1" s="1"/>
  <c r="E125" i="1"/>
  <c r="CS31" i="1" s="1"/>
  <c r="F125" i="1"/>
  <c r="CT30" i="1" s="1"/>
  <c r="G125" i="1"/>
  <c r="H125" i="1"/>
  <c r="CV28" i="1" s="1"/>
  <c r="I125" i="1"/>
  <c r="CW27" i="1" s="1"/>
  <c r="J125" i="1"/>
  <c r="CX26" i="1" s="1"/>
  <c r="K125" i="1"/>
  <c r="L125" i="1"/>
  <c r="CZ24" i="1" s="1"/>
  <c r="M125" i="1"/>
  <c r="N125" i="1"/>
  <c r="O125" i="1"/>
  <c r="P125" i="1"/>
  <c r="DD20" i="1" s="1"/>
  <c r="Q125" i="1"/>
  <c r="DE19" i="1" s="1"/>
  <c r="R125" i="1"/>
  <c r="S125" i="1"/>
  <c r="T125" i="1"/>
  <c r="U125" i="1"/>
  <c r="DI15" i="1" s="1"/>
  <c r="V125" i="1"/>
  <c r="W125" i="1"/>
  <c r="X125" i="1"/>
  <c r="DL12" i="1" s="1"/>
  <c r="Y125" i="1"/>
  <c r="Z125" i="1"/>
  <c r="AA125" i="1"/>
  <c r="AB125" i="1"/>
  <c r="DP8" i="1" s="1"/>
  <c r="AC125" i="1"/>
  <c r="AD125" i="1"/>
  <c r="DR6" i="1" s="1"/>
  <c r="AE125" i="1"/>
  <c r="AF125" i="1"/>
  <c r="DT4" i="1" s="1"/>
  <c r="AG125" i="1"/>
  <c r="DU3" i="1" s="1"/>
  <c r="AH125" i="1"/>
  <c r="DV2" i="1" s="1"/>
  <c r="AI125" i="1"/>
  <c r="C126" i="1"/>
  <c r="D126" i="1"/>
  <c r="CR33" i="1" s="1"/>
  <c r="E126" i="1"/>
  <c r="CS32" i="1" s="1"/>
  <c r="G126" i="1"/>
  <c r="H126" i="1"/>
  <c r="I126" i="1"/>
  <c r="CW28" i="1" s="1"/>
  <c r="J126" i="1"/>
  <c r="L126" i="1"/>
  <c r="CZ25" i="1" s="1"/>
  <c r="M126" i="1"/>
  <c r="O126" i="1"/>
  <c r="P126" i="1"/>
  <c r="DD21" i="1" s="1"/>
  <c r="Q126" i="1"/>
  <c r="DE20" i="1" s="1"/>
  <c r="R126" i="1"/>
  <c r="T126" i="1"/>
  <c r="U126" i="1"/>
  <c r="DI16" i="1" s="1"/>
  <c r="W126" i="1"/>
  <c r="DK14" i="1" s="1"/>
  <c r="X126" i="1"/>
  <c r="Y126" i="1"/>
  <c r="Z126" i="1"/>
  <c r="AB126" i="1"/>
  <c r="DP9" i="1" s="1"/>
  <c r="AC126" i="1"/>
  <c r="AE126" i="1"/>
  <c r="AF126" i="1"/>
  <c r="DT5" i="1" s="1"/>
  <c r="AG126" i="1"/>
  <c r="DU4" i="1" s="1"/>
  <c r="AH126" i="1"/>
  <c r="AJ126" i="1"/>
  <c r="C127" i="1"/>
  <c r="E127" i="1"/>
  <c r="CS33" i="1" s="1"/>
  <c r="G127" i="1"/>
  <c r="CU31" i="1" s="1"/>
  <c r="H127" i="1"/>
  <c r="I127" i="1"/>
  <c r="CW29" i="1" s="1"/>
  <c r="J127" i="1"/>
  <c r="CX28" i="1" s="1"/>
  <c r="K127" i="1"/>
  <c r="M127" i="1"/>
  <c r="O127" i="1"/>
  <c r="P127" i="1"/>
  <c r="DD22" i="1" s="1"/>
  <c r="Q127" i="1"/>
  <c r="DE21" i="1" s="1"/>
  <c r="R127" i="1"/>
  <c r="S127" i="1"/>
  <c r="U127" i="1"/>
  <c r="DI17" i="1" s="1"/>
  <c r="W127" i="1"/>
  <c r="X127" i="1"/>
  <c r="Z127" i="1"/>
  <c r="AA127" i="1"/>
  <c r="AC127" i="1"/>
  <c r="DQ9" i="1" s="1"/>
  <c r="AE127" i="1"/>
  <c r="AF127" i="1"/>
  <c r="DT6" i="1" s="1"/>
  <c r="AH127" i="1"/>
  <c r="DV4" i="1" s="1"/>
  <c r="AI127" i="1"/>
  <c r="AK127" i="1"/>
  <c r="C128" i="1"/>
  <c r="E128" i="1"/>
  <c r="F128" i="1"/>
  <c r="G128" i="1"/>
  <c r="H128" i="1"/>
  <c r="CV31" i="1" s="1"/>
  <c r="I128" i="1"/>
  <c r="CW30" i="1" s="1"/>
  <c r="M128" i="1"/>
  <c r="N128" i="1"/>
  <c r="DB25" i="1" s="1"/>
  <c r="O128" i="1"/>
  <c r="P128" i="1"/>
  <c r="Q128" i="1"/>
  <c r="U128" i="1"/>
  <c r="DI18" i="1" s="1"/>
  <c r="V128" i="1"/>
  <c r="DJ17" i="1" s="1"/>
  <c r="W128" i="1"/>
  <c r="DK16" i="1" s="1"/>
  <c r="X128" i="1"/>
  <c r="Y128" i="1"/>
  <c r="Z128" i="1"/>
  <c r="AC128" i="1"/>
  <c r="AD128" i="1"/>
  <c r="DR9" i="1" s="1"/>
  <c r="AE128" i="1"/>
  <c r="AF128" i="1"/>
  <c r="AG128" i="1"/>
  <c r="AK128" i="1"/>
  <c r="AL128" i="1"/>
  <c r="C129" i="1"/>
  <c r="D129" i="1"/>
  <c r="E129" i="1"/>
  <c r="CS35" i="1" s="1"/>
  <c r="F129" i="1"/>
  <c r="H129" i="1"/>
  <c r="CV32" i="1" s="1"/>
  <c r="I129" i="1"/>
  <c r="J129" i="1"/>
  <c r="CX30" i="1" s="1"/>
  <c r="K129" i="1"/>
  <c r="CY29" i="1" s="1"/>
  <c r="L129" i="1"/>
  <c r="CZ28" i="1" s="1"/>
  <c r="M129" i="1"/>
  <c r="N129" i="1"/>
  <c r="DB26" i="1" s="1"/>
  <c r="P129" i="1"/>
  <c r="DD24" i="1" s="1"/>
  <c r="Q129" i="1"/>
  <c r="R129" i="1"/>
  <c r="S129" i="1"/>
  <c r="T129" i="1"/>
  <c r="U129" i="1"/>
  <c r="DI19" i="1" s="1"/>
  <c r="V129" i="1"/>
  <c r="DJ18" i="1" s="1"/>
  <c r="X129" i="1"/>
  <c r="DL16" i="1" s="1"/>
  <c r="Y129" i="1"/>
  <c r="Z129" i="1"/>
  <c r="AA129" i="1"/>
  <c r="DO13" i="1" s="1"/>
  <c r="AB129" i="1"/>
  <c r="DP12" i="1" s="1"/>
  <c r="AC129" i="1"/>
  <c r="AD129" i="1"/>
  <c r="DR10" i="1" s="1"/>
  <c r="AF129" i="1"/>
  <c r="DT8" i="1" s="1"/>
  <c r="AG129" i="1"/>
  <c r="AH129" i="1"/>
  <c r="AI129" i="1"/>
  <c r="AJ129" i="1"/>
  <c r="AK129" i="1"/>
  <c r="AL129" i="1"/>
  <c r="C130" i="1"/>
  <c r="D130" i="1"/>
  <c r="E130" i="1"/>
  <c r="CS36" i="1" s="1"/>
  <c r="F130" i="1"/>
  <c r="H130" i="1"/>
  <c r="CV33" i="1" s="1"/>
  <c r="I130" i="1"/>
  <c r="CW32" i="1" s="1"/>
  <c r="J130" i="1"/>
  <c r="CX31" i="1" s="1"/>
  <c r="K130" i="1"/>
  <c r="CY30" i="1" s="1"/>
  <c r="L130" i="1"/>
  <c r="CZ29" i="1" s="1"/>
  <c r="M130" i="1"/>
  <c r="N130" i="1"/>
  <c r="DB27" i="1" s="1"/>
  <c r="P130" i="1"/>
  <c r="Q130" i="1"/>
  <c r="DE24" i="1" s="1"/>
  <c r="R130" i="1"/>
  <c r="S130" i="1"/>
  <c r="T130" i="1"/>
  <c r="U130" i="1"/>
  <c r="DI20" i="1" s="1"/>
  <c r="V130" i="1"/>
  <c r="DJ19" i="1" s="1"/>
  <c r="X130" i="1"/>
  <c r="Y130" i="1"/>
  <c r="Z130" i="1"/>
  <c r="AA130" i="1"/>
  <c r="DO14" i="1" s="1"/>
  <c r="AB130" i="1"/>
  <c r="DP13" i="1" s="1"/>
  <c r="AC130" i="1"/>
  <c r="DQ12" i="1" s="1"/>
  <c r="AD130" i="1"/>
  <c r="DR11" i="1" s="1"/>
  <c r="AF130" i="1"/>
  <c r="AG130" i="1"/>
  <c r="DU8" i="1" s="1"/>
  <c r="AH130" i="1"/>
  <c r="AI130" i="1"/>
  <c r="AJ130" i="1"/>
  <c r="AK130" i="1"/>
  <c r="DY4" i="1" s="1"/>
  <c r="AL130" i="1"/>
  <c r="DZ3" i="1" s="1"/>
  <c r="AN130" i="1"/>
  <c r="C131" i="1"/>
  <c r="D131" i="1"/>
  <c r="CR38" i="1" s="1"/>
  <c r="E131" i="1"/>
  <c r="CS37" i="1" s="1"/>
  <c r="F131" i="1"/>
  <c r="G131" i="1"/>
  <c r="CU35" i="1" s="1"/>
  <c r="H131" i="1"/>
  <c r="CV34" i="1" s="1"/>
  <c r="K131" i="1"/>
  <c r="CY31" i="1" s="1"/>
  <c r="L131" i="1"/>
  <c r="CZ30" i="1" s="1"/>
  <c r="M131" i="1"/>
  <c r="N131" i="1"/>
  <c r="O131" i="1"/>
  <c r="P131" i="1"/>
  <c r="DD26" i="1" s="1"/>
  <c r="S131" i="1"/>
  <c r="T131" i="1"/>
  <c r="U131" i="1"/>
  <c r="DI21" i="1" s="1"/>
  <c r="V131" i="1"/>
  <c r="W131" i="1"/>
  <c r="X131" i="1"/>
  <c r="DL18" i="1" s="1"/>
  <c r="AA131" i="1"/>
  <c r="DO15" i="1" s="1"/>
  <c r="AB131" i="1"/>
  <c r="DP14" i="1" s="1"/>
  <c r="AC131" i="1"/>
  <c r="DQ13" i="1" s="1"/>
  <c r="AD131" i="1"/>
  <c r="AE131" i="1"/>
  <c r="AF131" i="1"/>
  <c r="DT10" i="1" s="1"/>
  <c r="AI131" i="1"/>
  <c r="AJ131" i="1"/>
  <c r="AK131" i="1"/>
  <c r="DY5" i="1" s="1"/>
  <c r="AL131" i="1"/>
  <c r="AM131" i="1"/>
  <c r="EA3" i="1" s="1"/>
  <c r="AN131" i="1"/>
  <c r="EB2" i="1" s="1"/>
  <c r="C132" i="1"/>
  <c r="D132" i="1"/>
  <c r="E132" i="1"/>
  <c r="CS38" i="1" s="1"/>
  <c r="F132" i="1"/>
  <c r="CT37" i="1" s="1"/>
  <c r="H132" i="1"/>
  <c r="J132" i="1"/>
  <c r="CX33" i="1" s="1"/>
  <c r="L132" i="1"/>
  <c r="CZ31" i="1" s="1"/>
  <c r="M132" i="1"/>
  <c r="DA30" i="1" s="1"/>
  <c r="N132" i="1"/>
  <c r="DB29" i="1" s="1"/>
  <c r="P132" i="1"/>
  <c r="DD27" i="1" s="1"/>
  <c r="S132" i="1"/>
  <c r="T132" i="1"/>
  <c r="U132" i="1"/>
  <c r="V132" i="1"/>
  <c r="DJ21" i="1" s="1"/>
  <c r="X132" i="1"/>
  <c r="Y132" i="1"/>
  <c r="DM18" i="1" s="1"/>
  <c r="AA132" i="1"/>
  <c r="DO16" i="1" s="1"/>
  <c r="AB132" i="1"/>
  <c r="DP15" i="1" s="1"/>
  <c r="AC132" i="1"/>
  <c r="AD132" i="1"/>
  <c r="DR13" i="1" s="1"/>
  <c r="AF132" i="1"/>
  <c r="DT11" i="1" s="1"/>
  <c r="AH132" i="1"/>
  <c r="DV9" i="1" s="1"/>
  <c r="AI132" i="1"/>
  <c r="DW8" i="1" s="1"/>
  <c r="AJ132" i="1"/>
  <c r="DX7" i="1" s="1"/>
  <c r="AK132" i="1"/>
  <c r="DY6" i="1" s="1"/>
  <c r="AL132" i="1"/>
  <c r="AN132" i="1"/>
  <c r="C133" i="1"/>
  <c r="D133" i="1"/>
  <c r="CR40" i="1" s="1"/>
  <c r="E133" i="1"/>
  <c r="CS39" i="1" s="1"/>
  <c r="F133" i="1"/>
  <c r="CT38" i="1" s="1"/>
  <c r="G133" i="1"/>
  <c r="I133" i="1"/>
  <c r="K133" i="1"/>
  <c r="CY33" i="1" s="1"/>
  <c r="L133" i="1"/>
  <c r="CZ32" i="1" s="1"/>
  <c r="M133" i="1"/>
  <c r="DA31" i="1" s="1"/>
  <c r="N133" i="1"/>
  <c r="DB30" i="1" s="1"/>
  <c r="O133" i="1"/>
  <c r="Q133" i="1"/>
  <c r="DE27" i="1" s="1"/>
  <c r="S133" i="1"/>
  <c r="T133" i="1"/>
  <c r="U133" i="1"/>
  <c r="DI23" i="1" s="1"/>
  <c r="V133" i="1"/>
  <c r="DJ22" i="1" s="1"/>
  <c r="W133" i="1"/>
  <c r="Y133" i="1"/>
  <c r="DM19" i="1" s="1"/>
  <c r="AA133" i="1"/>
  <c r="DO17" i="1" s="1"/>
  <c r="AB133" i="1"/>
  <c r="DP16" i="1" s="1"/>
  <c r="AC133" i="1"/>
  <c r="AD133" i="1"/>
  <c r="DR14" i="1" s="1"/>
  <c r="AE133" i="1"/>
  <c r="AG133" i="1"/>
  <c r="DU11" i="1" s="1"/>
  <c r="AI133" i="1"/>
  <c r="AJ133" i="1"/>
  <c r="DX8" i="1" s="1"/>
  <c r="AK133" i="1"/>
  <c r="DY7" i="1" s="1"/>
  <c r="AL133" i="1"/>
  <c r="DZ6" i="1" s="1"/>
  <c r="AM133" i="1"/>
  <c r="AO133" i="1"/>
  <c r="AQ133" i="1"/>
  <c r="C134" i="1"/>
  <c r="D134" i="1"/>
  <c r="CR41" i="1" s="1"/>
  <c r="E134" i="1"/>
  <c r="CS40" i="1" s="1"/>
  <c r="F134" i="1"/>
  <c r="G134" i="1"/>
  <c r="H134" i="1"/>
  <c r="CV37" i="1" s="1"/>
  <c r="I134" i="1"/>
  <c r="CW36" i="1" s="1"/>
  <c r="J134" i="1"/>
  <c r="CX35" i="1" s="1"/>
  <c r="K134" i="1"/>
  <c r="L134" i="1"/>
  <c r="CZ33" i="1" s="1"/>
  <c r="M134" i="1"/>
  <c r="O134" i="1"/>
  <c r="P134" i="1"/>
  <c r="Q134" i="1"/>
  <c r="R134" i="1"/>
  <c r="S134" i="1"/>
  <c r="T134" i="1"/>
  <c r="U134" i="1"/>
  <c r="DI24" i="1" s="1"/>
  <c r="W134" i="1"/>
  <c r="X134" i="1"/>
  <c r="Y134" i="1"/>
  <c r="Z134" i="1"/>
  <c r="AA134" i="1"/>
  <c r="DO18" i="1" s="1"/>
  <c r="AB134" i="1"/>
  <c r="DP17" i="1" s="1"/>
  <c r="AC134" i="1"/>
  <c r="AE134" i="1"/>
  <c r="AF134" i="1"/>
  <c r="DT13" i="1" s="1"/>
  <c r="AG134" i="1"/>
  <c r="AH134" i="1"/>
  <c r="AI134" i="1"/>
  <c r="AK134" i="1"/>
  <c r="DY8" i="1" s="1"/>
  <c r="AM134" i="1"/>
  <c r="EA6" i="1" s="1"/>
  <c r="AN134" i="1"/>
  <c r="EB5" i="1" s="1"/>
  <c r="AO134" i="1"/>
  <c r="EC4" i="1" s="1"/>
  <c r="AP134" i="1"/>
  <c r="AQ134" i="1"/>
  <c r="EE2" i="1" s="1"/>
  <c r="AR134" i="1"/>
  <c r="C135" i="1"/>
  <c r="D135" i="1"/>
  <c r="E135" i="1"/>
  <c r="CS41" i="1" s="1"/>
  <c r="F135" i="1"/>
  <c r="G135" i="1"/>
  <c r="CU39" i="1" s="1"/>
  <c r="H135" i="1"/>
  <c r="CV38" i="1" s="1"/>
  <c r="I135" i="1"/>
  <c r="CW37" i="1" s="1"/>
  <c r="J135" i="1"/>
  <c r="CX36" i="1" s="1"/>
  <c r="K135" i="1"/>
  <c r="L135" i="1"/>
  <c r="CZ34" i="1" s="1"/>
  <c r="M135" i="1"/>
  <c r="N135" i="1"/>
  <c r="DB32" i="1" s="1"/>
  <c r="O135" i="1"/>
  <c r="DC31" i="1" s="1"/>
  <c r="P135" i="1"/>
  <c r="Q135" i="1"/>
  <c r="R135" i="1"/>
  <c r="DF28" i="1" s="1"/>
  <c r="S135" i="1"/>
  <c r="T135" i="1"/>
  <c r="U135" i="1"/>
  <c r="DI25" i="1" s="1"/>
  <c r="V135" i="1"/>
  <c r="DJ24" i="1" s="1"/>
  <c r="W135" i="1"/>
  <c r="DK23" i="1" s="1"/>
  <c r="X135" i="1"/>
  <c r="Y135" i="1"/>
  <c r="Z135" i="1"/>
  <c r="DN20" i="1" s="1"/>
  <c r="AA135" i="1"/>
  <c r="DO19" i="1" s="1"/>
  <c r="AB135" i="1"/>
  <c r="DP18" i="1" s="1"/>
  <c r="AC135" i="1"/>
  <c r="AD135" i="1"/>
  <c r="DR16" i="1" s="1"/>
  <c r="AE135" i="1"/>
  <c r="AF135" i="1"/>
  <c r="AG135" i="1"/>
  <c r="AH135" i="1"/>
  <c r="DV12" i="1" s="1"/>
  <c r="AI135" i="1"/>
  <c r="AJ135" i="1"/>
  <c r="AK135" i="1"/>
  <c r="DY9" i="1" s="1"/>
  <c r="AL135" i="1"/>
  <c r="AM135" i="1"/>
  <c r="EA7" i="1" s="1"/>
  <c r="AN135" i="1"/>
  <c r="AO135" i="1"/>
  <c r="AP135" i="1"/>
  <c r="ED4" i="1" s="1"/>
  <c r="AQ135" i="1"/>
  <c r="EE3" i="1" s="1"/>
  <c r="AR135" i="1"/>
  <c r="EF2" i="1" s="1"/>
  <c r="AS135" i="1"/>
  <c r="C136" i="1"/>
  <c r="D136" i="1"/>
  <c r="CR43" i="1" s="1"/>
  <c r="E136" i="1"/>
  <c r="F136" i="1"/>
  <c r="G136" i="1"/>
  <c r="CU40" i="1" s="1"/>
  <c r="H136" i="1"/>
  <c r="CV39" i="1" s="1"/>
  <c r="J136" i="1"/>
  <c r="CX37" i="1" s="1"/>
  <c r="K136" i="1"/>
  <c r="CY36" i="1" s="1"/>
  <c r="L136" i="1"/>
  <c r="CZ35" i="1" s="1"/>
  <c r="M136" i="1"/>
  <c r="DA34" i="1" s="1"/>
  <c r="N136" i="1"/>
  <c r="DB33" i="1" s="1"/>
  <c r="P136" i="1"/>
  <c r="DD31" i="1" s="1"/>
  <c r="R136" i="1"/>
  <c r="S136" i="1"/>
  <c r="T136" i="1"/>
  <c r="U136" i="1"/>
  <c r="DI26" i="1" s="1"/>
  <c r="V136" i="1"/>
  <c r="DJ25" i="1" s="1"/>
  <c r="X136" i="1"/>
  <c r="Z136" i="1"/>
  <c r="AA136" i="1"/>
  <c r="DO20" i="1" s="1"/>
  <c r="AB136" i="1"/>
  <c r="DP19" i="1" s="1"/>
  <c r="AC136" i="1"/>
  <c r="AD136" i="1"/>
  <c r="AF136" i="1"/>
  <c r="AH136" i="1"/>
  <c r="AI136" i="1"/>
  <c r="AJ136" i="1"/>
  <c r="AK136" i="1"/>
  <c r="DY10" i="1" s="1"/>
  <c r="AL136" i="1"/>
  <c r="AN136" i="1"/>
  <c r="EB7" i="1" s="1"/>
  <c r="AP136" i="1"/>
  <c r="AQ136" i="1"/>
  <c r="EE4" i="1" s="1"/>
  <c r="AR136" i="1"/>
  <c r="EF3" i="1" s="1"/>
  <c r="AS136" i="1"/>
  <c r="EG2" i="1" s="1"/>
  <c r="AT136" i="1"/>
  <c r="C137" i="1"/>
  <c r="D137" i="1"/>
  <c r="E137" i="1"/>
  <c r="CS43" i="1" s="1"/>
  <c r="F137" i="1"/>
  <c r="G137" i="1"/>
  <c r="H137" i="1"/>
  <c r="CV40" i="1" s="1"/>
  <c r="I137" i="1"/>
  <c r="CW39" i="1" s="1"/>
  <c r="J137" i="1"/>
  <c r="CX38" i="1" s="1"/>
  <c r="L137" i="1"/>
  <c r="CZ36" i="1" s="1"/>
  <c r="M137" i="1"/>
  <c r="N137" i="1"/>
  <c r="O137" i="1"/>
  <c r="P137" i="1"/>
  <c r="DD32" i="1" s="1"/>
  <c r="Q137" i="1"/>
  <c r="R137" i="1"/>
  <c r="T137" i="1"/>
  <c r="U137" i="1"/>
  <c r="DI27" i="1" s="1"/>
  <c r="V137" i="1"/>
  <c r="DJ26" i="1" s="1"/>
  <c r="W137" i="1"/>
  <c r="X137" i="1"/>
  <c r="DL24" i="1" s="1"/>
  <c r="Y137" i="1"/>
  <c r="Z137" i="1"/>
  <c r="AB137" i="1"/>
  <c r="DP20" i="1" s="1"/>
  <c r="AC137" i="1"/>
  <c r="AD137" i="1"/>
  <c r="DR18" i="1" s="1"/>
  <c r="AE137" i="1"/>
  <c r="AF137" i="1"/>
  <c r="DT16" i="1" s="1"/>
  <c r="AG137" i="1"/>
  <c r="DU15" i="1" s="1"/>
  <c r="AH137" i="1"/>
  <c r="DV14" i="1" s="1"/>
  <c r="AJ137" i="1"/>
  <c r="DX12" i="1" s="1"/>
  <c r="AK137" i="1"/>
  <c r="DY11" i="1" s="1"/>
  <c r="AL137" i="1"/>
  <c r="AM137" i="1"/>
  <c r="AN137" i="1"/>
  <c r="EB8" i="1" s="1"/>
  <c r="AO137" i="1"/>
  <c r="AP137" i="1"/>
  <c r="AR137" i="1"/>
  <c r="EF4" i="1" s="1"/>
  <c r="AS137" i="1"/>
  <c r="AT137" i="1"/>
  <c r="EH2" i="1" s="1"/>
  <c r="AU137" i="1"/>
  <c r="C138" i="1"/>
  <c r="D138" i="1"/>
  <c r="CR45" i="1" s="1"/>
  <c r="E138" i="1"/>
  <c r="CS44" i="1" s="1"/>
  <c r="F138" i="1"/>
  <c r="G138" i="1"/>
  <c r="I138" i="1"/>
  <c r="CW40" i="1" s="1"/>
  <c r="J138" i="1"/>
  <c r="CX39" i="1" s="1"/>
  <c r="K138" i="1"/>
  <c r="L138" i="1"/>
  <c r="CZ37" i="1" s="1"/>
  <c r="M138" i="1"/>
  <c r="N138" i="1"/>
  <c r="DB35" i="1" s="1"/>
  <c r="O138" i="1"/>
  <c r="Q138" i="1"/>
  <c r="DE32" i="1" s="1"/>
  <c r="R138" i="1"/>
  <c r="S138" i="1"/>
  <c r="T138" i="1"/>
  <c r="U138" i="1"/>
  <c r="DI28" i="1" s="1"/>
  <c r="V138" i="1"/>
  <c r="DJ27" i="1" s="1"/>
  <c r="W138" i="1"/>
  <c r="Y138" i="1"/>
  <c r="Z138" i="1"/>
  <c r="AA138" i="1"/>
  <c r="DO22" i="1" s="1"/>
  <c r="AB138" i="1"/>
  <c r="DP21" i="1" s="1"/>
  <c r="AC138" i="1"/>
  <c r="AD138" i="1"/>
  <c r="DR19" i="1" s="1"/>
  <c r="AG138" i="1"/>
  <c r="DU16" i="1" s="1"/>
  <c r="AH138" i="1"/>
  <c r="DV15" i="1" s="1"/>
  <c r="AI138" i="1"/>
  <c r="AJ138" i="1"/>
  <c r="DX13" i="1" s="1"/>
  <c r="AK138" i="1"/>
  <c r="DY12" i="1" s="1"/>
  <c r="AL138" i="1"/>
  <c r="AM138" i="1"/>
  <c r="EA10" i="1" s="1"/>
  <c r="AO138" i="1"/>
  <c r="AP138" i="1"/>
  <c r="AQ138" i="1"/>
  <c r="EE6" i="1" s="1"/>
  <c r="AR138" i="1"/>
  <c r="EF5" i="1" s="1"/>
  <c r="AS138" i="1"/>
  <c r="EG4" i="1" s="1"/>
  <c r="AT138" i="1"/>
  <c r="EH3" i="1" s="1"/>
  <c r="C139" i="1"/>
  <c r="D139" i="1"/>
  <c r="CR46" i="1" s="1"/>
  <c r="E139" i="1"/>
  <c r="CS45" i="1" s="1"/>
  <c r="F139" i="1"/>
  <c r="CT44" i="1" s="1"/>
  <c r="G139" i="1"/>
  <c r="H139" i="1"/>
  <c r="CV42" i="1" s="1"/>
  <c r="I139" i="1"/>
  <c r="CW41" i="1" s="1"/>
  <c r="J139" i="1"/>
  <c r="K139" i="1"/>
  <c r="L139" i="1"/>
  <c r="CZ38" i="1" s="1"/>
  <c r="M139" i="1"/>
  <c r="DA37" i="1" s="1"/>
  <c r="N139" i="1"/>
  <c r="O139" i="1"/>
  <c r="P139" i="1"/>
  <c r="DD34" i="1" s="1"/>
  <c r="Q139" i="1"/>
  <c r="R139" i="1"/>
  <c r="S139" i="1"/>
  <c r="T139" i="1"/>
  <c r="U139" i="1"/>
  <c r="DI29" i="1" s="1"/>
  <c r="V139" i="1"/>
  <c r="DJ28" i="1" s="1"/>
  <c r="W139" i="1"/>
  <c r="X139" i="1"/>
  <c r="Y139" i="1"/>
  <c r="Z139" i="1"/>
  <c r="AA139" i="1"/>
  <c r="DO23" i="1" s="1"/>
  <c r="AB139" i="1"/>
  <c r="DP22" i="1" s="1"/>
  <c r="AC139" i="1"/>
  <c r="DQ21" i="1" s="1"/>
  <c r="AD139" i="1"/>
  <c r="DR20" i="1" s="1"/>
  <c r="AE139" i="1"/>
  <c r="AF139" i="1"/>
  <c r="DT18" i="1" s="1"/>
  <c r="AG139" i="1"/>
  <c r="AH139" i="1"/>
  <c r="AI139" i="1"/>
  <c r="AJ139" i="1"/>
  <c r="AK139" i="1"/>
  <c r="DY13" i="1" s="1"/>
  <c r="AL139" i="1"/>
  <c r="DZ12" i="1" s="1"/>
  <c r="AM139" i="1"/>
  <c r="EA11" i="1" s="1"/>
  <c r="AN139" i="1"/>
  <c r="AO139" i="1"/>
  <c r="AP139" i="1"/>
  <c r="AQ139" i="1"/>
  <c r="EE7" i="1" s="1"/>
  <c r="AR139" i="1"/>
  <c r="EF6" i="1" s="1"/>
  <c r="AS139" i="1"/>
  <c r="EG5" i="1" s="1"/>
  <c r="AT139" i="1"/>
  <c r="EH4" i="1" s="1"/>
  <c r="AU139" i="1"/>
  <c r="EI3" i="1" s="1"/>
  <c r="AV139" i="1"/>
  <c r="EJ2" i="1" s="1"/>
  <c r="AW139" i="1"/>
  <c r="C140" i="1"/>
  <c r="D140" i="1"/>
  <c r="CR47" i="1" s="1"/>
  <c r="E140" i="1"/>
  <c r="CS46" i="1" s="1"/>
  <c r="F140" i="1"/>
  <c r="CT45" i="1" s="1"/>
  <c r="G140" i="1"/>
  <c r="CU44" i="1" s="1"/>
  <c r="H140" i="1"/>
  <c r="CV43" i="1" s="1"/>
  <c r="I140" i="1"/>
  <c r="CW42" i="1" s="1"/>
  <c r="J140" i="1"/>
  <c r="CX41" i="1" s="1"/>
  <c r="L140" i="1"/>
  <c r="CZ39" i="1" s="1"/>
  <c r="M140" i="1"/>
  <c r="O140" i="1"/>
  <c r="DC36" i="1" s="1"/>
  <c r="P140" i="1"/>
  <c r="DD35" i="1" s="1"/>
  <c r="Q140" i="1"/>
  <c r="DE34" i="1" s="1"/>
  <c r="R140" i="1"/>
  <c r="T140" i="1"/>
  <c r="U140" i="1"/>
  <c r="DI30" i="1" s="1"/>
  <c r="W140" i="1"/>
  <c r="X140" i="1"/>
  <c r="DL27" i="1" s="1"/>
  <c r="Y140" i="1"/>
  <c r="DM26" i="1" s="1"/>
  <c r="Z140" i="1"/>
  <c r="AB140" i="1"/>
  <c r="DP23" i="1" s="1"/>
  <c r="AC140" i="1"/>
  <c r="AE140" i="1"/>
  <c r="AF140" i="1"/>
  <c r="DT19" i="1" s="1"/>
  <c r="AG140" i="1"/>
  <c r="DU18" i="1" s="1"/>
  <c r="AH140" i="1"/>
  <c r="DV17" i="1" s="1"/>
  <c r="AJ140" i="1"/>
  <c r="DX15" i="1" s="1"/>
  <c r="AK140" i="1"/>
  <c r="DY14" i="1" s="1"/>
  <c r="AM140" i="1"/>
  <c r="AN140" i="1"/>
  <c r="AP140" i="1"/>
  <c r="AR140" i="1"/>
  <c r="EF7" i="1" s="1"/>
  <c r="AS140" i="1"/>
  <c r="EG6" i="1" s="1"/>
  <c r="AT140" i="1"/>
  <c r="EH5" i="1" s="1"/>
  <c r="AU140" i="1"/>
  <c r="AV140" i="1"/>
  <c r="AW140" i="1"/>
  <c r="EK2" i="1" s="1"/>
  <c r="AX140" i="1"/>
  <c r="C141" i="1"/>
  <c r="F141" i="1"/>
  <c r="CT46" i="1" s="1"/>
  <c r="G141" i="1"/>
  <c r="H141" i="1"/>
  <c r="CV44" i="1" s="1"/>
  <c r="I141" i="1"/>
  <c r="CW43" i="1" s="1"/>
  <c r="J141" i="1"/>
  <c r="CX42" i="1" s="1"/>
  <c r="K141" i="1"/>
  <c r="N141" i="1"/>
  <c r="DB38" i="1" s="1"/>
  <c r="O141" i="1"/>
  <c r="P141" i="1"/>
  <c r="Q141" i="1"/>
  <c r="DE35" i="1" s="1"/>
  <c r="R141" i="1"/>
  <c r="S141" i="1"/>
  <c r="V141" i="1"/>
  <c r="DJ30" i="1" s="1"/>
  <c r="W141" i="1"/>
  <c r="X141" i="1"/>
  <c r="Y141" i="1"/>
  <c r="DM27" i="1" s="1"/>
  <c r="Z141" i="1"/>
  <c r="AA141" i="1"/>
  <c r="AD141" i="1"/>
  <c r="DR22" i="1" s="1"/>
  <c r="AE141" i="1"/>
  <c r="AF141" i="1"/>
  <c r="AG141" i="1"/>
  <c r="DU19" i="1" s="1"/>
  <c r="AH141" i="1"/>
  <c r="AI141" i="1"/>
  <c r="AL141" i="1"/>
  <c r="DZ14" i="1" s="1"/>
  <c r="AM141" i="1"/>
  <c r="AN141" i="1"/>
  <c r="AO141" i="1"/>
  <c r="EC11" i="1" s="1"/>
  <c r="AP141" i="1"/>
  <c r="AQ141" i="1"/>
  <c r="AT141" i="1"/>
  <c r="EH6" i="1" s="1"/>
  <c r="AU141" i="1"/>
  <c r="AV141" i="1"/>
  <c r="AW141" i="1"/>
  <c r="EK3" i="1" s="1"/>
  <c r="AX141" i="1"/>
  <c r="EL2" i="1" s="1"/>
  <c r="AY141" i="1"/>
  <c r="C142" i="1"/>
  <c r="E142" i="1"/>
  <c r="CS48" i="1" s="1"/>
  <c r="F142" i="1"/>
  <c r="G142" i="1"/>
  <c r="H142" i="1"/>
  <c r="CV45" i="1" s="1"/>
  <c r="I142" i="1"/>
  <c r="CW44" i="1" s="1"/>
  <c r="K142" i="1"/>
  <c r="L142" i="1"/>
  <c r="CZ41" i="1" s="1"/>
  <c r="M142" i="1"/>
  <c r="N142" i="1"/>
  <c r="DB39" i="1" s="1"/>
  <c r="O142" i="1"/>
  <c r="P142" i="1"/>
  <c r="Q142" i="1"/>
  <c r="DE36" i="1" s="1"/>
  <c r="S142" i="1"/>
  <c r="U142" i="1"/>
  <c r="DI32" i="1" s="1"/>
  <c r="V142" i="1"/>
  <c r="DJ31" i="1" s="1"/>
  <c r="W142" i="1"/>
  <c r="DK30" i="1" s="1"/>
  <c r="X142" i="1"/>
  <c r="DL29" i="1" s="1"/>
  <c r="Y142" i="1"/>
  <c r="AA142" i="1"/>
  <c r="DO26" i="1" s="1"/>
  <c r="AC142" i="1"/>
  <c r="AD142" i="1"/>
  <c r="DR23" i="1" s="1"/>
  <c r="AE142" i="1"/>
  <c r="DS22" i="1" s="1"/>
  <c r="AF142" i="1"/>
  <c r="DT21" i="1" s="1"/>
  <c r="AG142" i="1"/>
  <c r="AI142" i="1"/>
  <c r="AK142" i="1"/>
  <c r="DY16" i="1" s="1"/>
  <c r="AL142" i="1"/>
  <c r="AM142" i="1"/>
  <c r="AN142" i="1"/>
  <c r="EB13" i="1" s="1"/>
  <c r="AO142" i="1"/>
  <c r="AQ142" i="1"/>
  <c r="EE10" i="1" s="1"/>
  <c r="AS142" i="1"/>
  <c r="EG8" i="1" s="1"/>
  <c r="AT142" i="1"/>
  <c r="EH7" i="1" s="1"/>
  <c r="AU142" i="1"/>
  <c r="EI6" i="1" s="1"/>
  <c r="AV142" i="1"/>
  <c r="EJ5" i="1" s="1"/>
  <c r="AW142" i="1"/>
  <c r="AY142" i="1"/>
  <c r="C143" i="1"/>
  <c r="D143" i="1"/>
  <c r="CR50" i="1" s="1"/>
  <c r="E143" i="1"/>
  <c r="H143" i="1"/>
  <c r="I143" i="1"/>
  <c r="CW45" i="1" s="1"/>
  <c r="J143" i="1"/>
  <c r="CX44" i="1" s="1"/>
  <c r="K143" i="1"/>
  <c r="L143" i="1"/>
  <c r="CZ42" i="1" s="1"/>
  <c r="M143" i="1"/>
  <c r="P143" i="1"/>
  <c r="Q143" i="1"/>
  <c r="DE37" i="1" s="1"/>
  <c r="R143" i="1"/>
  <c r="S143" i="1"/>
  <c r="T143" i="1"/>
  <c r="U143" i="1"/>
  <c r="DI33" i="1" s="1"/>
  <c r="X143" i="1"/>
  <c r="Y143" i="1"/>
  <c r="Z143" i="1"/>
  <c r="AA143" i="1"/>
  <c r="AB143" i="1"/>
  <c r="DP26" i="1" s="1"/>
  <c r="AC143" i="1"/>
  <c r="AF143" i="1"/>
  <c r="AG143" i="1"/>
  <c r="DU21" i="1" s="1"/>
  <c r="AH143" i="1"/>
  <c r="AI143" i="1"/>
  <c r="AJ143" i="1"/>
  <c r="DX18" i="1" s="1"/>
  <c r="AK143" i="1"/>
  <c r="DY17" i="1" s="1"/>
  <c r="AN143" i="1"/>
  <c r="AO143" i="1"/>
  <c r="AP143" i="1"/>
  <c r="AQ143" i="1"/>
  <c r="EE11" i="1" s="1"/>
  <c r="AR143" i="1"/>
  <c r="EF10" i="1" s="1"/>
  <c r="AS143" i="1"/>
  <c r="EG9" i="1" s="1"/>
  <c r="AV143" i="1"/>
  <c r="AW143" i="1"/>
  <c r="AX143" i="1"/>
  <c r="AY143" i="1"/>
  <c r="AZ143" i="1"/>
  <c r="EN2" i="1" s="1"/>
  <c r="BA143" i="1"/>
  <c r="C144" i="1"/>
  <c r="D144" i="1"/>
  <c r="H144" i="1"/>
  <c r="CV47" i="1" s="1"/>
  <c r="I144" i="1"/>
  <c r="CW46" i="1" s="1"/>
  <c r="J144" i="1"/>
  <c r="CX45" i="1" s="1"/>
  <c r="K144" i="1"/>
  <c r="CY44" i="1" s="1"/>
  <c r="L144" i="1"/>
  <c r="CZ43" i="1" s="1"/>
  <c r="M144" i="1"/>
  <c r="DA42" i="1" s="1"/>
  <c r="P144" i="1"/>
  <c r="Q144" i="1"/>
  <c r="R144" i="1"/>
  <c r="S144" i="1"/>
  <c r="T144" i="1"/>
  <c r="X144" i="1"/>
  <c r="Y144" i="1"/>
  <c r="Z144" i="1"/>
  <c r="AA144" i="1"/>
  <c r="DO28" i="1" s="1"/>
  <c r="AB144" i="1"/>
  <c r="DP27" i="1" s="1"/>
  <c r="AF144" i="1"/>
  <c r="AG144" i="1"/>
  <c r="AH144" i="1"/>
  <c r="DV21" i="1" s="1"/>
  <c r="AI144" i="1"/>
  <c r="AJ144" i="1"/>
  <c r="AN144" i="1"/>
  <c r="EB15" i="1" s="1"/>
  <c r="AO144" i="1"/>
  <c r="AP144" i="1"/>
  <c r="ED13" i="1" s="1"/>
  <c r="AQ144" i="1"/>
  <c r="EE12" i="1" s="1"/>
  <c r="AR144" i="1"/>
  <c r="EF11" i="1" s="1"/>
  <c r="AS144" i="1"/>
  <c r="EG10" i="1" s="1"/>
  <c r="AV144" i="1"/>
  <c r="AW144" i="1"/>
  <c r="AX144" i="1"/>
  <c r="EL5" i="1" s="1"/>
  <c r="AY144" i="1"/>
  <c r="AZ144" i="1"/>
  <c r="EN3" i="1" s="1"/>
  <c r="C145" i="1"/>
  <c r="F145" i="1"/>
  <c r="CT50" i="1" s="1"/>
  <c r="H145" i="1"/>
  <c r="CV48" i="1" s="1"/>
  <c r="I145" i="1"/>
  <c r="CW47" i="1" s="1"/>
  <c r="J145" i="1"/>
  <c r="CX46" i="1" s="1"/>
  <c r="K145" i="1"/>
  <c r="P145" i="1"/>
  <c r="DD40" i="1" s="1"/>
  <c r="Q145" i="1"/>
  <c r="DE39" i="1" s="1"/>
  <c r="R145" i="1"/>
  <c r="DF38" i="1" s="1"/>
  <c r="S145" i="1"/>
  <c r="V145" i="1"/>
  <c r="DJ34" i="1" s="1"/>
  <c r="X145" i="1"/>
  <c r="Y145" i="1"/>
  <c r="Z145" i="1"/>
  <c r="AA145" i="1"/>
  <c r="DO29" i="1" s="1"/>
  <c r="AD145" i="1"/>
  <c r="DR26" i="1" s="1"/>
  <c r="AE145" i="1"/>
  <c r="DS25" i="1" s="1"/>
  <c r="AF145" i="1"/>
  <c r="DT24" i="1" s="1"/>
  <c r="AG145" i="1"/>
  <c r="DU23" i="1" s="1"/>
  <c r="AH145" i="1"/>
  <c r="AI145" i="1"/>
  <c r="AL145" i="1"/>
  <c r="DZ18" i="1" s="1"/>
  <c r="AN145" i="1"/>
  <c r="EB16" i="1" s="1"/>
  <c r="AO145" i="1"/>
  <c r="EC15" i="1" s="1"/>
  <c r="AP145" i="1"/>
  <c r="ED14" i="1" s="1"/>
  <c r="AQ145" i="1"/>
  <c r="EE13" i="1" s="1"/>
  <c r="AV145" i="1"/>
  <c r="EJ8" i="1" s="1"/>
  <c r="AW145" i="1"/>
  <c r="AX145" i="1"/>
  <c r="EL6" i="1" s="1"/>
  <c r="AY145" i="1"/>
  <c r="BB145" i="1"/>
  <c r="EP2" i="1" s="1"/>
  <c r="BC145" i="1"/>
  <c r="C146" i="1"/>
  <c r="D146" i="1"/>
  <c r="CR53" i="1" s="1"/>
  <c r="G146" i="1"/>
  <c r="H146" i="1"/>
  <c r="CV49" i="1" s="1"/>
  <c r="I146" i="1"/>
  <c r="CW48" i="1" s="1"/>
  <c r="J146" i="1"/>
  <c r="CX47" i="1" s="1"/>
  <c r="K146" i="1"/>
  <c r="L146" i="1"/>
  <c r="CZ45" i="1" s="1"/>
  <c r="O146" i="1"/>
  <c r="P146" i="1"/>
  <c r="Q146" i="1"/>
  <c r="DE40" i="1" s="1"/>
  <c r="R146" i="1"/>
  <c r="S146" i="1"/>
  <c r="T146" i="1"/>
  <c r="U146" i="1"/>
  <c r="DI36" i="1" s="1"/>
  <c r="W146" i="1"/>
  <c r="X146" i="1"/>
  <c r="Y146" i="1"/>
  <c r="Z146" i="1"/>
  <c r="AA146" i="1"/>
  <c r="DO30" i="1" s="1"/>
  <c r="AB146" i="1"/>
  <c r="DP29" i="1" s="1"/>
  <c r="AC146" i="1"/>
  <c r="DQ28" i="1" s="1"/>
  <c r="AE146" i="1"/>
  <c r="DS26" i="1" s="1"/>
  <c r="AF146" i="1"/>
  <c r="DT25" i="1" s="1"/>
  <c r="AG146" i="1"/>
  <c r="DU24" i="1" s="1"/>
  <c r="AH146" i="1"/>
  <c r="DV23" i="1" s="1"/>
  <c r="AI146" i="1"/>
  <c r="AJ146" i="1"/>
  <c r="DX21" i="1" s="1"/>
  <c r="AK146" i="1"/>
  <c r="DY20" i="1" s="1"/>
  <c r="AM146" i="1"/>
  <c r="AN146" i="1"/>
  <c r="AO146" i="1"/>
  <c r="AP146" i="1"/>
  <c r="AQ146" i="1"/>
  <c r="EE14" i="1" s="1"/>
  <c r="AR146" i="1"/>
  <c r="EF13" i="1" s="1"/>
  <c r="AS146" i="1"/>
  <c r="EG12" i="1" s="1"/>
  <c r="AU146" i="1"/>
  <c r="AV146" i="1"/>
  <c r="AW146" i="1"/>
  <c r="EK8" i="1" s="1"/>
  <c r="AX146" i="1"/>
  <c r="EL7" i="1" s="1"/>
  <c r="AY146" i="1"/>
  <c r="AZ146" i="1"/>
  <c r="BA146" i="1"/>
  <c r="BC146" i="1"/>
  <c r="EQ2" i="1" s="1"/>
  <c r="BD146" i="1"/>
  <c r="C147" i="1"/>
  <c r="D147" i="1"/>
  <c r="CR54" i="1" s="1"/>
  <c r="E147" i="1"/>
  <c r="CS53" i="1" s="1"/>
  <c r="F147" i="1"/>
  <c r="CT52" i="1" s="1"/>
  <c r="G147" i="1"/>
  <c r="H147" i="1"/>
  <c r="CV50" i="1" s="1"/>
  <c r="I147" i="1"/>
  <c r="CW49" i="1" s="1"/>
  <c r="K147" i="1"/>
  <c r="CY47" i="1" s="1"/>
  <c r="L147" i="1"/>
  <c r="CZ46" i="1" s="1"/>
  <c r="M147" i="1"/>
  <c r="DA45" i="1" s="1"/>
  <c r="N147" i="1"/>
  <c r="DB44" i="1" s="1"/>
  <c r="O147" i="1"/>
  <c r="P147" i="1"/>
  <c r="DD42" i="1" s="1"/>
  <c r="Q147" i="1"/>
  <c r="DE41" i="1" s="1"/>
  <c r="S147" i="1"/>
  <c r="U147" i="1"/>
  <c r="DI37" i="1" s="1"/>
  <c r="V147" i="1"/>
  <c r="DJ36" i="1" s="1"/>
  <c r="W147" i="1"/>
  <c r="X147" i="1"/>
  <c r="DL34" i="1" s="1"/>
  <c r="Y147" i="1"/>
  <c r="AA147" i="1"/>
  <c r="DO31" i="1" s="1"/>
  <c r="AC147" i="1"/>
  <c r="DQ29" i="1" s="1"/>
  <c r="AD147" i="1"/>
  <c r="DR28" i="1" s="1"/>
  <c r="AE147" i="1"/>
  <c r="DS27" i="1" s="1"/>
  <c r="AF147" i="1"/>
  <c r="DT26" i="1" s="1"/>
  <c r="AG147" i="1"/>
  <c r="DU25" i="1" s="1"/>
  <c r="AI147" i="1"/>
  <c r="AK147" i="1"/>
  <c r="DY21" i="1" s="1"/>
  <c r="AL147" i="1"/>
  <c r="DZ20" i="1" s="1"/>
  <c r="AM147" i="1"/>
  <c r="EA19" i="1" s="1"/>
  <c r="AN147" i="1"/>
  <c r="EB18" i="1" s="1"/>
  <c r="AO147" i="1"/>
  <c r="AQ147" i="1"/>
  <c r="EE15" i="1" s="1"/>
  <c r="AS147" i="1"/>
  <c r="EG13" i="1" s="1"/>
  <c r="AT147" i="1"/>
  <c r="EH12" i="1" s="1"/>
  <c r="AU147" i="1"/>
  <c r="EI11" i="1" s="1"/>
  <c r="AV147" i="1"/>
  <c r="EJ10" i="1" s="1"/>
  <c r="AW147" i="1"/>
  <c r="AY147" i="1"/>
  <c r="BA147" i="1"/>
  <c r="BB147" i="1"/>
  <c r="BC147" i="1"/>
  <c r="EQ3" i="1" s="1"/>
  <c r="BD147" i="1"/>
  <c r="ER35" i="1" s="1"/>
  <c r="BE147" i="1"/>
  <c r="C148" i="1"/>
  <c r="D148" i="1"/>
  <c r="E148" i="1"/>
  <c r="CS54" i="1" s="1"/>
  <c r="F148" i="1"/>
  <c r="CT53" i="1" s="1"/>
  <c r="H148" i="1"/>
  <c r="I148" i="1"/>
  <c r="J148" i="1"/>
  <c r="CX49" i="1" s="1"/>
  <c r="K148" i="1"/>
  <c r="L148" i="1"/>
  <c r="M148" i="1"/>
  <c r="N148" i="1"/>
  <c r="DB45" i="1" s="1"/>
  <c r="P148" i="1"/>
  <c r="DD43" i="1" s="1"/>
  <c r="Q148" i="1"/>
  <c r="DE42" i="1" s="1"/>
  <c r="R148" i="1"/>
  <c r="S148" i="1"/>
  <c r="T148" i="1"/>
  <c r="U148" i="1"/>
  <c r="DI38" i="1" s="1"/>
  <c r="V148" i="1"/>
  <c r="DJ37" i="1" s="1"/>
  <c r="X148" i="1"/>
  <c r="DL35" i="1" s="1"/>
  <c r="Y148" i="1"/>
  <c r="Z148" i="1"/>
  <c r="AA148" i="1"/>
  <c r="DO32" i="1" s="1"/>
  <c r="AB148" i="1"/>
  <c r="AC148" i="1"/>
  <c r="AD148" i="1"/>
  <c r="DR29" i="1" s="1"/>
  <c r="AF148" i="1"/>
  <c r="DT27" i="1" s="1"/>
  <c r="AG148" i="1"/>
  <c r="DU26" i="1" s="1"/>
  <c r="AH148" i="1"/>
  <c r="AI148" i="1"/>
  <c r="AJ148" i="1"/>
  <c r="DX23" i="1" s="1"/>
  <c r="AK148" i="1"/>
  <c r="DY22" i="1" s="1"/>
  <c r="AL148" i="1"/>
  <c r="DZ21" i="1" s="1"/>
  <c r="AN148" i="1"/>
  <c r="EB19" i="1" s="1"/>
  <c r="AO148" i="1"/>
  <c r="EC18" i="1" s="1"/>
  <c r="AP148" i="1"/>
  <c r="AQ148" i="1"/>
  <c r="EE16" i="1" s="1"/>
  <c r="AR148" i="1"/>
  <c r="EF15" i="1" s="1"/>
  <c r="AS148" i="1"/>
  <c r="EG14" i="1" s="1"/>
  <c r="AT148" i="1"/>
  <c r="EH13" i="1" s="1"/>
  <c r="AV148" i="1"/>
  <c r="EJ11" i="1" s="1"/>
  <c r="AW148" i="1"/>
  <c r="EK10" i="1" s="1"/>
  <c r="AX148" i="1"/>
  <c r="AY148" i="1"/>
  <c r="AZ148" i="1"/>
  <c r="BA148" i="1"/>
  <c r="BB148" i="1"/>
  <c r="BD148" i="1"/>
  <c r="ER3" i="1" s="1"/>
  <c r="BE148" i="1"/>
  <c r="ES2" i="1" s="1"/>
  <c r="BF148" i="1"/>
  <c r="C149" i="1"/>
  <c r="G149" i="1"/>
  <c r="H149" i="1"/>
  <c r="CV52" i="1" s="1"/>
  <c r="I149" i="1"/>
  <c r="CW51" i="1" s="1"/>
  <c r="J149" i="1"/>
  <c r="K149" i="1"/>
  <c r="CY49" i="1" s="1"/>
  <c r="O149" i="1"/>
  <c r="P149" i="1"/>
  <c r="DD44" i="1" s="1"/>
  <c r="Q149" i="1"/>
  <c r="DE43" i="1" s="1"/>
  <c r="R149" i="1"/>
  <c r="S149" i="1"/>
  <c r="W149" i="1"/>
  <c r="X149" i="1"/>
  <c r="Y149" i="1"/>
  <c r="DM35" i="1" s="1"/>
  <c r="Z149" i="1"/>
  <c r="AA149" i="1"/>
  <c r="AE149" i="1"/>
  <c r="AF149" i="1"/>
  <c r="DT28" i="1" s="1"/>
  <c r="AG149" i="1"/>
  <c r="DU27" i="1" s="1"/>
  <c r="AH149" i="1"/>
  <c r="AI149" i="1"/>
  <c r="AM149" i="1"/>
  <c r="AN149" i="1"/>
  <c r="EB20" i="1" s="1"/>
  <c r="AO149" i="1"/>
  <c r="AP149" i="1"/>
  <c r="AQ149" i="1"/>
  <c r="EE17" i="1" s="1"/>
  <c r="AU149" i="1"/>
  <c r="EI13" i="1" s="1"/>
  <c r="AV149" i="1"/>
  <c r="EJ12" i="1" s="1"/>
  <c r="AW149" i="1"/>
  <c r="EK11" i="1" s="1"/>
  <c r="AX149" i="1"/>
  <c r="AY149" i="1"/>
  <c r="BC149" i="1"/>
  <c r="EQ5" i="1" s="1"/>
  <c r="BD149" i="1"/>
  <c r="ER4" i="1" s="1"/>
  <c r="BE149" i="1"/>
  <c r="ES3" i="1" s="1"/>
  <c r="BF149" i="1"/>
  <c r="ET2" i="1" s="1"/>
  <c r="BG149" i="1"/>
  <c r="C150" i="1"/>
  <c r="D150" i="1"/>
  <c r="E150" i="1"/>
  <c r="CS56" i="1" s="1"/>
  <c r="F150" i="1"/>
  <c r="G150" i="1"/>
  <c r="CU54" i="1" s="1"/>
  <c r="H150" i="1"/>
  <c r="CV53" i="1" s="1"/>
  <c r="I150" i="1"/>
  <c r="CW52" i="1" s="1"/>
  <c r="K150" i="1"/>
  <c r="L150" i="1"/>
  <c r="CZ49" i="1" s="1"/>
  <c r="N150" i="1"/>
  <c r="DB47" i="1" s="1"/>
  <c r="P150" i="1"/>
  <c r="DD45" i="1" s="1"/>
  <c r="Q150" i="1"/>
  <c r="DE44" i="1" s="1"/>
  <c r="S150" i="1"/>
  <c r="T150" i="1"/>
  <c r="V150" i="1"/>
  <c r="DJ39" i="1" s="1"/>
  <c r="X150" i="1"/>
  <c r="DL37" i="1" s="1"/>
  <c r="Y150" i="1"/>
  <c r="AA150" i="1"/>
  <c r="DO34" i="1" s="1"/>
  <c r="AB150" i="1"/>
  <c r="DP33" i="1" s="1"/>
  <c r="AC150" i="1"/>
  <c r="DQ32" i="1" s="1"/>
  <c r="AD150" i="1"/>
  <c r="DR31" i="1" s="1"/>
  <c r="AF150" i="1"/>
  <c r="DT29" i="1" s="1"/>
  <c r="AG150" i="1"/>
  <c r="AI150" i="1"/>
  <c r="AJ150" i="1"/>
  <c r="DX25" i="1" s="1"/>
  <c r="AK150" i="1"/>
  <c r="DY24" i="1" s="1"/>
  <c r="AL150" i="1"/>
  <c r="DZ23" i="1" s="1"/>
  <c r="AN150" i="1"/>
  <c r="EB21" i="1" s="1"/>
  <c r="AO150" i="1"/>
  <c r="AQ150" i="1"/>
  <c r="EE18" i="1" s="1"/>
  <c r="AR150" i="1"/>
  <c r="EF17" i="1" s="1"/>
  <c r="AS150" i="1"/>
  <c r="EG16" i="1" s="1"/>
  <c r="AT150" i="1"/>
  <c r="EH15" i="1" s="1"/>
  <c r="AU150" i="1"/>
  <c r="EI14" i="1" s="1"/>
  <c r="AV150" i="1"/>
  <c r="EJ13" i="1" s="1"/>
  <c r="AW150" i="1"/>
  <c r="AY150" i="1"/>
  <c r="AZ150" i="1"/>
  <c r="BA150" i="1"/>
  <c r="BB150" i="1"/>
  <c r="BD150" i="1"/>
  <c r="ER5" i="1" s="1"/>
  <c r="BE150" i="1"/>
  <c r="BG150" i="1"/>
  <c r="EU2" i="1" s="1"/>
  <c r="BH150" i="1"/>
  <c r="C151" i="1"/>
  <c r="F151" i="1"/>
  <c r="CT56" i="1" s="1"/>
  <c r="G151" i="1"/>
  <c r="H151" i="1"/>
  <c r="I151" i="1"/>
  <c r="J151" i="1"/>
  <c r="CX52" i="1" s="1"/>
  <c r="K151" i="1"/>
  <c r="N151" i="1"/>
  <c r="O151" i="1"/>
  <c r="P151" i="1"/>
  <c r="DD46" i="1" s="1"/>
  <c r="Q151" i="1"/>
  <c r="R151" i="1"/>
  <c r="DF44" i="1" s="1"/>
  <c r="S151" i="1"/>
  <c r="V151" i="1"/>
  <c r="DJ40" i="1" s="1"/>
  <c r="W151" i="1"/>
  <c r="X151" i="1"/>
  <c r="Y151" i="1"/>
  <c r="Z151" i="1"/>
  <c r="DN36" i="1" s="1"/>
  <c r="AA151" i="1"/>
  <c r="DO35" i="1" s="1"/>
  <c r="AD151" i="1"/>
  <c r="DR32" i="1" s="1"/>
  <c r="AE151" i="1"/>
  <c r="AF151" i="1"/>
  <c r="AG151" i="1"/>
  <c r="DU29" i="1" s="1"/>
  <c r="AH151" i="1"/>
  <c r="DV28" i="1" s="1"/>
  <c r="AI151" i="1"/>
  <c r="AL151" i="1"/>
  <c r="AM151" i="1"/>
  <c r="AN151" i="1"/>
  <c r="AO151" i="1"/>
  <c r="EC21" i="1" s="1"/>
  <c r="AP151" i="1"/>
  <c r="AQ151" i="1"/>
  <c r="EE19" i="1" s="1"/>
  <c r="AT151" i="1"/>
  <c r="EH16" i="1" s="1"/>
  <c r="AU151" i="1"/>
  <c r="AV151" i="1"/>
  <c r="AW151" i="1"/>
  <c r="AX151" i="1"/>
  <c r="EL12" i="1" s="1"/>
  <c r="AY151" i="1"/>
  <c r="BB151" i="1"/>
  <c r="BC151" i="1"/>
  <c r="EQ7" i="1" s="1"/>
  <c r="BD151" i="1"/>
  <c r="BE151" i="1"/>
  <c r="BF151" i="1"/>
  <c r="ET4" i="1" s="1"/>
  <c r="BG151" i="1"/>
  <c r="EU3" i="1" s="1"/>
  <c r="C152" i="1"/>
  <c r="D152" i="1"/>
  <c r="F152" i="1"/>
  <c r="H152" i="1"/>
  <c r="CV55" i="1" s="1"/>
  <c r="I152" i="1"/>
  <c r="J152" i="1"/>
  <c r="CX53" i="1" s="1"/>
  <c r="K152" i="1"/>
  <c r="L152" i="1"/>
  <c r="CZ51" i="1" s="1"/>
  <c r="N152" i="1"/>
  <c r="DB49" i="1" s="1"/>
  <c r="P152" i="1"/>
  <c r="DD47" i="1" s="1"/>
  <c r="Q152" i="1"/>
  <c r="DE46" i="1" s="1"/>
  <c r="R152" i="1"/>
  <c r="S152" i="1"/>
  <c r="T152" i="1"/>
  <c r="V152" i="1"/>
  <c r="DJ41" i="1" s="1"/>
  <c r="X152" i="1"/>
  <c r="DL39" i="1" s="1"/>
  <c r="Y152" i="1"/>
  <c r="Z152" i="1"/>
  <c r="AA152" i="1"/>
  <c r="DO36" i="1" s="1"/>
  <c r="AB152" i="1"/>
  <c r="DP35" i="1" s="1"/>
  <c r="AD152" i="1"/>
  <c r="DR33" i="1" s="1"/>
  <c r="AF152" i="1"/>
  <c r="DT31" i="1" s="1"/>
  <c r="AG152" i="1"/>
  <c r="DU30" i="1" s="1"/>
  <c r="AH152" i="1"/>
  <c r="AI152" i="1"/>
  <c r="AJ152" i="1"/>
  <c r="AL152" i="1"/>
  <c r="DZ25" i="1" s="1"/>
  <c r="AN152" i="1"/>
  <c r="EB23" i="1" s="1"/>
  <c r="AO152" i="1"/>
  <c r="AP152" i="1"/>
  <c r="AQ152" i="1"/>
  <c r="EE20" i="1" s="1"/>
  <c r="AR152" i="1"/>
  <c r="EF19" i="1" s="1"/>
  <c r="AT152" i="1"/>
  <c r="AV152" i="1"/>
  <c r="EJ15" i="1" s="1"/>
  <c r="AW152" i="1"/>
  <c r="EK14" i="1" s="1"/>
  <c r="AX152" i="1"/>
  <c r="EL13" i="1" s="1"/>
  <c r="AY152" i="1"/>
  <c r="AZ152" i="1"/>
  <c r="BB152" i="1"/>
  <c r="EP9" i="1" s="1"/>
  <c r="BD152" i="1"/>
  <c r="ER7" i="1" s="1"/>
  <c r="BE152" i="1"/>
  <c r="ES6" i="1" s="1"/>
  <c r="BF152" i="1"/>
  <c r="ET5" i="1" s="1"/>
  <c r="BG152" i="1"/>
  <c r="EU4" i="1" s="1"/>
  <c r="BH152" i="1"/>
  <c r="BJ152" i="1"/>
  <c r="C153" i="1"/>
  <c r="D153" i="1"/>
  <c r="E153" i="1"/>
  <c r="CS59" i="1" s="1"/>
  <c r="F153" i="1"/>
  <c r="CT58" i="1" s="1"/>
  <c r="G153" i="1"/>
  <c r="CU57" i="1" s="1"/>
  <c r="H153" i="1"/>
  <c r="I153" i="1"/>
  <c r="CW55" i="1" s="1"/>
  <c r="J153" i="1"/>
  <c r="CX54" i="1" s="1"/>
  <c r="K153" i="1"/>
  <c r="CY53" i="1" s="1"/>
  <c r="L153" i="1"/>
  <c r="CZ52" i="1" s="1"/>
  <c r="M153" i="1"/>
  <c r="N153" i="1"/>
  <c r="DB50" i="1" s="1"/>
  <c r="O153" i="1"/>
  <c r="DC49" i="1" s="1"/>
  <c r="P153" i="1"/>
  <c r="DD48" i="1" s="1"/>
  <c r="Q153" i="1"/>
  <c r="R153" i="1"/>
  <c r="S153" i="1"/>
  <c r="T153" i="1"/>
  <c r="U153" i="1"/>
  <c r="DI43" i="1" s="1"/>
  <c r="V153" i="1"/>
  <c r="DJ42" i="1" s="1"/>
  <c r="W153" i="1"/>
  <c r="DK41" i="1" s="1"/>
  <c r="X153" i="1"/>
  <c r="Y153" i="1"/>
  <c r="Z153" i="1"/>
  <c r="AA153" i="1"/>
  <c r="DO37" i="1" s="1"/>
  <c r="AB153" i="1"/>
  <c r="DP36" i="1" s="1"/>
  <c r="AC153" i="1"/>
  <c r="DQ35" i="1" s="1"/>
  <c r="AD153" i="1"/>
  <c r="DR34" i="1" s="1"/>
  <c r="AE153" i="1"/>
  <c r="AF153" i="1"/>
  <c r="DT32" i="1" s="1"/>
  <c r="AG153" i="1"/>
  <c r="DU31" i="1" s="1"/>
  <c r="AH153" i="1"/>
  <c r="DV30" i="1" s="1"/>
  <c r="AI153" i="1"/>
  <c r="DW29" i="1" s="1"/>
  <c r="AJ153" i="1"/>
  <c r="DX28" i="1" s="1"/>
  <c r="AK153" i="1"/>
  <c r="DY27" i="1" s="1"/>
  <c r="AL153" i="1"/>
  <c r="DZ26" i="1" s="1"/>
  <c r="AM153" i="1"/>
  <c r="EA25" i="1" s="1"/>
  <c r="AN153" i="1"/>
  <c r="AO153" i="1"/>
  <c r="AP153" i="1"/>
  <c r="AQ153" i="1"/>
  <c r="EE21" i="1" s="1"/>
  <c r="AR153" i="1"/>
  <c r="EF20" i="1" s="1"/>
  <c r="AS153" i="1"/>
  <c r="EG19" i="1" s="1"/>
  <c r="AT153" i="1"/>
  <c r="EH18" i="1" s="1"/>
  <c r="AU153" i="1"/>
  <c r="EI17" i="1" s="1"/>
  <c r="AV153" i="1"/>
  <c r="AW153" i="1"/>
  <c r="AX153" i="1"/>
  <c r="EL14" i="1" s="1"/>
  <c r="AY153" i="1"/>
  <c r="AZ153" i="1"/>
  <c r="BA153" i="1"/>
  <c r="BB153" i="1"/>
  <c r="EP10" i="1" s="1"/>
  <c r="BC153" i="1"/>
  <c r="EQ9" i="1" s="1"/>
  <c r="BD153" i="1"/>
  <c r="BE153" i="1"/>
  <c r="BF153" i="1"/>
  <c r="ET6" i="1" s="1"/>
  <c r="BG153" i="1"/>
  <c r="EU5" i="1" s="1"/>
  <c r="BH153" i="1"/>
  <c r="BI153" i="1"/>
  <c r="EW3" i="1" s="1"/>
  <c r="BJ153" i="1"/>
  <c r="EX2" i="1" s="1"/>
  <c r="BK153" i="1"/>
  <c r="C154" i="1"/>
  <c r="D154" i="1"/>
  <c r="CR61" i="1" s="1"/>
  <c r="E154" i="1"/>
  <c r="CS60" i="1" s="1"/>
  <c r="F154" i="1"/>
  <c r="CT59" i="1" s="1"/>
  <c r="H154" i="1"/>
  <c r="CV57" i="1" s="1"/>
  <c r="I154" i="1"/>
  <c r="CW56" i="1" s="1"/>
  <c r="J154" i="1"/>
  <c r="CX55" i="1" s="1"/>
  <c r="K154" i="1"/>
  <c r="L154" i="1"/>
  <c r="CZ53" i="1" s="1"/>
  <c r="M154" i="1"/>
  <c r="N154" i="1"/>
  <c r="DB51" i="1" s="1"/>
  <c r="P154" i="1"/>
  <c r="DD49" i="1" s="1"/>
  <c r="Q154" i="1"/>
  <c r="DE48" i="1" s="1"/>
  <c r="R154" i="1"/>
  <c r="S154" i="1"/>
  <c r="T154" i="1"/>
  <c r="U154" i="1"/>
  <c r="DI44" i="1" s="1"/>
  <c r="V154" i="1"/>
  <c r="DJ43" i="1" s="1"/>
  <c r="X154" i="1"/>
  <c r="DL41" i="1" s="1"/>
  <c r="Y154" i="1"/>
  <c r="Z154" i="1"/>
  <c r="DN39" i="1" s="1"/>
  <c r="AA154" i="1"/>
  <c r="DO38" i="1" s="1"/>
  <c r="AB154" i="1"/>
  <c r="DP37" i="1" s="1"/>
  <c r="AC154" i="1"/>
  <c r="AD154" i="1"/>
  <c r="DR35" i="1" s="1"/>
  <c r="AF154" i="1"/>
  <c r="DT33" i="1" s="1"/>
  <c r="AG154" i="1"/>
  <c r="AH154" i="1"/>
  <c r="DV31" i="1" s="1"/>
  <c r="AI154" i="1"/>
  <c r="AJ154" i="1"/>
  <c r="AK154" i="1"/>
  <c r="DY28" i="1" s="1"/>
  <c r="AL154" i="1"/>
  <c r="DZ27" i="1" s="1"/>
  <c r="AN154" i="1"/>
  <c r="EB25" i="1" s="1"/>
  <c r="AO154" i="1"/>
  <c r="AP154" i="1"/>
  <c r="AQ154" i="1"/>
  <c r="EE22" i="1" s="1"/>
  <c r="AR154" i="1"/>
  <c r="EF21" i="1" s="1"/>
  <c r="AS154" i="1"/>
  <c r="EG20" i="1" s="1"/>
  <c r="AT154" i="1"/>
  <c r="EH19" i="1" s="1"/>
  <c r="AV154" i="1"/>
  <c r="EJ17" i="1" s="1"/>
  <c r="AW154" i="1"/>
  <c r="EK16" i="1" s="1"/>
  <c r="AY154" i="1"/>
  <c r="AZ154" i="1"/>
  <c r="BA154" i="1"/>
  <c r="BB154" i="1"/>
  <c r="EP11" i="1" s="1"/>
  <c r="BD154" i="1"/>
  <c r="ER9" i="1" s="1"/>
  <c r="BE154" i="1"/>
  <c r="ES8" i="1" s="1"/>
  <c r="BG154" i="1"/>
  <c r="BH154" i="1"/>
  <c r="BI154" i="1"/>
  <c r="BJ154" i="1"/>
  <c r="EX3" i="1" s="1"/>
  <c r="BL154" i="1"/>
  <c r="C155" i="1"/>
  <c r="D155" i="1"/>
  <c r="CR62" i="1" s="1"/>
  <c r="F155" i="1"/>
  <c r="G155" i="1"/>
  <c r="H155" i="1"/>
  <c r="CV58" i="1" s="1"/>
  <c r="I155" i="1"/>
  <c r="CW57" i="1" s="1"/>
  <c r="K155" i="1"/>
  <c r="CY55" i="1" s="1"/>
  <c r="L155" i="1"/>
  <c r="CZ54" i="1" s="1"/>
  <c r="N155" i="1"/>
  <c r="O155" i="1"/>
  <c r="DC51" i="1" s="1"/>
  <c r="P155" i="1"/>
  <c r="DD50" i="1" s="1"/>
  <c r="Q155" i="1"/>
  <c r="DE49" i="1" s="1"/>
  <c r="S155" i="1"/>
  <c r="T155" i="1"/>
  <c r="V155" i="1"/>
  <c r="W155" i="1"/>
  <c r="DK43" i="1" s="1"/>
  <c r="X155" i="1"/>
  <c r="DL42" i="1" s="1"/>
  <c r="Y155" i="1"/>
  <c r="AA155" i="1"/>
  <c r="DO39" i="1" s="1"/>
  <c r="AD155" i="1"/>
  <c r="DR36" i="1" s="1"/>
  <c r="AE155" i="1"/>
  <c r="AF155" i="1"/>
  <c r="DT34" i="1" s="1"/>
  <c r="AG155" i="1"/>
  <c r="DU33" i="1" s="1"/>
  <c r="AI155" i="1"/>
  <c r="AJ155" i="1"/>
  <c r="DX30" i="1" s="1"/>
  <c r="AL155" i="1"/>
  <c r="AM155" i="1"/>
  <c r="EA27" i="1" s="1"/>
  <c r="AN155" i="1"/>
  <c r="EB26" i="1" s="1"/>
  <c r="AO155" i="1"/>
  <c r="EC25" i="1" s="1"/>
  <c r="AP155" i="1"/>
  <c r="ED24" i="1" s="1"/>
  <c r="AQ155" i="1"/>
  <c r="EE23" i="1" s="1"/>
  <c r="AT155" i="1"/>
  <c r="EH20" i="1" s="1"/>
  <c r="AU155" i="1"/>
  <c r="EI19" i="1" s="1"/>
  <c r="AV155" i="1"/>
  <c r="EJ18" i="1" s="1"/>
  <c r="AW155" i="1"/>
  <c r="EK17" i="1" s="1"/>
  <c r="AY155" i="1"/>
  <c r="BB155" i="1"/>
  <c r="BC155" i="1"/>
  <c r="EQ11" i="1" s="1"/>
  <c r="BD155" i="1"/>
  <c r="BE155" i="1"/>
  <c r="ES9" i="1" s="1"/>
  <c r="BG155" i="1"/>
  <c r="EU7" i="1" s="1"/>
  <c r="BH155" i="1"/>
  <c r="BJ155" i="1"/>
  <c r="BK155" i="1"/>
  <c r="BL155" i="1"/>
  <c r="EZ2" i="1" s="1"/>
  <c r="BM155" i="1"/>
  <c r="C156" i="1"/>
  <c r="H156" i="1"/>
  <c r="CV59" i="1" s="1"/>
  <c r="I156" i="1"/>
  <c r="K156" i="1"/>
  <c r="CY56" i="1" s="1"/>
  <c r="M156" i="1"/>
  <c r="DA54" i="1" s="1"/>
  <c r="P156" i="1"/>
  <c r="DD51" i="1" s="1"/>
  <c r="Q156" i="1"/>
  <c r="DE50" i="1" s="1"/>
  <c r="S156" i="1"/>
  <c r="X156" i="1"/>
  <c r="DL43" i="1" s="1"/>
  <c r="Y156" i="1"/>
  <c r="DM42" i="1" s="1"/>
  <c r="Z156" i="1"/>
  <c r="AA156" i="1"/>
  <c r="DO40" i="1" s="1"/>
  <c r="AF156" i="1"/>
  <c r="DT35" i="1" s="1"/>
  <c r="AG156" i="1"/>
  <c r="AI156" i="1"/>
  <c r="AK156" i="1"/>
  <c r="DY30" i="1" s="1"/>
  <c r="AN156" i="1"/>
  <c r="EB27" i="1" s="1"/>
  <c r="AO156" i="1"/>
  <c r="AQ156" i="1"/>
  <c r="EE24" i="1" s="1"/>
  <c r="AV156" i="1"/>
  <c r="EJ19" i="1" s="1"/>
  <c r="AW156" i="1"/>
  <c r="EK18" i="1" s="1"/>
  <c r="AX156" i="1"/>
  <c r="EL17" i="1" s="1"/>
  <c r="AY156" i="1"/>
  <c r="BA156" i="1"/>
  <c r="BD156" i="1"/>
  <c r="BE156" i="1"/>
  <c r="ES10" i="1" s="1"/>
  <c r="BG156" i="1"/>
  <c r="EU8" i="1" s="1"/>
  <c r="BL156" i="1"/>
  <c r="BM156" i="1"/>
  <c r="FA2" i="1" s="1"/>
  <c r="C157" i="1"/>
  <c r="D157" i="1"/>
  <c r="CR64" i="1" s="1"/>
  <c r="E157" i="1"/>
  <c r="CS63" i="1" s="1"/>
  <c r="H157" i="1"/>
  <c r="CV60" i="1" s="1"/>
  <c r="I157" i="1"/>
  <c r="CW59" i="1" s="1"/>
  <c r="J157" i="1"/>
  <c r="CX58" i="1" s="1"/>
  <c r="K157" i="1"/>
  <c r="CY57" i="1" s="1"/>
  <c r="M157" i="1"/>
  <c r="DA55" i="1" s="1"/>
  <c r="P157" i="1"/>
  <c r="DD52" i="1" s="1"/>
  <c r="Q157" i="1"/>
  <c r="DE51" i="1" s="1"/>
  <c r="R157" i="1"/>
  <c r="DF50" i="1" s="1"/>
  <c r="S157" i="1"/>
  <c r="U157" i="1"/>
  <c r="X157" i="1"/>
  <c r="DL44" i="1" s="1"/>
  <c r="Y157" i="1"/>
  <c r="Z157" i="1"/>
  <c r="AA157" i="1"/>
  <c r="DO41" i="1" s="1"/>
  <c r="AB157" i="1"/>
  <c r="DP40" i="1" s="1"/>
  <c r="AC157" i="1"/>
  <c r="AF157" i="1"/>
  <c r="AG157" i="1"/>
  <c r="DU35" i="1" s="1"/>
  <c r="AH157" i="1"/>
  <c r="DV34" i="1" s="1"/>
  <c r="AI157" i="1"/>
  <c r="AJ157" i="1"/>
  <c r="DX32" i="1" s="1"/>
  <c r="AK157" i="1"/>
  <c r="DY31" i="1" s="1"/>
  <c r="AN157" i="1"/>
  <c r="EB28" i="1" s="1"/>
  <c r="AO157" i="1"/>
  <c r="AP157" i="1"/>
  <c r="AQ157" i="1"/>
  <c r="EE25" i="1" s="1"/>
  <c r="AS157" i="1"/>
  <c r="AV157" i="1"/>
  <c r="EJ20" i="1" s="1"/>
  <c r="AW157" i="1"/>
  <c r="EK19" i="1" s="1"/>
  <c r="AX157" i="1"/>
  <c r="EL18" i="1" s="1"/>
  <c r="AY157" i="1"/>
  <c r="BA157" i="1"/>
  <c r="EO15" i="1" s="1"/>
  <c r="BD157" i="1"/>
  <c r="BE157" i="1"/>
  <c r="BF157" i="1"/>
  <c r="ET10" i="1" s="1"/>
  <c r="BG157" i="1"/>
  <c r="EU9" i="1" s="1"/>
  <c r="BH157" i="1"/>
  <c r="BI157" i="1"/>
  <c r="BL157" i="1"/>
  <c r="BM157" i="1"/>
  <c r="FA3" i="1" s="1"/>
  <c r="BN157" i="1"/>
  <c r="FB2" i="1" s="1"/>
  <c r="BO157" i="1"/>
  <c r="C158" i="1"/>
  <c r="D158" i="1"/>
  <c r="CR65" i="1" s="1"/>
  <c r="F158" i="1"/>
  <c r="G158" i="1"/>
  <c r="H158" i="1"/>
  <c r="I158" i="1"/>
  <c r="CW60" i="1" s="1"/>
  <c r="K158" i="1"/>
  <c r="L158" i="1"/>
  <c r="N158" i="1"/>
  <c r="DB55" i="1" s="1"/>
  <c r="O158" i="1"/>
  <c r="DC54" i="1" s="1"/>
  <c r="P158" i="1"/>
  <c r="Q158" i="1"/>
  <c r="R158" i="1"/>
  <c r="S158" i="1"/>
  <c r="DG50" i="1" s="1"/>
  <c r="T158" i="1"/>
  <c r="V158" i="1"/>
  <c r="DJ47" i="1" s="1"/>
  <c r="W158" i="1"/>
  <c r="X158" i="1"/>
  <c r="DL45" i="1" s="1"/>
  <c r="Y158" i="1"/>
  <c r="AA158" i="1"/>
  <c r="DO42" i="1" s="1"/>
  <c r="AB158" i="1"/>
  <c r="AD158" i="1"/>
  <c r="AE158" i="1"/>
  <c r="AF158" i="1"/>
  <c r="AG158" i="1"/>
  <c r="DU36" i="1" s="1"/>
  <c r="AI158" i="1"/>
  <c r="AJ158" i="1"/>
  <c r="DX33" i="1" s="1"/>
  <c r="AL158" i="1"/>
  <c r="AM158" i="1"/>
  <c r="EA30" i="1" s="1"/>
  <c r="AN158" i="1"/>
  <c r="EB29" i="1" s="1"/>
  <c r="AO158" i="1"/>
  <c r="AQ158" i="1"/>
  <c r="EE26" i="1" s="1"/>
  <c r="AR158" i="1"/>
  <c r="EF25" i="1" s="1"/>
  <c r="AT158" i="1"/>
  <c r="EH23" i="1" s="1"/>
  <c r="AU158" i="1"/>
  <c r="EI22" i="1" s="1"/>
  <c r="AV158" i="1"/>
  <c r="EJ21" i="1" s="1"/>
  <c r="AW158" i="1"/>
  <c r="EK20" i="1" s="1"/>
  <c r="AY158" i="1"/>
  <c r="AZ158" i="1"/>
  <c r="BB158" i="1"/>
  <c r="BC158" i="1"/>
  <c r="EQ14" i="1" s="1"/>
  <c r="BD158" i="1"/>
  <c r="BE158" i="1"/>
  <c r="ES12" i="1" s="1"/>
  <c r="BF158" i="1"/>
  <c r="ET11" i="1" s="1"/>
  <c r="BG158" i="1"/>
  <c r="EU10" i="1" s="1"/>
  <c r="BH158" i="1"/>
  <c r="BJ158" i="1"/>
  <c r="BK158" i="1"/>
  <c r="BL158" i="1"/>
  <c r="EZ5" i="1" s="1"/>
  <c r="BM158" i="1"/>
  <c r="BN158" i="1"/>
  <c r="FB3" i="1" s="1"/>
  <c r="BO158" i="1"/>
  <c r="BP158" i="1"/>
  <c r="C159" i="1"/>
  <c r="D159" i="1"/>
  <c r="E159" i="1"/>
  <c r="CS65" i="1" s="1"/>
  <c r="F159" i="1"/>
  <c r="CT64" i="1" s="1"/>
  <c r="G159" i="1"/>
  <c r="H159" i="1"/>
  <c r="CV62" i="1" s="1"/>
  <c r="I159" i="1"/>
  <c r="CW61" i="1" s="1"/>
  <c r="J159" i="1"/>
  <c r="CX60" i="1" s="1"/>
  <c r="K159" i="1"/>
  <c r="L159" i="1"/>
  <c r="M159" i="1"/>
  <c r="N159" i="1"/>
  <c r="DB56" i="1" s="1"/>
  <c r="O159" i="1"/>
  <c r="DC55" i="1" s="1"/>
  <c r="P159" i="1"/>
  <c r="DD54" i="1" s="1"/>
  <c r="Q159" i="1"/>
  <c r="DE53" i="1" s="1"/>
  <c r="R159" i="1"/>
  <c r="S159" i="1"/>
  <c r="T159" i="1"/>
  <c r="U159" i="1"/>
  <c r="DI49" i="1" s="1"/>
  <c r="V159" i="1"/>
  <c r="W159" i="1"/>
  <c r="X159" i="1"/>
  <c r="DL46" i="1" s="1"/>
  <c r="Y159" i="1"/>
  <c r="DM45" i="1" s="1"/>
  <c r="Z159" i="1"/>
  <c r="AA159" i="1"/>
  <c r="DO43" i="1" s="1"/>
  <c r="AB159" i="1"/>
  <c r="DP42" i="1" s="1"/>
  <c r="AC159" i="1"/>
  <c r="AD159" i="1"/>
  <c r="DR40" i="1" s="1"/>
  <c r="AE159" i="1"/>
  <c r="AF159" i="1"/>
  <c r="DT38" i="1" s="1"/>
  <c r="AG159" i="1"/>
  <c r="DU37" i="1" s="1"/>
  <c r="AH159" i="1"/>
  <c r="DV36" i="1" s="1"/>
  <c r="AI159" i="1"/>
  <c r="AJ159" i="1"/>
  <c r="AK159" i="1"/>
  <c r="DY33" i="1" s="1"/>
  <c r="AL159" i="1"/>
  <c r="DZ32" i="1" s="1"/>
  <c r="AM159" i="1"/>
  <c r="AN159" i="1"/>
  <c r="EB30" i="1" s="1"/>
  <c r="AO159" i="1"/>
  <c r="EC29" i="1" s="1"/>
  <c r="AP159" i="1"/>
  <c r="AQ159" i="1"/>
  <c r="EE27" i="1" s="1"/>
  <c r="AR159" i="1"/>
  <c r="EF26" i="1" s="1"/>
  <c r="AS159" i="1"/>
  <c r="EG25" i="1" s="1"/>
  <c r="AT159" i="1"/>
  <c r="EH24" i="1" s="1"/>
  <c r="AU159" i="1"/>
  <c r="EI23" i="1" s="1"/>
  <c r="AV159" i="1"/>
  <c r="EJ22" i="1" s="1"/>
  <c r="AW159" i="1"/>
  <c r="EK21" i="1" s="1"/>
  <c r="AX159" i="1"/>
  <c r="EL20" i="1" s="1"/>
  <c r="AY159" i="1"/>
  <c r="AZ159" i="1"/>
  <c r="BA159" i="1"/>
  <c r="BB159" i="1"/>
  <c r="EP16" i="1" s="1"/>
  <c r="BC159" i="1"/>
  <c r="EQ15" i="1" s="1"/>
  <c r="BD159" i="1"/>
  <c r="ER14" i="1" s="1"/>
  <c r="BE159" i="1"/>
  <c r="ES13" i="1" s="1"/>
  <c r="BF159" i="1"/>
  <c r="ET12" i="1" s="1"/>
  <c r="BG159" i="1"/>
  <c r="BH159" i="1"/>
  <c r="BI159" i="1"/>
  <c r="BJ159" i="1"/>
  <c r="BK159" i="1"/>
  <c r="BL159" i="1"/>
  <c r="EZ6" i="1" s="1"/>
  <c r="BM159" i="1"/>
  <c r="FA5" i="1" s="1"/>
  <c r="BN159" i="1"/>
  <c r="FB4" i="1" s="1"/>
  <c r="BO159" i="1"/>
  <c r="BP159" i="1"/>
  <c r="FD2" i="1" s="1"/>
  <c r="BQ159" i="1"/>
  <c r="C160" i="1"/>
  <c r="E160" i="1"/>
  <c r="CS66" i="1" s="1"/>
  <c r="F160" i="1"/>
  <c r="CT65" i="1" s="1"/>
  <c r="G160" i="1"/>
  <c r="CU64" i="1" s="1"/>
  <c r="H160" i="1"/>
  <c r="I160" i="1"/>
  <c r="CW62" i="1" s="1"/>
  <c r="K160" i="1"/>
  <c r="CY60" i="1" s="1"/>
  <c r="M160" i="1"/>
  <c r="N160" i="1"/>
  <c r="DB57" i="1" s="1"/>
  <c r="O160" i="1"/>
  <c r="DC56" i="1" s="1"/>
  <c r="P160" i="1"/>
  <c r="Q160" i="1"/>
  <c r="S160" i="1"/>
  <c r="U160" i="1"/>
  <c r="DI50" i="1" s="1"/>
  <c r="V160" i="1"/>
  <c r="W160" i="1"/>
  <c r="X160" i="1"/>
  <c r="Y160" i="1"/>
  <c r="AA160" i="1"/>
  <c r="DO44" i="1" s="1"/>
  <c r="AC160" i="1"/>
  <c r="DQ42" i="1" s="1"/>
  <c r="AD160" i="1"/>
  <c r="DR41" i="1" s="1"/>
  <c r="AE160" i="1"/>
  <c r="AF160" i="1"/>
  <c r="DT39" i="1" s="1"/>
  <c r="AG160" i="1"/>
  <c r="DU38" i="1" s="1"/>
  <c r="AI160" i="1"/>
  <c r="AK160" i="1"/>
  <c r="DY34" i="1" s="1"/>
  <c r="AL160" i="1"/>
  <c r="DZ33" i="1" s="1"/>
  <c r="AM160" i="1"/>
  <c r="EA32" i="1" s="1"/>
  <c r="AN160" i="1"/>
  <c r="AO160" i="1"/>
  <c r="AQ160" i="1"/>
  <c r="EE28" i="1" s="1"/>
  <c r="AS160" i="1"/>
  <c r="EG26" i="1" s="1"/>
  <c r="AT160" i="1"/>
  <c r="EH25" i="1" s="1"/>
  <c r="AU160" i="1"/>
  <c r="EI24" i="1" s="1"/>
  <c r="AV160" i="1"/>
  <c r="AW160" i="1"/>
  <c r="AY160" i="1"/>
  <c r="BA160" i="1"/>
  <c r="BB160" i="1"/>
  <c r="BC160" i="1"/>
  <c r="EQ16" i="1" s="1"/>
  <c r="BD160" i="1"/>
  <c r="BE160" i="1"/>
  <c r="BG160" i="1"/>
  <c r="EU12" i="1" s="1"/>
  <c r="BI160" i="1"/>
  <c r="EW10" i="1" s="1"/>
  <c r="BJ160" i="1"/>
  <c r="BK160" i="1"/>
  <c r="BL160" i="1"/>
  <c r="BM160" i="1"/>
  <c r="BO160" i="1"/>
  <c r="BQ160" i="1"/>
  <c r="FE2" i="1" s="1"/>
  <c r="BR160" i="1"/>
  <c r="C161" i="1"/>
  <c r="F161" i="1"/>
  <c r="CT66" i="1" s="1"/>
  <c r="G161" i="1"/>
  <c r="H161" i="1"/>
  <c r="I161" i="1"/>
  <c r="CW63" i="1" s="1"/>
  <c r="K161" i="1"/>
  <c r="CY61" i="1" s="1"/>
  <c r="N161" i="1"/>
  <c r="DB58" i="1" s="1"/>
  <c r="O161" i="1"/>
  <c r="DC57" i="1" s="1"/>
  <c r="P161" i="1"/>
  <c r="DD56" i="1" s="1"/>
  <c r="Q161" i="1"/>
  <c r="S161" i="1"/>
  <c r="V161" i="1"/>
  <c r="DJ50" i="1" s="1"/>
  <c r="W161" i="1"/>
  <c r="X161" i="1"/>
  <c r="DL48" i="1" s="1"/>
  <c r="Y161" i="1"/>
  <c r="DM47" i="1" s="1"/>
  <c r="Z161" i="1"/>
  <c r="AA161" i="1"/>
  <c r="DO45" i="1" s="1"/>
  <c r="AD161" i="1"/>
  <c r="AE161" i="1"/>
  <c r="AF161" i="1"/>
  <c r="DT40" i="1" s="1"/>
  <c r="AG161" i="1"/>
  <c r="DU39" i="1" s="1"/>
  <c r="AH161" i="1"/>
  <c r="DV38" i="1" s="1"/>
  <c r="AI161" i="1"/>
  <c r="AL161" i="1"/>
  <c r="DZ34" i="1" s="1"/>
  <c r="AM161" i="1"/>
  <c r="AN161" i="1"/>
  <c r="EB32" i="1" s="1"/>
  <c r="AO161" i="1"/>
  <c r="AQ161" i="1"/>
  <c r="EE29" i="1" s="1"/>
  <c r="AT161" i="1"/>
  <c r="EH26" i="1" s="1"/>
  <c r="AU161" i="1"/>
  <c r="EI25" i="1" s="1"/>
  <c r="AV161" i="1"/>
  <c r="EJ24" i="1" s="1"/>
  <c r="AW161" i="1"/>
  <c r="AY161" i="1"/>
  <c r="BB161" i="1"/>
  <c r="BC161" i="1"/>
  <c r="EQ17" i="1" s="1"/>
  <c r="BD161" i="1"/>
  <c r="BE161" i="1"/>
  <c r="BF161" i="1"/>
  <c r="ET14" i="1" s="1"/>
  <c r="BG161" i="1"/>
  <c r="BJ161" i="1"/>
  <c r="BK161" i="1"/>
  <c r="EY9" i="1" s="1"/>
  <c r="BL161" i="1"/>
  <c r="BM161" i="1"/>
  <c r="BN161" i="1"/>
  <c r="FB6" i="1" s="1"/>
  <c r="BO161" i="1"/>
  <c r="BR161" i="1"/>
  <c r="FF2" i="1" s="1"/>
  <c r="BS161" i="1"/>
  <c r="C162" i="1"/>
  <c r="D162" i="1"/>
  <c r="CR69" i="1" s="1"/>
  <c r="G162" i="1"/>
  <c r="H162" i="1"/>
  <c r="CV65" i="1" s="1"/>
  <c r="I162" i="1"/>
  <c r="CW64" i="1" s="1"/>
  <c r="J162" i="1"/>
  <c r="CX63" i="1" s="1"/>
  <c r="K162" i="1"/>
  <c r="L162" i="1"/>
  <c r="CZ61" i="1" s="1"/>
  <c r="N162" i="1"/>
  <c r="DB59" i="1" s="1"/>
  <c r="O162" i="1"/>
  <c r="P162" i="1"/>
  <c r="DD57" i="1" s="1"/>
  <c r="Q162" i="1"/>
  <c r="DE56" i="1" s="1"/>
  <c r="R162" i="1"/>
  <c r="S162" i="1"/>
  <c r="T162" i="1"/>
  <c r="V162" i="1"/>
  <c r="DJ51" i="1" s="1"/>
  <c r="W162" i="1"/>
  <c r="X162" i="1"/>
  <c r="DL49" i="1" s="1"/>
  <c r="Y162" i="1"/>
  <c r="Z162" i="1"/>
  <c r="AA162" i="1"/>
  <c r="DO46" i="1" s="1"/>
  <c r="AB162" i="1"/>
  <c r="DP45" i="1" s="1"/>
  <c r="AD162" i="1"/>
  <c r="DR43" i="1" s="1"/>
  <c r="AE162" i="1"/>
  <c r="AF162" i="1"/>
  <c r="DT41" i="1" s="1"/>
  <c r="AG162" i="1"/>
  <c r="DU40" i="1" s="1"/>
  <c r="AH162" i="1"/>
  <c r="AI162" i="1"/>
  <c r="AJ162" i="1"/>
  <c r="DX37" i="1" s="1"/>
  <c r="AL162" i="1"/>
  <c r="DZ35" i="1" s="1"/>
  <c r="AM162" i="1"/>
  <c r="AN162" i="1"/>
  <c r="EB33" i="1" s="1"/>
  <c r="AO162" i="1"/>
  <c r="EC32" i="1" s="1"/>
  <c r="AP162" i="1"/>
  <c r="AQ162" i="1"/>
  <c r="AT162" i="1"/>
  <c r="EH27" i="1" s="1"/>
  <c r="AU162" i="1"/>
  <c r="AV162" i="1"/>
  <c r="AW162" i="1"/>
  <c r="EK24" i="1" s="1"/>
  <c r="AX162" i="1"/>
  <c r="EL23" i="1" s="1"/>
  <c r="AY162" i="1"/>
  <c r="BC162" i="1"/>
  <c r="EQ18" i="1" s="1"/>
  <c r="BD162" i="1"/>
  <c r="BE162" i="1"/>
  <c r="BF162" i="1"/>
  <c r="ET15" i="1" s="1"/>
  <c r="BG162" i="1"/>
  <c r="EU14" i="1" s="1"/>
  <c r="BK162" i="1"/>
  <c r="BL162" i="1"/>
  <c r="BM162" i="1"/>
  <c r="FA8" i="1" s="1"/>
  <c r="BN162" i="1"/>
  <c r="BO162" i="1"/>
  <c r="BP162" i="1"/>
  <c r="FD5" i="1" s="1"/>
  <c r="BS162" i="1"/>
  <c r="FG2" i="1" s="1"/>
  <c r="BT162" i="1"/>
  <c r="C163" i="1"/>
  <c r="D163" i="1"/>
  <c r="CR70" i="1" s="1"/>
  <c r="E163" i="1"/>
  <c r="CS69" i="1" s="1"/>
  <c r="F163" i="1"/>
  <c r="CT68" i="1" s="1"/>
  <c r="G163" i="1"/>
  <c r="H163" i="1"/>
  <c r="CV66" i="1" s="1"/>
  <c r="I163" i="1"/>
  <c r="CW65" i="1" s="1"/>
  <c r="J163" i="1"/>
  <c r="CX64" i="1" s="1"/>
  <c r="K163" i="1"/>
  <c r="CY63" i="1" s="1"/>
  <c r="L163" i="1"/>
  <c r="CZ62" i="1" s="1"/>
  <c r="M163" i="1"/>
  <c r="N163" i="1"/>
  <c r="DB60" i="1" s="1"/>
  <c r="O163" i="1"/>
  <c r="P163" i="1"/>
  <c r="DD58" i="1" s="1"/>
  <c r="Q163" i="1"/>
  <c r="DE57" i="1" s="1"/>
  <c r="R163" i="1"/>
  <c r="S163" i="1"/>
  <c r="T163" i="1"/>
  <c r="U163" i="1"/>
  <c r="DI53" i="1" s="1"/>
  <c r="V163" i="1"/>
  <c r="DJ52" i="1" s="1"/>
  <c r="W163" i="1"/>
  <c r="X163" i="1"/>
  <c r="DL50" i="1" s="1"/>
  <c r="Y163" i="1"/>
  <c r="Z163" i="1"/>
  <c r="AA163" i="1"/>
  <c r="DO47" i="1" s="1"/>
  <c r="AB163" i="1"/>
  <c r="DP46" i="1" s="1"/>
  <c r="AC163" i="1"/>
  <c r="AD163" i="1"/>
  <c r="DR44" i="1" s="1"/>
  <c r="AE163" i="1"/>
  <c r="AF163" i="1"/>
  <c r="DT42" i="1" s="1"/>
  <c r="AG163" i="1"/>
  <c r="DU41" i="1" s="1"/>
  <c r="AH163" i="1"/>
  <c r="AI163" i="1"/>
  <c r="AJ163" i="1"/>
  <c r="DX38" i="1" s="1"/>
  <c r="AK163" i="1"/>
  <c r="AL163" i="1"/>
  <c r="DZ36" i="1" s="1"/>
  <c r="AM163" i="1"/>
  <c r="AN163" i="1"/>
  <c r="EB34" i="1" s="1"/>
  <c r="AO163" i="1"/>
  <c r="AP163" i="1"/>
  <c r="AQ163" i="1"/>
  <c r="EE31" i="1" s="1"/>
  <c r="AR163" i="1"/>
  <c r="EF30" i="1" s="1"/>
  <c r="AS163" i="1"/>
  <c r="EG29" i="1" s="1"/>
  <c r="AT163" i="1"/>
  <c r="EH28" i="1" s="1"/>
  <c r="AU163" i="1"/>
  <c r="EI27" i="1" s="1"/>
  <c r="AV163" i="1"/>
  <c r="EJ26" i="1" s="1"/>
  <c r="AW163" i="1"/>
  <c r="AX163" i="1"/>
  <c r="AY163" i="1"/>
  <c r="AZ163" i="1"/>
  <c r="BA163" i="1"/>
  <c r="BB163" i="1"/>
  <c r="EP20" i="1" s="1"/>
  <c r="BC163" i="1"/>
  <c r="BD163" i="1"/>
  <c r="BE163" i="1"/>
  <c r="BF163" i="1"/>
  <c r="ET16" i="1" s="1"/>
  <c r="BG163" i="1"/>
  <c r="EU15" i="1" s="1"/>
  <c r="BH163" i="1"/>
  <c r="BI163" i="1"/>
  <c r="BJ163" i="1"/>
  <c r="EX12" i="1" s="1"/>
  <c r="BK163" i="1"/>
  <c r="BL163" i="1"/>
  <c r="BM163" i="1"/>
  <c r="BN163" i="1"/>
  <c r="BO163" i="1"/>
  <c r="BP163" i="1"/>
  <c r="FD6" i="1" s="1"/>
  <c r="BQ163" i="1"/>
  <c r="BR163" i="1"/>
  <c r="FF4" i="1" s="1"/>
  <c r="BS163" i="1"/>
  <c r="FG3" i="1" s="1"/>
  <c r="BT163" i="1"/>
  <c r="FH2" i="1" s="1"/>
  <c r="BU163" i="1"/>
  <c r="C164" i="1"/>
  <c r="F164" i="1"/>
  <c r="G164" i="1"/>
  <c r="CU68" i="1" s="1"/>
  <c r="H164" i="1"/>
  <c r="I164" i="1"/>
  <c r="CW66" i="1" s="1"/>
  <c r="K164" i="1"/>
  <c r="M164" i="1"/>
  <c r="N164" i="1"/>
  <c r="DB61" i="1" s="1"/>
  <c r="O164" i="1"/>
  <c r="P164" i="1"/>
  <c r="DD59" i="1" s="1"/>
  <c r="Q164" i="1"/>
  <c r="S164" i="1"/>
  <c r="U164" i="1"/>
  <c r="V164" i="1"/>
  <c r="W164" i="1"/>
  <c r="X164" i="1"/>
  <c r="DL51" i="1" s="1"/>
  <c r="Y164" i="1"/>
  <c r="AA164" i="1"/>
  <c r="AC164" i="1"/>
  <c r="AD164" i="1"/>
  <c r="DR45" i="1" s="1"/>
  <c r="AE164" i="1"/>
  <c r="AF164" i="1"/>
  <c r="DT43" i="1" s="1"/>
  <c r="AG164" i="1"/>
  <c r="DU42" i="1" s="1"/>
  <c r="AI164" i="1"/>
  <c r="AK164" i="1"/>
  <c r="DY38" i="1" s="1"/>
  <c r="AL164" i="1"/>
  <c r="DZ37" i="1" s="1"/>
  <c r="AM164" i="1"/>
  <c r="EA36" i="1" s="1"/>
  <c r="AN164" i="1"/>
  <c r="EB35" i="1" s="1"/>
  <c r="AO164" i="1"/>
  <c r="AQ164" i="1"/>
  <c r="EE32" i="1" s="1"/>
  <c r="AR164" i="1"/>
  <c r="EF31" i="1" s="1"/>
  <c r="AT164" i="1"/>
  <c r="EH29" i="1" s="1"/>
  <c r="AU164" i="1"/>
  <c r="EI28" i="1" s="1"/>
  <c r="AV164" i="1"/>
  <c r="EJ27" i="1" s="1"/>
  <c r="AW164" i="1"/>
  <c r="EK26" i="1" s="1"/>
  <c r="AY164" i="1"/>
  <c r="BA164" i="1"/>
  <c r="BB164" i="1"/>
  <c r="BC164" i="1"/>
  <c r="EQ20" i="1" s="1"/>
  <c r="BD164" i="1"/>
  <c r="ER19" i="1" s="1"/>
  <c r="BE164" i="1"/>
  <c r="ES18" i="1" s="1"/>
  <c r="BG164" i="1"/>
  <c r="BJ164" i="1"/>
  <c r="BK164" i="1"/>
  <c r="BL164" i="1"/>
  <c r="BM164" i="1"/>
  <c r="BO164" i="1"/>
  <c r="BR164" i="1"/>
  <c r="BS164" i="1"/>
  <c r="FG4" i="1" s="1"/>
  <c r="BT164" i="1"/>
  <c r="BU164" i="1"/>
  <c r="C165" i="1"/>
  <c r="D165" i="1"/>
  <c r="CR72" i="1" s="1"/>
  <c r="E165" i="1"/>
  <c r="CS71" i="1" s="1"/>
  <c r="F165" i="1"/>
  <c r="H165" i="1"/>
  <c r="CV68" i="1" s="1"/>
  <c r="I165" i="1"/>
  <c r="CW67" i="1" s="1"/>
  <c r="K165" i="1"/>
  <c r="L165" i="1"/>
  <c r="CZ64" i="1" s="1"/>
  <c r="M165" i="1"/>
  <c r="N165" i="1"/>
  <c r="DB62" i="1" s="1"/>
  <c r="P165" i="1"/>
  <c r="DD60" i="1" s="1"/>
  <c r="Q165" i="1"/>
  <c r="DE59" i="1" s="1"/>
  <c r="S165" i="1"/>
  <c r="T165" i="1"/>
  <c r="U165" i="1"/>
  <c r="DI55" i="1" s="1"/>
  <c r="V165" i="1"/>
  <c r="DJ54" i="1" s="1"/>
  <c r="X165" i="1"/>
  <c r="Y165" i="1"/>
  <c r="AA165" i="1"/>
  <c r="DO49" i="1" s="1"/>
  <c r="AB165" i="1"/>
  <c r="AC165" i="1"/>
  <c r="DQ47" i="1" s="1"/>
  <c r="AD165" i="1"/>
  <c r="DR46" i="1" s="1"/>
  <c r="AF165" i="1"/>
  <c r="DT44" i="1" s="1"/>
  <c r="AG165" i="1"/>
  <c r="DU43" i="1" s="1"/>
  <c r="AI165" i="1"/>
  <c r="AJ165" i="1"/>
  <c r="AK165" i="1"/>
  <c r="DY39" i="1" s="1"/>
  <c r="AL165" i="1"/>
  <c r="DZ38" i="1" s="1"/>
  <c r="AN165" i="1"/>
  <c r="EB36" i="1" s="1"/>
  <c r="AO165" i="1"/>
  <c r="AQ165" i="1"/>
  <c r="EE33" i="1" s="1"/>
  <c r="AR165" i="1"/>
  <c r="AS165" i="1"/>
  <c r="EG31" i="1" s="1"/>
  <c r="AT165" i="1"/>
  <c r="EH30" i="1" s="1"/>
  <c r="AU165" i="1"/>
  <c r="EI29" i="1" s="1"/>
  <c r="AV165" i="1"/>
  <c r="EJ28" i="1" s="1"/>
  <c r="AW165" i="1"/>
  <c r="AY165" i="1"/>
  <c r="AZ165" i="1"/>
  <c r="BA165" i="1"/>
  <c r="BB165" i="1"/>
  <c r="EP22" i="1" s="1"/>
  <c r="BD165" i="1"/>
  <c r="ER20" i="1" s="1"/>
  <c r="BE165" i="1"/>
  <c r="ES19" i="1" s="1"/>
  <c r="BG165" i="1"/>
  <c r="BH165" i="1"/>
  <c r="BI165" i="1"/>
  <c r="BJ165" i="1"/>
  <c r="BK165" i="1"/>
  <c r="BL165" i="1"/>
  <c r="BM165" i="1"/>
  <c r="FA11" i="1" s="1"/>
  <c r="BO165" i="1"/>
  <c r="BP165" i="1"/>
  <c r="FD8" i="1" s="1"/>
  <c r="BQ165" i="1"/>
  <c r="BR165" i="1"/>
  <c r="BT165" i="1"/>
  <c r="FH4" i="1" s="1"/>
  <c r="BU165" i="1"/>
  <c r="BW165" i="1"/>
  <c r="C166" i="1"/>
  <c r="D166" i="1"/>
  <c r="CR73" i="1" s="1"/>
  <c r="E166" i="1"/>
  <c r="F166" i="1"/>
  <c r="H166" i="1"/>
  <c r="CV69" i="1" s="1"/>
  <c r="I166" i="1"/>
  <c r="K166" i="1"/>
  <c r="CY66" i="1" s="1"/>
  <c r="L166" i="1"/>
  <c r="CZ65" i="1" s="1"/>
  <c r="M166" i="1"/>
  <c r="DA64" i="1" s="1"/>
  <c r="N166" i="1"/>
  <c r="DB63" i="1" s="1"/>
  <c r="P166" i="1"/>
  <c r="DD61" i="1" s="1"/>
  <c r="Q166" i="1"/>
  <c r="DE60" i="1" s="1"/>
  <c r="S166" i="1"/>
  <c r="T166" i="1"/>
  <c r="U166" i="1"/>
  <c r="DI56" i="1" s="1"/>
  <c r="V166" i="1"/>
  <c r="DJ55" i="1" s="1"/>
  <c r="W166" i="1"/>
  <c r="DK54" i="1" s="1"/>
  <c r="X166" i="1"/>
  <c r="Y166" i="1"/>
  <c r="AA166" i="1"/>
  <c r="DO50" i="1" s="1"/>
  <c r="AB166" i="1"/>
  <c r="DP49" i="1" s="1"/>
  <c r="AC166" i="1"/>
  <c r="DQ48" i="1" s="1"/>
  <c r="AD166" i="1"/>
  <c r="DR47" i="1" s="1"/>
  <c r="AE166" i="1"/>
  <c r="AF166" i="1"/>
  <c r="DT45" i="1" s="1"/>
  <c r="AG166" i="1"/>
  <c r="DU44" i="1" s="1"/>
  <c r="AI166" i="1"/>
  <c r="AJ166" i="1"/>
  <c r="AL166" i="1"/>
  <c r="AM166" i="1"/>
  <c r="EA38" i="1" s="1"/>
  <c r="AN166" i="1"/>
  <c r="EB37" i="1" s="1"/>
  <c r="AO166" i="1"/>
  <c r="AQ166" i="1"/>
  <c r="AR166" i="1"/>
  <c r="EF33" i="1" s="1"/>
  <c r="AS166" i="1"/>
  <c r="EG32" i="1" s="1"/>
  <c r="AT166" i="1"/>
  <c r="AU166" i="1"/>
  <c r="EI30" i="1" s="1"/>
  <c r="AV166" i="1"/>
  <c r="EJ29" i="1" s="1"/>
  <c r="AW166" i="1"/>
  <c r="AY166" i="1"/>
  <c r="AZ166" i="1"/>
  <c r="BB166" i="1"/>
  <c r="EP23" i="1" s="1"/>
  <c r="BD166" i="1"/>
  <c r="BE166" i="1"/>
  <c r="BG166" i="1"/>
  <c r="EU18" i="1" s="1"/>
  <c r="BH166" i="1"/>
  <c r="BJ166" i="1"/>
  <c r="BK166" i="1"/>
  <c r="BL166" i="1"/>
  <c r="BM166" i="1"/>
  <c r="BO166" i="1"/>
  <c r="BP166" i="1"/>
  <c r="FD9" i="1" s="1"/>
  <c r="BQ166" i="1"/>
  <c r="BR166" i="1"/>
  <c r="BT166" i="1"/>
  <c r="FH5" i="1" s="1"/>
  <c r="BU166" i="1"/>
  <c r="BW166" i="1"/>
  <c r="FK2" i="1" s="1"/>
  <c r="BX166" i="1"/>
  <c r="C167" i="1"/>
  <c r="D167" i="1"/>
  <c r="CR74" i="1" s="1"/>
  <c r="E167" i="1"/>
  <c r="CS73" i="1" s="1"/>
  <c r="G167" i="1"/>
  <c r="H167" i="1"/>
  <c r="I167" i="1"/>
  <c r="CW69" i="1" s="1"/>
  <c r="J167" i="1"/>
  <c r="CX68" i="1" s="1"/>
  <c r="K167" i="1"/>
  <c r="CY67" i="1" s="1"/>
  <c r="L167" i="1"/>
  <c r="M167" i="1"/>
  <c r="O167" i="1"/>
  <c r="DC63" i="1" s="1"/>
  <c r="P167" i="1"/>
  <c r="Q167" i="1"/>
  <c r="DE61" i="1" s="1"/>
  <c r="R167" i="1"/>
  <c r="S167" i="1"/>
  <c r="T167" i="1"/>
  <c r="U167" i="1"/>
  <c r="DI57" i="1" s="1"/>
  <c r="W167" i="1"/>
  <c r="Y167" i="1"/>
  <c r="Z167" i="1"/>
  <c r="AA167" i="1"/>
  <c r="DO51" i="1" s="1"/>
  <c r="AB167" i="1"/>
  <c r="DP50" i="1" s="1"/>
  <c r="AC167" i="1"/>
  <c r="DQ49" i="1" s="1"/>
  <c r="AE167" i="1"/>
  <c r="AG167" i="1"/>
  <c r="DU45" i="1" s="1"/>
  <c r="AH167" i="1"/>
  <c r="DV44" i="1" s="1"/>
  <c r="AI167" i="1"/>
  <c r="AJ167" i="1"/>
  <c r="DX42" i="1" s="1"/>
  <c r="AK167" i="1"/>
  <c r="DY41" i="1" s="1"/>
  <c r="AL167" i="1"/>
  <c r="AM167" i="1"/>
  <c r="AO167" i="1"/>
  <c r="AP167" i="1"/>
  <c r="AQ167" i="1"/>
  <c r="EE35" i="1" s="1"/>
  <c r="AR167" i="1"/>
  <c r="EF34" i="1" s="1"/>
  <c r="AS167" i="1"/>
  <c r="EG33" i="1" s="1"/>
  <c r="AT167" i="1"/>
  <c r="EH32" i="1" s="1"/>
  <c r="AU167" i="1"/>
  <c r="EI31" i="1" s="1"/>
  <c r="AW167" i="1"/>
  <c r="AX167" i="1"/>
  <c r="EL28" i="1" s="1"/>
  <c r="AY167" i="1"/>
  <c r="AZ167" i="1"/>
  <c r="BA167" i="1"/>
  <c r="BB167" i="1"/>
  <c r="BC167" i="1"/>
  <c r="EQ23" i="1" s="1"/>
  <c r="BE167" i="1"/>
  <c r="BF167" i="1"/>
  <c r="ET20" i="1" s="1"/>
  <c r="BG167" i="1"/>
  <c r="EU19" i="1" s="1"/>
  <c r="BH167" i="1"/>
  <c r="BI167" i="1"/>
  <c r="BJ167" i="1"/>
  <c r="BK167" i="1"/>
  <c r="BM167" i="1"/>
  <c r="FA13" i="1" s="1"/>
  <c r="BN167" i="1"/>
  <c r="FB12" i="1" s="1"/>
  <c r="BO167" i="1"/>
  <c r="BP167" i="1"/>
  <c r="FD10" i="1" s="1"/>
  <c r="BQ167" i="1"/>
  <c r="BS167" i="1"/>
  <c r="FG7" i="1" s="1"/>
  <c r="BU167" i="1"/>
  <c r="FI5" i="1" s="1"/>
  <c r="BV167" i="1"/>
  <c r="FJ4" i="1" s="1"/>
  <c r="BW167" i="1"/>
  <c r="BX167" i="1"/>
  <c r="FL2" i="1" s="1"/>
  <c r="BY167" i="1"/>
  <c r="C168" i="1"/>
  <c r="D168" i="1"/>
  <c r="E168" i="1"/>
  <c r="CS74" i="1" s="1"/>
  <c r="F168" i="1"/>
  <c r="CT73" i="1" s="1"/>
  <c r="G168" i="1"/>
  <c r="CU72" i="1" s="1"/>
  <c r="H168" i="1"/>
  <c r="CV71" i="1" s="1"/>
  <c r="I168" i="1"/>
  <c r="CW70" i="1" s="1"/>
  <c r="K168" i="1"/>
  <c r="CY68" i="1" s="1"/>
  <c r="L168" i="1"/>
  <c r="CZ67" i="1" s="1"/>
  <c r="M168" i="1"/>
  <c r="N168" i="1"/>
  <c r="DB65" i="1" s="1"/>
  <c r="P168" i="1"/>
  <c r="DD63" i="1" s="1"/>
  <c r="Q168" i="1"/>
  <c r="DE62" i="1" s="1"/>
  <c r="S168" i="1"/>
  <c r="T168" i="1"/>
  <c r="U168" i="1"/>
  <c r="V168" i="1"/>
  <c r="DJ57" i="1" s="1"/>
  <c r="X168" i="1"/>
  <c r="DL55" i="1" s="1"/>
  <c r="Y168" i="1"/>
  <c r="AA168" i="1"/>
  <c r="DO52" i="1" s="1"/>
  <c r="AB168" i="1"/>
  <c r="DP51" i="1" s="1"/>
  <c r="AC168" i="1"/>
  <c r="AD168" i="1"/>
  <c r="DR49" i="1" s="1"/>
  <c r="AF168" i="1"/>
  <c r="DT47" i="1" s="1"/>
  <c r="AG168" i="1"/>
  <c r="DU46" i="1" s="1"/>
  <c r="AI168" i="1"/>
  <c r="AJ168" i="1"/>
  <c r="AK168" i="1"/>
  <c r="DY42" i="1" s="1"/>
  <c r="AL168" i="1"/>
  <c r="DZ41" i="1" s="1"/>
  <c r="AM168" i="1"/>
  <c r="EA40" i="1" s="1"/>
  <c r="AN168" i="1"/>
  <c r="AO168" i="1"/>
  <c r="AQ168" i="1"/>
  <c r="EE36" i="1" s="1"/>
  <c r="AR168" i="1"/>
  <c r="EF35" i="1" s="1"/>
  <c r="AS168" i="1"/>
  <c r="EG34" i="1" s="1"/>
  <c r="AT168" i="1"/>
  <c r="EH33" i="1" s="1"/>
  <c r="AU168" i="1"/>
  <c r="EI32" i="1" s="1"/>
  <c r="AV168" i="1"/>
  <c r="EJ31" i="1" s="1"/>
  <c r="AW168" i="1"/>
  <c r="AY168" i="1"/>
  <c r="AZ168" i="1"/>
  <c r="BA168" i="1"/>
  <c r="BB168" i="1"/>
  <c r="EP25" i="1" s="1"/>
  <c r="BC168" i="1"/>
  <c r="EQ24" i="1" s="1"/>
  <c r="BD168" i="1"/>
  <c r="ER23" i="1" s="1"/>
  <c r="BE168" i="1"/>
  <c r="BG168" i="1"/>
  <c r="EU20" i="1" s="1"/>
  <c r="BH168" i="1"/>
  <c r="BI168" i="1"/>
  <c r="BJ168" i="1"/>
  <c r="BK168" i="1"/>
  <c r="EY16" i="1" s="1"/>
  <c r="BL168" i="1"/>
  <c r="EZ15" i="1" s="1"/>
  <c r="BM168" i="1"/>
  <c r="BO168" i="1"/>
  <c r="BP168" i="1"/>
  <c r="FD11" i="1" s="1"/>
  <c r="BQ168" i="1"/>
  <c r="BR168" i="1"/>
  <c r="BS168" i="1"/>
  <c r="FG8" i="1" s="1"/>
  <c r="BT168" i="1"/>
  <c r="FH7" i="1" s="1"/>
  <c r="BU168" i="1"/>
  <c r="BW168" i="1"/>
  <c r="BX168" i="1"/>
  <c r="FL3" i="1" s="1"/>
  <c r="BY168" i="1"/>
  <c r="FM2" i="1" s="1"/>
  <c r="BZ168" i="1"/>
  <c r="C169" i="1"/>
  <c r="D169" i="1"/>
  <c r="CR76" i="1" s="1"/>
  <c r="E169" i="1"/>
  <c r="CS75" i="1" s="1"/>
  <c r="I169" i="1"/>
  <c r="J169" i="1"/>
  <c r="CX70" i="1" s="1"/>
  <c r="K169" i="1"/>
  <c r="L169" i="1"/>
  <c r="CZ68" i="1" s="1"/>
  <c r="M169" i="1"/>
  <c r="Q169" i="1"/>
  <c r="DE63" i="1" s="1"/>
  <c r="R169" i="1"/>
  <c r="S169" i="1"/>
  <c r="DG61" i="1" s="1"/>
  <c r="T169" i="1"/>
  <c r="U169" i="1"/>
  <c r="Y169" i="1"/>
  <c r="Z169" i="1"/>
  <c r="AA169" i="1"/>
  <c r="DO53" i="1" s="1"/>
  <c r="AB169" i="1"/>
  <c r="AC169" i="1"/>
  <c r="AE169" i="1"/>
  <c r="AG169" i="1"/>
  <c r="DU47" i="1" s="1"/>
  <c r="AH169" i="1"/>
  <c r="DV46" i="1" s="1"/>
  <c r="AI169" i="1"/>
  <c r="AJ169" i="1"/>
  <c r="DX44" i="1" s="1"/>
  <c r="AK169" i="1"/>
  <c r="DY43" i="1" s="1"/>
  <c r="AO169" i="1"/>
  <c r="EC39" i="1" s="1"/>
  <c r="AP169" i="1"/>
  <c r="ED38" i="1" s="1"/>
  <c r="AQ169" i="1"/>
  <c r="EE37" i="1" s="1"/>
  <c r="AR169" i="1"/>
  <c r="EF36" i="1" s="1"/>
  <c r="AS169" i="1"/>
  <c r="EG35" i="1" s="1"/>
  <c r="AW169" i="1"/>
  <c r="EK31" i="1" s="1"/>
  <c r="AX169" i="1"/>
  <c r="EL30" i="1" s="1"/>
  <c r="AY169" i="1"/>
  <c r="AZ169" i="1"/>
  <c r="EN28" i="1" s="1"/>
  <c r="BA169" i="1"/>
  <c r="BE169" i="1"/>
  <c r="BF169" i="1"/>
  <c r="ET22" i="1" s="1"/>
  <c r="BG169" i="1"/>
  <c r="EU21" i="1" s="1"/>
  <c r="BH169" i="1"/>
  <c r="BI169" i="1"/>
  <c r="BK169" i="1"/>
  <c r="EY17" i="1" s="1"/>
  <c r="BM169" i="1"/>
  <c r="BN169" i="1"/>
  <c r="FB14" i="1" s="1"/>
  <c r="BO169" i="1"/>
  <c r="BP169" i="1"/>
  <c r="FD12" i="1" s="1"/>
  <c r="BQ169" i="1"/>
  <c r="BU169" i="1"/>
  <c r="FI7" i="1" s="1"/>
  <c r="BV169" i="1"/>
  <c r="FJ6" i="1" s="1"/>
  <c r="BW169" i="1"/>
  <c r="BX169" i="1"/>
  <c r="FL4" i="1" s="1"/>
  <c r="BY169" i="1"/>
  <c r="FM3" i="1" s="1"/>
  <c r="C170" i="1"/>
  <c r="D170" i="1"/>
  <c r="CR77" i="1" s="1"/>
  <c r="E170" i="1"/>
  <c r="CS76" i="1" s="1"/>
  <c r="F170" i="1"/>
  <c r="CT75" i="1" s="1"/>
  <c r="H170" i="1"/>
  <c r="CV73" i="1" s="1"/>
  <c r="I170" i="1"/>
  <c r="CW72" i="1" s="1"/>
  <c r="J170" i="1"/>
  <c r="CX71" i="1" s="1"/>
  <c r="K170" i="1"/>
  <c r="L170" i="1"/>
  <c r="CZ69" i="1" s="1"/>
  <c r="M170" i="1"/>
  <c r="DA68" i="1" s="1"/>
  <c r="N170" i="1"/>
  <c r="DB67" i="1" s="1"/>
  <c r="P170" i="1"/>
  <c r="DD65" i="1" s="1"/>
  <c r="Q170" i="1"/>
  <c r="DE64" i="1" s="1"/>
  <c r="R170" i="1"/>
  <c r="S170" i="1"/>
  <c r="T170" i="1"/>
  <c r="U170" i="1"/>
  <c r="DI60" i="1" s="1"/>
  <c r="V170" i="1"/>
  <c r="DJ59" i="1" s="1"/>
  <c r="X170" i="1"/>
  <c r="Y170" i="1"/>
  <c r="Z170" i="1"/>
  <c r="AA170" i="1"/>
  <c r="DO54" i="1" s="1"/>
  <c r="AB170" i="1"/>
  <c r="DP53" i="1" s="1"/>
  <c r="AC170" i="1"/>
  <c r="DQ52" i="1" s="1"/>
  <c r="AD170" i="1"/>
  <c r="DR51" i="1" s="1"/>
  <c r="AF170" i="1"/>
  <c r="AG170" i="1"/>
  <c r="DU48" i="1" s="1"/>
  <c r="AH170" i="1"/>
  <c r="DV47" i="1" s="1"/>
  <c r="AI170" i="1"/>
  <c r="AJ170" i="1"/>
  <c r="DX45" i="1" s="1"/>
  <c r="AK170" i="1"/>
  <c r="DY44" i="1" s="1"/>
  <c r="AL170" i="1"/>
  <c r="DZ43" i="1" s="1"/>
  <c r="AN170" i="1"/>
  <c r="AO170" i="1"/>
  <c r="AP170" i="1"/>
  <c r="AQ170" i="1"/>
  <c r="EE38" i="1" s="1"/>
  <c r="AR170" i="1"/>
  <c r="EF37" i="1" s="1"/>
  <c r="AS170" i="1"/>
  <c r="EG36" i="1" s="1"/>
  <c r="AT170" i="1"/>
  <c r="EH35" i="1" s="1"/>
  <c r="AV170" i="1"/>
  <c r="EJ33" i="1" s="1"/>
  <c r="AW170" i="1"/>
  <c r="AX170" i="1"/>
  <c r="EL31" i="1" s="1"/>
  <c r="AY170" i="1"/>
  <c r="AZ170" i="1"/>
  <c r="BA170" i="1"/>
  <c r="EO28" i="1" s="1"/>
  <c r="BB170" i="1"/>
  <c r="EP27" i="1" s="1"/>
  <c r="BD170" i="1"/>
  <c r="BE170" i="1"/>
  <c r="BF170" i="1"/>
  <c r="ET23" i="1" s="1"/>
  <c r="BG170" i="1"/>
  <c r="BH170" i="1"/>
  <c r="BI170" i="1"/>
  <c r="EW20" i="1" s="1"/>
  <c r="BJ170" i="1"/>
  <c r="EX19" i="1" s="1"/>
  <c r="BL170" i="1"/>
  <c r="BM170" i="1"/>
  <c r="BN170" i="1"/>
  <c r="FB15" i="1" s="1"/>
  <c r="BO170" i="1"/>
  <c r="BP170" i="1"/>
  <c r="FD13" i="1" s="1"/>
  <c r="BQ170" i="1"/>
  <c r="FE12" i="1" s="1"/>
  <c r="BR170" i="1"/>
  <c r="FF11" i="1" s="1"/>
  <c r="BT170" i="1"/>
  <c r="BU170" i="1"/>
  <c r="BV170" i="1"/>
  <c r="FJ7" i="1" s="1"/>
  <c r="BW170" i="1"/>
  <c r="BX170" i="1"/>
  <c r="FL5" i="1" s="1"/>
  <c r="BY170" i="1"/>
  <c r="FM4" i="1" s="1"/>
  <c r="BZ170" i="1"/>
  <c r="FN3" i="1" s="1"/>
  <c r="CB170" i="1"/>
  <c r="C171" i="1"/>
  <c r="D171" i="1"/>
  <c r="CR78" i="1" s="1"/>
  <c r="F171" i="1"/>
  <c r="CT76" i="1" s="1"/>
  <c r="G171" i="1"/>
  <c r="CU75" i="1" s="1"/>
  <c r="H171" i="1"/>
  <c r="CV74" i="1" s="1"/>
  <c r="I171" i="1"/>
  <c r="CW73" i="1" s="1"/>
  <c r="J171" i="1"/>
  <c r="CX72" i="1" s="1"/>
  <c r="K171" i="1"/>
  <c r="L171" i="1"/>
  <c r="CZ70" i="1" s="1"/>
  <c r="O171" i="1"/>
  <c r="DC67" i="1" s="1"/>
  <c r="P171" i="1"/>
  <c r="DD66" i="1" s="1"/>
  <c r="Q171" i="1"/>
  <c r="DE65" i="1" s="1"/>
  <c r="R171" i="1"/>
  <c r="S171" i="1"/>
  <c r="T171" i="1"/>
  <c r="W171" i="1"/>
  <c r="X171" i="1"/>
  <c r="DL58" i="1" s="1"/>
  <c r="Y171" i="1"/>
  <c r="DM57" i="1" s="1"/>
  <c r="Z171" i="1"/>
  <c r="AA171" i="1"/>
  <c r="DO55" i="1" s="1"/>
  <c r="AB171" i="1"/>
  <c r="DP54" i="1" s="1"/>
  <c r="AE171" i="1"/>
  <c r="AF171" i="1"/>
  <c r="DT50" i="1" s="1"/>
  <c r="AG171" i="1"/>
  <c r="DU49" i="1" s="1"/>
  <c r="AH171" i="1"/>
  <c r="AI171" i="1"/>
  <c r="AJ171" i="1"/>
  <c r="DX46" i="1" s="1"/>
  <c r="AM171" i="1"/>
  <c r="EA43" i="1" s="1"/>
  <c r="AN171" i="1"/>
  <c r="EB42" i="1" s="1"/>
  <c r="AO171" i="1"/>
  <c r="EC41" i="1" s="1"/>
  <c r="AP171" i="1"/>
  <c r="AQ171" i="1"/>
  <c r="EE39" i="1" s="1"/>
  <c r="AR171" i="1"/>
  <c r="EF38" i="1" s="1"/>
  <c r="AT171" i="1"/>
  <c r="EH36" i="1" s="1"/>
  <c r="AU171" i="1"/>
  <c r="EI35" i="1" s="1"/>
  <c r="AV171" i="1"/>
  <c r="AW171" i="1"/>
  <c r="EK33" i="1" s="1"/>
  <c r="AX171" i="1"/>
  <c r="EL32" i="1" s="1"/>
  <c r="AY171" i="1"/>
  <c r="AZ171" i="1"/>
  <c r="BC171" i="1"/>
  <c r="EQ27" i="1" s="1"/>
  <c r="BD171" i="1"/>
  <c r="BE171" i="1"/>
  <c r="BF171" i="1"/>
  <c r="ET24" i="1" s="1"/>
  <c r="BG171" i="1"/>
  <c r="EU23" i="1" s="1"/>
  <c r="BH171" i="1"/>
  <c r="BK171" i="1"/>
  <c r="BL171" i="1"/>
  <c r="EZ18" i="1" s="1"/>
  <c r="BM171" i="1"/>
  <c r="BN171" i="1"/>
  <c r="BO171" i="1"/>
  <c r="BP171" i="1"/>
  <c r="FD14" i="1" s="1"/>
  <c r="BS171" i="1"/>
  <c r="FG11" i="1" s="1"/>
  <c r="BT171" i="1"/>
  <c r="FH10" i="1" s="1"/>
  <c r="BU171" i="1"/>
  <c r="FI9" i="1" s="1"/>
  <c r="BV171" i="1"/>
  <c r="FJ8" i="1" s="1"/>
  <c r="BW171" i="1"/>
  <c r="BX171" i="1"/>
  <c r="FL6" i="1" s="1"/>
  <c r="CA171" i="1"/>
  <c r="CB171" i="1"/>
  <c r="FP2" i="1" s="1"/>
  <c r="CC171" i="1"/>
  <c r="C172" i="1"/>
  <c r="D172" i="1"/>
  <c r="CR79" i="1" s="1"/>
  <c r="E172" i="1"/>
  <c r="CS78" i="1" s="1"/>
  <c r="G172" i="1"/>
  <c r="H172" i="1"/>
  <c r="CV75" i="1" s="1"/>
  <c r="I172" i="1"/>
  <c r="CW74" i="1" s="1"/>
  <c r="J172" i="1"/>
  <c r="CX73" i="1" s="1"/>
  <c r="K172" i="1"/>
  <c r="L172" i="1"/>
  <c r="CZ71" i="1" s="1"/>
  <c r="M172" i="1"/>
  <c r="O172" i="1"/>
  <c r="Q172" i="1"/>
  <c r="DE66" i="1" s="1"/>
  <c r="R172" i="1"/>
  <c r="DF65" i="1" s="1"/>
  <c r="S172" i="1"/>
  <c r="T172" i="1"/>
  <c r="U172" i="1"/>
  <c r="DI62" i="1" s="1"/>
  <c r="W172" i="1"/>
  <c r="DK60" i="1" s="1"/>
  <c r="Y172" i="1"/>
  <c r="Z172" i="1"/>
  <c r="AA172" i="1"/>
  <c r="DO56" i="1" s="1"/>
  <c r="AB172" i="1"/>
  <c r="AC172" i="1"/>
  <c r="DQ54" i="1" s="1"/>
  <c r="AE172" i="1"/>
  <c r="AG172" i="1"/>
  <c r="DU50" i="1" s="1"/>
  <c r="AI172" i="1"/>
  <c r="AJ172" i="1"/>
  <c r="AK172" i="1"/>
  <c r="DY46" i="1" s="1"/>
  <c r="AM172" i="1"/>
  <c r="EA44" i="1" s="1"/>
  <c r="AN172" i="1"/>
  <c r="EB43" i="1" s="1"/>
  <c r="AO172" i="1"/>
  <c r="AQ172" i="1"/>
  <c r="EE40" i="1" s="1"/>
  <c r="AR172" i="1"/>
  <c r="EF39" i="1" s="1"/>
  <c r="AS172" i="1"/>
  <c r="EG38" i="1" s="1"/>
  <c r="AU172" i="1"/>
  <c r="EI36" i="1" s="1"/>
  <c r="AV172" i="1"/>
  <c r="EJ35" i="1" s="1"/>
  <c r="AW172" i="1"/>
  <c r="EK34" i="1" s="1"/>
  <c r="AY172" i="1"/>
  <c r="AZ172" i="1"/>
  <c r="BA172" i="1"/>
  <c r="BC172" i="1"/>
  <c r="EQ28" i="1" s="1"/>
  <c r="BD172" i="1"/>
  <c r="ER27" i="1" s="1"/>
  <c r="BE172" i="1"/>
  <c r="BF172" i="1"/>
  <c r="ET25" i="1" s="1"/>
  <c r="BG172" i="1"/>
  <c r="BH172" i="1"/>
  <c r="BI172" i="1"/>
  <c r="EW22" i="1" s="1"/>
  <c r="BK172" i="1"/>
  <c r="BL172" i="1"/>
  <c r="EZ19" i="1" s="1"/>
  <c r="BM172" i="1"/>
  <c r="BN172" i="1"/>
  <c r="FB17" i="1" s="1"/>
  <c r="BO172" i="1"/>
  <c r="BP172" i="1"/>
  <c r="FD15" i="1" s="1"/>
  <c r="BQ172" i="1"/>
  <c r="BS172" i="1"/>
  <c r="FG12" i="1" s="1"/>
  <c r="BT172" i="1"/>
  <c r="FH11" i="1" s="1"/>
  <c r="BU172" i="1"/>
  <c r="FI10" i="1" s="1"/>
  <c r="BV172" i="1"/>
  <c r="FJ9" i="1" s="1"/>
  <c r="BW172" i="1"/>
  <c r="BX172" i="1"/>
  <c r="FL7" i="1" s="1"/>
  <c r="BY172" i="1"/>
  <c r="FM6" i="1" s="1"/>
  <c r="CA172" i="1"/>
  <c r="CC172" i="1"/>
  <c r="FQ2" i="1" s="1"/>
  <c r="CD172" i="1"/>
  <c r="C173" i="1"/>
  <c r="E173" i="1"/>
  <c r="CS79" i="1" s="1"/>
  <c r="G173" i="1"/>
  <c r="CU77" i="1" s="1"/>
  <c r="H173" i="1"/>
  <c r="CV76" i="1" s="1"/>
  <c r="I173" i="1"/>
  <c r="CW75" i="1" s="1"/>
  <c r="J173" i="1"/>
  <c r="CX74" i="1" s="1"/>
  <c r="K173" i="1"/>
  <c r="M173" i="1"/>
  <c r="DA71" i="1" s="1"/>
  <c r="O173" i="1"/>
  <c r="DC69" i="1" s="1"/>
  <c r="P173" i="1"/>
  <c r="DD68" i="1" s="1"/>
  <c r="Q173" i="1"/>
  <c r="DE67" i="1" s="1"/>
  <c r="R173" i="1"/>
  <c r="S173" i="1"/>
  <c r="U173" i="1"/>
  <c r="DI63" i="1" s="1"/>
  <c r="W173" i="1"/>
  <c r="X173" i="1"/>
  <c r="DL60" i="1" s="1"/>
  <c r="Y173" i="1"/>
  <c r="DM59" i="1" s="1"/>
  <c r="Z173" i="1"/>
  <c r="AA173" i="1"/>
  <c r="DO57" i="1" s="1"/>
  <c r="AC173" i="1"/>
  <c r="AE173" i="1"/>
  <c r="AF173" i="1"/>
  <c r="DT52" i="1" s="1"/>
  <c r="AG173" i="1"/>
  <c r="DU51" i="1" s="1"/>
  <c r="AH173" i="1"/>
  <c r="DV50" i="1" s="1"/>
  <c r="AI173" i="1"/>
  <c r="AK173" i="1"/>
  <c r="DY47" i="1" s="1"/>
  <c r="AM173" i="1"/>
  <c r="AN173" i="1"/>
  <c r="EB44" i="1" s="1"/>
  <c r="AO173" i="1"/>
  <c r="AP173" i="1"/>
  <c r="AQ173" i="1"/>
  <c r="EE41" i="1" s="1"/>
  <c r="AS173" i="1"/>
  <c r="EG39" i="1" s="1"/>
  <c r="AU173" i="1"/>
  <c r="EI37" i="1" s="1"/>
  <c r="AV173" i="1"/>
  <c r="EJ36" i="1" s="1"/>
  <c r="AW173" i="1"/>
  <c r="EK35" i="1" s="1"/>
  <c r="AX173" i="1"/>
  <c r="EL34" i="1" s="1"/>
  <c r="AY173" i="1"/>
  <c r="BA173" i="1"/>
  <c r="BC173" i="1"/>
  <c r="EQ29" i="1" s="1"/>
  <c r="BD173" i="1"/>
  <c r="ER28" i="1" s="1"/>
  <c r="BE173" i="1"/>
  <c r="BF173" i="1"/>
  <c r="ET26" i="1" s="1"/>
  <c r="BG173" i="1"/>
  <c r="BI173" i="1"/>
  <c r="BK173" i="1"/>
  <c r="BL173" i="1"/>
  <c r="BM173" i="1"/>
  <c r="BN173" i="1"/>
  <c r="FB18" i="1" s="1"/>
  <c r="BO173" i="1"/>
  <c r="BQ173" i="1"/>
  <c r="FE15" i="1" s="1"/>
  <c r="BS173" i="1"/>
  <c r="FG13" i="1" s="1"/>
  <c r="BT173" i="1"/>
  <c r="FH12" i="1" s="1"/>
  <c r="BU173" i="1"/>
  <c r="FI11" i="1" s="1"/>
  <c r="BV173" i="1"/>
  <c r="FJ10" i="1" s="1"/>
  <c r="BW173" i="1"/>
  <c r="BY173" i="1"/>
  <c r="FM7" i="1" s="1"/>
  <c r="CA173" i="1"/>
  <c r="CB173" i="1"/>
  <c r="FP4" i="1" s="1"/>
  <c r="CC173" i="1"/>
  <c r="FQ3" i="1" s="1"/>
  <c r="CD173" i="1"/>
  <c r="FR2" i="1" s="1"/>
  <c r="CE173" i="1"/>
  <c r="C174" i="1"/>
  <c r="D174" i="1"/>
  <c r="CR81" i="1" s="1"/>
  <c r="F174" i="1"/>
  <c r="CT79" i="1" s="1"/>
  <c r="G174" i="1"/>
  <c r="CU78" i="1" s="1"/>
  <c r="H174" i="1"/>
  <c r="CV77" i="1" s="1"/>
  <c r="I174" i="1"/>
  <c r="J174" i="1"/>
  <c r="CX75" i="1" s="1"/>
  <c r="K174" i="1"/>
  <c r="L174" i="1"/>
  <c r="N174" i="1"/>
  <c r="DB71" i="1" s="1"/>
  <c r="O174" i="1"/>
  <c r="DC70" i="1" s="1"/>
  <c r="P174" i="1"/>
  <c r="DD69" i="1" s="1"/>
  <c r="Q174" i="1"/>
  <c r="DE68" i="1" s="1"/>
  <c r="R174" i="1"/>
  <c r="S174" i="1"/>
  <c r="T174" i="1"/>
  <c r="V174" i="1"/>
  <c r="DJ63" i="1" s="1"/>
  <c r="W174" i="1"/>
  <c r="X174" i="1"/>
  <c r="DL61" i="1" s="1"/>
  <c r="Y174" i="1"/>
  <c r="DM60" i="1" s="1"/>
  <c r="Z174" i="1"/>
  <c r="AA174" i="1"/>
  <c r="DO58" i="1" s="1"/>
  <c r="AB174" i="1"/>
  <c r="AD174" i="1"/>
  <c r="AE174" i="1"/>
  <c r="AF174" i="1"/>
  <c r="DT53" i="1" s="1"/>
  <c r="AG174" i="1"/>
  <c r="DU52" i="1" s="1"/>
  <c r="AH174" i="1"/>
  <c r="DV51" i="1" s="1"/>
  <c r="AI174" i="1"/>
  <c r="AJ174" i="1"/>
  <c r="DX49" i="1" s="1"/>
  <c r="AL174" i="1"/>
  <c r="AM174" i="1"/>
  <c r="EA46" i="1" s="1"/>
  <c r="AN174" i="1"/>
  <c r="EB45" i="1" s="1"/>
  <c r="AO174" i="1"/>
  <c r="EC44" i="1" s="1"/>
  <c r="AP174" i="1"/>
  <c r="AQ174" i="1"/>
  <c r="EE42" i="1" s="1"/>
  <c r="AR174" i="1"/>
  <c r="EF41" i="1" s="1"/>
  <c r="AT174" i="1"/>
  <c r="EH39" i="1" s="1"/>
  <c r="AU174" i="1"/>
  <c r="AV174" i="1"/>
  <c r="EJ37" i="1" s="1"/>
  <c r="AW174" i="1"/>
  <c r="EK36" i="1" s="1"/>
  <c r="AX174" i="1"/>
  <c r="EL35" i="1" s="1"/>
  <c r="AY174" i="1"/>
  <c r="AZ174" i="1"/>
  <c r="BB174" i="1"/>
  <c r="EP31" i="1" s="1"/>
  <c r="BC174" i="1"/>
  <c r="EQ30" i="1" s="1"/>
  <c r="BD174" i="1"/>
  <c r="BE174" i="1"/>
  <c r="BF174" i="1"/>
  <c r="ET27" i="1" s="1"/>
  <c r="BG174" i="1"/>
  <c r="EU26" i="1" s="1"/>
  <c r="BH174" i="1"/>
  <c r="BJ174" i="1"/>
  <c r="BK174" i="1"/>
  <c r="BL174" i="1"/>
  <c r="EZ21" i="1" s="1"/>
  <c r="BM174" i="1"/>
  <c r="BN174" i="1"/>
  <c r="BO174" i="1"/>
  <c r="BP174" i="1"/>
  <c r="FD17" i="1" s="1"/>
  <c r="BR174" i="1"/>
  <c r="FF15" i="1" s="1"/>
  <c r="BS174" i="1"/>
  <c r="FG14" i="1" s="1"/>
  <c r="BT174" i="1"/>
  <c r="FH13" i="1" s="1"/>
  <c r="BU174" i="1"/>
  <c r="FI12" i="1" s="1"/>
  <c r="BV174" i="1"/>
  <c r="FJ11" i="1" s="1"/>
  <c r="BW174" i="1"/>
  <c r="BX174" i="1"/>
  <c r="FL9" i="1" s="1"/>
  <c r="BZ174" i="1"/>
  <c r="FN7" i="1" s="1"/>
  <c r="CA174" i="1"/>
  <c r="CB174" i="1"/>
  <c r="FP5" i="1" s="1"/>
  <c r="CC174" i="1"/>
  <c r="FQ4" i="1" s="1"/>
  <c r="CD174" i="1"/>
  <c r="CE174" i="1"/>
  <c r="FS2" i="1" s="1"/>
  <c r="CF174" i="1"/>
  <c r="C175" i="1"/>
  <c r="D175" i="1"/>
  <c r="CR82" i="1" s="1"/>
  <c r="F175" i="1"/>
  <c r="CT80" i="1" s="1"/>
  <c r="G175" i="1"/>
  <c r="CU79" i="1" s="1"/>
  <c r="I175" i="1"/>
  <c r="J175" i="1"/>
  <c r="CX76" i="1" s="1"/>
  <c r="K175" i="1"/>
  <c r="L175" i="1"/>
  <c r="CZ74" i="1" s="1"/>
  <c r="N175" i="1"/>
  <c r="DB72" i="1" s="1"/>
  <c r="O175" i="1"/>
  <c r="DC71" i="1" s="1"/>
  <c r="Q175" i="1"/>
  <c r="DE69" i="1" s="1"/>
  <c r="R175" i="1"/>
  <c r="S175" i="1"/>
  <c r="T175" i="1"/>
  <c r="V175" i="1"/>
  <c r="W175" i="1"/>
  <c r="DK63" i="1" s="1"/>
  <c r="Y175" i="1"/>
  <c r="Z175" i="1"/>
  <c r="AA175" i="1"/>
  <c r="DO59" i="1" s="1"/>
  <c r="AB175" i="1"/>
  <c r="DP58" i="1" s="1"/>
  <c r="AD175" i="1"/>
  <c r="DR56" i="1" s="1"/>
  <c r="AG175" i="1"/>
  <c r="DU53" i="1" s="1"/>
  <c r="AH175" i="1"/>
  <c r="DV52" i="1" s="1"/>
  <c r="AI175" i="1"/>
  <c r="AJ175" i="1"/>
  <c r="DX50" i="1" s="1"/>
  <c r="AL175" i="1"/>
  <c r="AO175" i="1"/>
  <c r="AP175" i="1"/>
  <c r="AQ175" i="1"/>
  <c r="EE43" i="1" s="1"/>
  <c r="AR175" i="1"/>
  <c r="EF42" i="1" s="1"/>
  <c r="AT175" i="1"/>
  <c r="EH40" i="1" s="1"/>
  <c r="AW175" i="1"/>
  <c r="AX175" i="1"/>
  <c r="EL36" i="1" s="1"/>
  <c r="AY175" i="1"/>
  <c r="AZ175" i="1"/>
  <c r="BB175" i="1"/>
  <c r="EP32" i="1" s="1"/>
  <c r="BE175" i="1"/>
  <c r="BF175" i="1"/>
  <c r="ET28" i="1" s="1"/>
  <c r="BG175" i="1"/>
  <c r="EU27" i="1" s="1"/>
  <c r="BH175" i="1"/>
  <c r="BJ175" i="1"/>
  <c r="BK175" i="1"/>
  <c r="EY23" i="1" s="1"/>
  <c r="BM175" i="1"/>
  <c r="BN175" i="1"/>
  <c r="FB20" i="1" s="1"/>
  <c r="BO175" i="1"/>
  <c r="BP175" i="1"/>
  <c r="FD18" i="1" s="1"/>
  <c r="BR175" i="1"/>
  <c r="FF16" i="1" s="1"/>
  <c r="BS175" i="1"/>
  <c r="FG15" i="1" s="1"/>
  <c r="BU175" i="1"/>
  <c r="BV175" i="1"/>
  <c r="FJ12" i="1" s="1"/>
  <c r="BW175" i="1"/>
  <c r="BX175" i="1"/>
  <c r="FL10" i="1" s="1"/>
  <c r="BZ175" i="1"/>
  <c r="FN8" i="1" s="1"/>
  <c r="CA175" i="1"/>
  <c r="CC175" i="1"/>
  <c r="CD175" i="1"/>
  <c r="FR4" i="1" s="1"/>
  <c r="CE175" i="1"/>
  <c r="CF175" i="1"/>
  <c r="FT2" i="1" s="1"/>
  <c r="C176" i="1"/>
  <c r="D176" i="1"/>
  <c r="CR83" i="1" s="1"/>
  <c r="E176" i="1"/>
  <c r="CS82" i="1" s="1"/>
  <c r="F176" i="1"/>
  <c r="G176" i="1"/>
  <c r="CU80" i="1" s="1"/>
  <c r="H176" i="1"/>
  <c r="I176" i="1"/>
  <c r="CW78" i="1" s="1"/>
  <c r="K176" i="1"/>
  <c r="CY76" i="1" s="1"/>
  <c r="L176" i="1"/>
  <c r="CZ75" i="1" s="1"/>
  <c r="M176" i="1"/>
  <c r="N176" i="1"/>
  <c r="O176" i="1"/>
  <c r="DC72" i="1" s="1"/>
  <c r="P176" i="1"/>
  <c r="DD71" i="1" s="1"/>
  <c r="Q176" i="1"/>
  <c r="S176" i="1"/>
  <c r="T176" i="1"/>
  <c r="U176" i="1"/>
  <c r="DI66" i="1" s="1"/>
  <c r="V176" i="1"/>
  <c r="W176" i="1"/>
  <c r="DK64" i="1" s="1"/>
  <c r="X176" i="1"/>
  <c r="DL63" i="1" s="1"/>
  <c r="Y176" i="1"/>
  <c r="AA176" i="1"/>
  <c r="DO60" i="1" s="1"/>
  <c r="AB176" i="1"/>
  <c r="DP59" i="1" s="1"/>
  <c r="AC176" i="1"/>
  <c r="AD176" i="1"/>
  <c r="AE176" i="1"/>
  <c r="DS56" i="1" s="1"/>
  <c r="AF176" i="1"/>
  <c r="DT55" i="1" s="1"/>
  <c r="AG176" i="1"/>
  <c r="DU54" i="1" s="1"/>
  <c r="AI176" i="1"/>
  <c r="AJ176" i="1"/>
  <c r="DX51" i="1" s="1"/>
  <c r="AK176" i="1"/>
  <c r="DY50" i="1" s="1"/>
  <c r="AL176" i="1"/>
  <c r="AM176" i="1"/>
  <c r="EA48" i="1" s="1"/>
  <c r="AN176" i="1"/>
  <c r="EB47" i="1" s="1"/>
  <c r="AO176" i="1"/>
  <c r="AQ176" i="1"/>
  <c r="EE44" i="1" s="1"/>
  <c r="AR176" i="1"/>
  <c r="EF43" i="1" s="1"/>
  <c r="AS176" i="1"/>
  <c r="EG42" i="1" s="1"/>
  <c r="AT176" i="1"/>
  <c r="EH41" i="1" s="1"/>
  <c r="AU176" i="1"/>
  <c r="EI40" i="1" s="1"/>
  <c r="AV176" i="1"/>
  <c r="EJ39" i="1" s="1"/>
  <c r="AW176" i="1"/>
  <c r="EK38" i="1" s="1"/>
  <c r="AY176" i="1"/>
  <c r="AZ176" i="1"/>
  <c r="BA176" i="1"/>
  <c r="BB176" i="1"/>
  <c r="EP33" i="1" s="1"/>
  <c r="BC176" i="1"/>
  <c r="EQ32" i="1" s="1"/>
  <c r="BD176" i="1"/>
  <c r="BE176" i="1"/>
  <c r="BG176" i="1"/>
  <c r="EU28" i="1" s="1"/>
  <c r="BH176" i="1"/>
  <c r="EV27" i="1" s="1"/>
  <c r="BI176" i="1"/>
  <c r="BJ176" i="1"/>
  <c r="BK176" i="1"/>
  <c r="BL176" i="1"/>
  <c r="BM176" i="1"/>
  <c r="BO176" i="1"/>
  <c r="BP176" i="1"/>
  <c r="FD19" i="1" s="1"/>
  <c r="BQ176" i="1"/>
  <c r="BR176" i="1"/>
  <c r="BS176" i="1"/>
  <c r="FG16" i="1" s="1"/>
  <c r="BT176" i="1"/>
  <c r="BU176" i="1"/>
  <c r="FI14" i="1" s="1"/>
  <c r="BW176" i="1"/>
  <c r="BX176" i="1"/>
  <c r="FL11" i="1" s="1"/>
  <c r="BY176" i="1"/>
  <c r="FM10" i="1" s="1"/>
  <c r="BZ176" i="1"/>
  <c r="CA176" i="1"/>
  <c r="CB176" i="1"/>
  <c r="CC176" i="1"/>
  <c r="CE176" i="1"/>
  <c r="FS4" i="1" s="1"/>
  <c r="CF176" i="1"/>
  <c r="FT3" i="1" s="1"/>
  <c r="CG176" i="1"/>
  <c r="FU2" i="1" s="1"/>
  <c r="CH176" i="1"/>
  <c r="C177" i="1"/>
  <c r="G177" i="1"/>
  <c r="H177" i="1"/>
  <c r="CV80" i="1" s="1"/>
  <c r="I177" i="1"/>
  <c r="J177" i="1"/>
  <c r="CX78" i="1" s="1"/>
  <c r="K177" i="1"/>
  <c r="CY77" i="1" s="1"/>
  <c r="M177" i="1"/>
  <c r="DA75" i="1" s="1"/>
  <c r="O177" i="1"/>
  <c r="P177" i="1"/>
  <c r="DD72" i="1" s="1"/>
  <c r="Q177" i="1"/>
  <c r="DE71" i="1" s="1"/>
  <c r="R177" i="1"/>
  <c r="S177" i="1"/>
  <c r="U177" i="1"/>
  <c r="DI67" i="1" s="1"/>
  <c r="W177" i="1"/>
  <c r="X177" i="1"/>
  <c r="DL64" i="1" s="1"/>
  <c r="Y177" i="1"/>
  <c r="Z177" i="1"/>
  <c r="AA177" i="1"/>
  <c r="DO61" i="1" s="1"/>
  <c r="AC177" i="1"/>
  <c r="DQ59" i="1" s="1"/>
  <c r="AE177" i="1"/>
  <c r="AF177" i="1"/>
  <c r="DT56" i="1" s="1"/>
  <c r="AG177" i="1"/>
  <c r="DU55" i="1" s="1"/>
  <c r="AH177" i="1"/>
  <c r="AI177" i="1"/>
  <c r="AK177" i="1"/>
  <c r="DY51" i="1" s="1"/>
  <c r="AM177" i="1"/>
  <c r="EA49" i="1" s="1"/>
  <c r="AN177" i="1"/>
  <c r="EB48" i="1" s="1"/>
  <c r="AO177" i="1"/>
  <c r="AP177" i="1"/>
  <c r="AQ177" i="1"/>
  <c r="EE45" i="1" s="1"/>
  <c r="AS177" i="1"/>
  <c r="EG43" i="1" s="1"/>
  <c r="AU177" i="1"/>
  <c r="EI41" i="1" s="1"/>
  <c r="AV177" i="1"/>
  <c r="EJ40" i="1" s="1"/>
  <c r="AW177" i="1"/>
  <c r="AX177" i="1"/>
  <c r="EL38" i="1" s="1"/>
  <c r="AY177" i="1"/>
  <c r="BC177" i="1"/>
  <c r="EQ33" i="1" s="1"/>
  <c r="BD177" i="1"/>
  <c r="ER32" i="1" s="1"/>
  <c r="BE177" i="1"/>
  <c r="BF177" i="1"/>
  <c r="ET30" i="1" s="1"/>
  <c r="BG177" i="1"/>
  <c r="EU29" i="1" s="1"/>
  <c r="BK177" i="1"/>
  <c r="BL177" i="1"/>
  <c r="EZ24" i="1" s="1"/>
  <c r="BM177" i="1"/>
  <c r="BN177" i="1"/>
  <c r="FB22" i="1" s="1"/>
  <c r="BO177" i="1"/>
  <c r="BS177" i="1"/>
  <c r="FG17" i="1" s="1"/>
  <c r="BT177" i="1"/>
  <c r="FH16" i="1" s="1"/>
  <c r="BU177" i="1"/>
  <c r="BV177" i="1"/>
  <c r="FJ14" i="1" s="1"/>
  <c r="BW177" i="1"/>
  <c r="FK13" i="1" s="1"/>
  <c r="BY177" i="1"/>
  <c r="FM11" i="1" s="1"/>
  <c r="CA177" i="1"/>
  <c r="CB177" i="1"/>
  <c r="CC177" i="1"/>
  <c r="CD177" i="1"/>
  <c r="CE177" i="1"/>
  <c r="FS5" i="1" s="1"/>
  <c r="CG177" i="1"/>
  <c r="FU3" i="1" s="1"/>
  <c r="CI177" i="1"/>
  <c r="C178" i="1"/>
  <c r="D178" i="1"/>
  <c r="CR85" i="1" s="1"/>
  <c r="E178" i="1"/>
  <c r="CS84" i="1" s="1"/>
  <c r="F178" i="1"/>
  <c r="CT83" i="1" s="1"/>
  <c r="I178" i="1"/>
  <c r="CW80" i="1" s="1"/>
  <c r="J178" i="1"/>
  <c r="CX79" i="1" s="1"/>
  <c r="K178" i="1"/>
  <c r="L178" i="1"/>
  <c r="CZ77" i="1" s="1"/>
  <c r="M178" i="1"/>
  <c r="N178" i="1"/>
  <c r="DB75" i="1" s="1"/>
  <c r="Q178" i="1"/>
  <c r="DE72" i="1" s="1"/>
  <c r="R178" i="1"/>
  <c r="S178" i="1"/>
  <c r="DG70" i="1" s="1"/>
  <c r="T178" i="1"/>
  <c r="U178" i="1"/>
  <c r="DI68" i="1" s="1"/>
  <c r="V178" i="1"/>
  <c r="DJ67" i="1" s="1"/>
  <c r="Y178" i="1"/>
  <c r="DM64" i="1" s="1"/>
  <c r="Z178" i="1"/>
  <c r="AA178" i="1"/>
  <c r="DO62" i="1" s="1"/>
  <c r="AB178" i="1"/>
  <c r="DP61" i="1" s="1"/>
  <c r="AC178" i="1"/>
  <c r="AG178" i="1"/>
  <c r="DU56" i="1" s="1"/>
  <c r="AH178" i="1"/>
  <c r="DV55" i="1" s="1"/>
  <c r="AI178" i="1"/>
  <c r="AJ178" i="1"/>
  <c r="DX53" i="1" s="1"/>
  <c r="AK178" i="1"/>
  <c r="DY52" i="1" s="1"/>
  <c r="AO178" i="1"/>
  <c r="AP178" i="1"/>
  <c r="AQ178" i="1"/>
  <c r="EE46" i="1" s="1"/>
  <c r="AR178" i="1"/>
  <c r="EF45" i="1" s="1"/>
  <c r="AS178" i="1"/>
  <c r="EG44" i="1" s="1"/>
  <c r="AT178" i="1"/>
  <c r="EH43" i="1" s="1"/>
  <c r="AW178" i="1"/>
  <c r="EK40" i="1" s="1"/>
  <c r="AX178" i="1"/>
  <c r="EL39" i="1" s="1"/>
  <c r="AY178" i="1"/>
  <c r="AZ178" i="1"/>
  <c r="BA178" i="1"/>
  <c r="BB178" i="1"/>
  <c r="EP35" i="1" s="1"/>
  <c r="BE178" i="1"/>
  <c r="BF178" i="1"/>
  <c r="ET31" i="1" s="1"/>
  <c r="BG178" i="1"/>
  <c r="EU30" i="1" s="1"/>
  <c r="BH178" i="1"/>
  <c r="BI178" i="1"/>
  <c r="BJ178" i="1"/>
  <c r="EX27" i="1" s="1"/>
  <c r="BL178" i="1"/>
  <c r="EZ25" i="1" s="1"/>
  <c r="BM178" i="1"/>
  <c r="FA24" i="1" s="1"/>
  <c r="BN178" i="1"/>
  <c r="FB23" i="1" s="1"/>
  <c r="BO178" i="1"/>
  <c r="BP178" i="1"/>
  <c r="FD21" i="1" s="1"/>
  <c r="BQ178" i="1"/>
  <c r="BR178" i="1"/>
  <c r="FF19" i="1" s="1"/>
  <c r="BT178" i="1"/>
  <c r="FH17" i="1" s="1"/>
  <c r="BU178" i="1"/>
  <c r="FI16" i="1" s="1"/>
  <c r="BV178" i="1"/>
  <c r="FJ15" i="1" s="1"/>
  <c r="BW178" i="1"/>
  <c r="BX178" i="1"/>
  <c r="FL13" i="1" s="1"/>
  <c r="BY178" i="1"/>
  <c r="FM12" i="1" s="1"/>
  <c r="BZ178" i="1"/>
  <c r="FN11" i="1" s="1"/>
  <c r="CC178" i="1"/>
  <c r="FQ8" i="1" s="1"/>
  <c r="CD178" i="1"/>
  <c r="FR7" i="1" s="1"/>
  <c r="CE178" i="1"/>
  <c r="FS6" i="1" s="1"/>
  <c r="CF178" i="1"/>
  <c r="CG178" i="1"/>
  <c r="FU4" i="1" s="1"/>
  <c r="CH178" i="1"/>
  <c r="CJ178" i="1"/>
  <c r="C179" i="1"/>
  <c r="D179" i="1"/>
  <c r="CR86" i="1" s="1"/>
  <c r="E179" i="1"/>
  <c r="CS85" i="1" s="1"/>
  <c r="F179" i="1"/>
  <c r="CT84" i="1" s="1"/>
  <c r="H179" i="1"/>
  <c r="CV82" i="1" s="1"/>
  <c r="J179" i="1"/>
  <c r="CX80" i="1" s="1"/>
  <c r="K179" i="1"/>
  <c r="CY79" i="1" s="1"/>
  <c r="L179" i="1"/>
  <c r="CZ78" i="1" s="1"/>
  <c r="M179" i="1"/>
  <c r="DA77" i="1" s="1"/>
  <c r="N179" i="1"/>
  <c r="DB76" i="1" s="1"/>
  <c r="P179" i="1"/>
  <c r="DD74" i="1" s="1"/>
  <c r="R179" i="1"/>
  <c r="DF72" i="1" s="1"/>
  <c r="S179" i="1"/>
  <c r="T179" i="1"/>
  <c r="U179" i="1"/>
  <c r="DI69" i="1" s="1"/>
  <c r="V179" i="1"/>
  <c r="DJ68" i="1" s="1"/>
  <c r="X179" i="1"/>
  <c r="DL66" i="1" s="1"/>
  <c r="Z179" i="1"/>
  <c r="DN64" i="1" s="1"/>
  <c r="AA179" i="1"/>
  <c r="DO63" i="1" s="1"/>
  <c r="AB179" i="1"/>
  <c r="DP62" i="1" s="1"/>
  <c r="AC179" i="1"/>
  <c r="AD179" i="1"/>
  <c r="DR60" i="1" s="1"/>
  <c r="AF179" i="1"/>
  <c r="DT58" i="1" s="1"/>
  <c r="AH179" i="1"/>
  <c r="DV56" i="1" s="1"/>
  <c r="AI179" i="1"/>
  <c r="AJ179" i="1"/>
  <c r="DX54" i="1" s="1"/>
  <c r="AK179" i="1"/>
  <c r="DY53" i="1" s="1"/>
  <c r="AL179" i="1"/>
  <c r="AN179" i="1"/>
  <c r="EB50" i="1" s="1"/>
  <c r="AP179" i="1"/>
  <c r="AQ179" i="1"/>
  <c r="EE47" i="1" s="1"/>
  <c r="AR179" i="1"/>
  <c r="EF46" i="1" s="1"/>
  <c r="AS179" i="1"/>
  <c r="EG45" i="1" s="1"/>
  <c r="AT179" i="1"/>
  <c r="EH44" i="1" s="1"/>
  <c r="AV179" i="1"/>
  <c r="EJ42" i="1" s="1"/>
  <c r="AX179" i="1"/>
  <c r="EL40" i="1" s="1"/>
  <c r="AY179" i="1"/>
  <c r="AZ179" i="1"/>
  <c r="BA179" i="1"/>
  <c r="BB179" i="1"/>
  <c r="BD179" i="1"/>
  <c r="ER34" i="1" s="1"/>
  <c r="BF179" i="1"/>
  <c r="ET32" i="1" s="1"/>
  <c r="BG179" i="1"/>
  <c r="EU31" i="1" s="1"/>
  <c r="BH179" i="1"/>
  <c r="BI179" i="1"/>
  <c r="BJ179" i="1"/>
  <c r="BL179" i="1"/>
  <c r="BN179" i="1"/>
  <c r="FB24" i="1" s="1"/>
  <c r="BO179" i="1"/>
  <c r="FC23" i="1" s="1"/>
  <c r="BP179" i="1"/>
  <c r="FD22" i="1" s="1"/>
  <c r="BQ179" i="1"/>
  <c r="FE21" i="1" s="1"/>
  <c r="BR179" i="1"/>
  <c r="BT179" i="1"/>
  <c r="FH18" i="1" s="1"/>
  <c r="BV179" i="1"/>
  <c r="FJ16" i="1" s="1"/>
  <c r="BW179" i="1"/>
  <c r="BX179" i="1"/>
  <c r="FL14" i="1" s="1"/>
  <c r="BY179" i="1"/>
  <c r="FM13" i="1" s="1"/>
  <c r="BZ179" i="1"/>
  <c r="CB179" i="1"/>
  <c r="FP10" i="1" s="1"/>
  <c r="CD179" i="1"/>
  <c r="FR8" i="1" s="1"/>
  <c r="CE179" i="1"/>
  <c r="FS7" i="1" s="1"/>
  <c r="CF179" i="1"/>
  <c r="FT6" i="1" s="1"/>
  <c r="CG179" i="1"/>
  <c r="FU5" i="1" s="1"/>
  <c r="CH179" i="1"/>
  <c r="CJ179" i="1"/>
  <c r="FX2" i="1" s="1"/>
  <c r="CK179" i="1"/>
  <c r="C180" i="1"/>
  <c r="D180" i="1"/>
  <c r="CR87" i="1" s="1"/>
  <c r="E180" i="1"/>
  <c r="CS86" i="1" s="1"/>
  <c r="F180" i="1"/>
  <c r="CT85" i="1" s="1"/>
  <c r="G180" i="1"/>
  <c r="H180" i="1"/>
  <c r="J180" i="1"/>
  <c r="K180" i="1"/>
  <c r="CY80" i="1" s="1"/>
  <c r="L180" i="1"/>
  <c r="CZ79" i="1" s="1"/>
  <c r="M180" i="1"/>
  <c r="N180" i="1"/>
  <c r="DB77" i="1" s="1"/>
  <c r="O180" i="1"/>
  <c r="DC76" i="1" s="1"/>
  <c r="P180" i="1"/>
  <c r="DD75" i="1" s="1"/>
  <c r="R180" i="1"/>
  <c r="S180" i="1"/>
  <c r="DG72" i="1" s="1"/>
  <c r="T180" i="1"/>
  <c r="U180" i="1"/>
  <c r="V180" i="1"/>
  <c r="DJ69" i="1" s="1"/>
  <c r="W180" i="1"/>
  <c r="X180" i="1"/>
  <c r="Z180" i="1"/>
  <c r="AA180" i="1"/>
  <c r="DO64" i="1" s="1"/>
  <c r="AB180" i="1"/>
  <c r="DP63" i="1" s="1"/>
  <c r="AC180" i="1"/>
  <c r="AD180" i="1"/>
  <c r="DR61" i="1" s="1"/>
  <c r="AE180" i="1"/>
  <c r="AF180" i="1"/>
  <c r="DT59" i="1" s="1"/>
  <c r="AH180" i="1"/>
  <c r="DV57" i="1" s="1"/>
  <c r="AI180" i="1"/>
  <c r="DW56" i="1" s="1"/>
  <c r="AJ180" i="1"/>
  <c r="DX55" i="1" s="1"/>
  <c r="AK180" i="1"/>
  <c r="AL180" i="1"/>
  <c r="AM180" i="1"/>
  <c r="AN180" i="1"/>
  <c r="AP180" i="1"/>
  <c r="ED49" i="1" s="1"/>
  <c r="AQ180" i="1"/>
  <c r="EE48" i="1" s="1"/>
  <c r="AR180" i="1"/>
  <c r="EF47" i="1" s="1"/>
  <c r="AS180" i="1"/>
  <c r="EG46" i="1" s="1"/>
  <c r="AT180" i="1"/>
  <c r="EH45" i="1" s="1"/>
  <c r="AU180" i="1"/>
  <c r="EI44" i="1" s="1"/>
  <c r="AV180" i="1"/>
  <c r="EJ43" i="1" s="1"/>
  <c r="AX180" i="1"/>
  <c r="EL41" i="1" s="1"/>
  <c r="AY180" i="1"/>
  <c r="AZ180" i="1"/>
  <c r="EN39" i="1" s="1"/>
  <c r="BA180" i="1"/>
  <c r="EO38" i="1" s="1"/>
  <c r="BB180" i="1"/>
  <c r="BC180" i="1"/>
  <c r="EQ36" i="1" s="1"/>
  <c r="BD180" i="1"/>
  <c r="BF180" i="1"/>
  <c r="ET33" i="1" s="1"/>
  <c r="BG180" i="1"/>
  <c r="EU32" i="1" s="1"/>
  <c r="BH180" i="1"/>
  <c r="BI180" i="1"/>
  <c r="BJ180" i="1"/>
  <c r="BK180" i="1"/>
  <c r="BL180" i="1"/>
  <c r="BN180" i="1"/>
  <c r="FB25" i="1" s="1"/>
  <c r="BO180" i="1"/>
  <c r="FC24" i="1" s="1"/>
  <c r="BP180" i="1"/>
  <c r="FD23" i="1" s="1"/>
  <c r="BQ180" i="1"/>
  <c r="BR180" i="1"/>
  <c r="BS180" i="1"/>
  <c r="FG20" i="1" s="1"/>
  <c r="BT180" i="1"/>
  <c r="BV180" i="1"/>
  <c r="FJ17" i="1" s="1"/>
  <c r="BW180" i="1"/>
  <c r="FK16" i="1" s="1"/>
  <c r="BX180" i="1"/>
  <c r="FL15" i="1" s="1"/>
  <c r="BY180" i="1"/>
  <c r="FM14" i="1" s="1"/>
  <c r="BZ180" i="1"/>
  <c r="CA180" i="1"/>
  <c r="CB180" i="1"/>
  <c r="CD180" i="1"/>
  <c r="CE180" i="1"/>
  <c r="FS8" i="1" s="1"/>
  <c r="CF180" i="1"/>
  <c r="FT7" i="1" s="1"/>
  <c r="CG180" i="1"/>
  <c r="FU6" i="1" s="1"/>
  <c r="CH180" i="1"/>
  <c r="CI180" i="1"/>
  <c r="CJ180" i="1"/>
  <c r="CK180" i="1"/>
  <c r="FY2" i="1" s="1"/>
  <c r="CL180" i="1"/>
  <c r="C181" i="1"/>
  <c r="D181" i="1"/>
  <c r="CR88" i="1" s="1"/>
  <c r="F181" i="1"/>
  <c r="CT86" i="1" s="1"/>
  <c r="G181" i="1"/>
  <c r="H181" i="1"/>
  <c r="CV84" i="1" s="1"/>
  <c r="I181" i="1"/>
  <c r="CW83" i="1" s="1"/>
  <c r="K181" i="1"/>
  <c r="CY81" i="1" s="1"/>
  <c r="L181" i="1"/>
  <c r="CZ80" i="1" s="1"/>
  <c r="N181" i="1"/>
  <c r="DB78" i="1" s="1"/>
  <c r="O181" i="1"/>
  <c r="P181" i="1"/>
  <c r="DD76" i="1" s="1"/>
  <c r="Q181" i="1"/>
  <c r="DE75" i="1" s="1"/>
  <c r="S181" i="1"/>
  <c r="T181" i="1"/>
  <c r="V181" i="1"/>
  <c r="DJ70" i="1" s="1"/>
  <c r="W181" i="1"/>
  <c r="X181" i="1"/>
  <c r="DL68" i="1" s="1"/>
  <c r="Y181" i="1"/>
  <c r="AA181" i="1"/>
  <c r="DO65" i="1" s="1"/>
  <c r="AB181" i="1"/>
  <c r="DP64" i="1" s="1"/>
  <c r="AD181" i="1"/>
  <c r="DR62" i="1" s="1"/>
  <c r="AE181" i="1"/>
  <c r="AF181" i="1"/>
  <c r="DT60" i="1" s="1"/>
  <c r="AG181" i="1"/>
  <c r="DU59" i="1" s="1"/>
  <c r="AI181" i="1"/>
  <c r="AJ181" i="1"/>
  <c r="DX56" i="1" s="1"/>
  <c r="AL181" i="1"/>
  <c r="DZ54" i="1" s="1"/>
  <c r="AM181" i="1"/>
  <c r="AN181" i="1"/>
  <c r="EB52" i="1" s="1"/>
  <c r="AO181" i="1"/>
  <c r="AQ181" i="1"/>
  <c r="EE49" i="1" s="1"/>
  <c r="AR181" i="1"/>
  <c r="EF48" i="1" s="1"/>
  <c r="AT181" i="1"/>
  <c r="EH46" i="1" s="1"/>
  <c r="AU181" i="1"/>
  <c r="EI45" i="1" s="1"/>
  <c r="AV181" i="1"/>
  <c r="AW181" i="1"/>
  <c r="EK43" i="1" s="1"/>
  <c r="AY181" i="1"/>
  <c r="AZ181" i="1"/>
  <c r="BB181" i="1"/>
  <c r="BC181" i="1"/>
  <c r="EQ37" i="1" s="1"/>
  <c r="BD181" i="1"/>
  <c r="BE181" i="1"/>
  <c r="ES35" i="1" s="1"/>
  <c r="BG181" i="1"/>
  <c r="BH181" i="1"/>
  <c r="BJ181" i="1"/>
  <c r="BK181" i="1"/>
  <c r="BL181" i="1"/>
  <c r="BM181" i="1"/>
  <c r="FA27" i="1" s="1"/>
  <c r="BO181" i="1"/>
  <c r="BP181" i="1"/>
  <c r="FD24" i="1" s="1"/>
  <c r="BR181" i="1"/>
  <c r="BS181" i="1"/>
  <c r="FG21" i="1" s="1"/>
  <c r="BT181" i="1"/>
  <c r="BU181" i="1"/>
  <c r="FI19" i="1" s="1"/>
  <c r="BW181" i="1"/>
  <c r="BX181" i="1"/>
  <c r="FL16" i="1" s="1"/>
  <c r="BZ181" i="1"/>
  <c r="CA181" i="1"/>
  <c r="CB181" i="1"/>
  <c r="CC181" i="1"/>
  <c r="FQ11" i="1" s="1"/>
  <c r="CE181" i="1"/>
  <c r="FS9" i="1" s="1"/>
  <c r="CF181" i="1"/>
  <c r="FT8" i="1" s="1"/>
  <c r="CH181" i="1"/>
  <c r="CI181" i="1"/>
  <c r="CJ181" i="1"/>
  <c r="CK181" i="1"/>
  <c r="CL181" i="1"/>
  <c r="FZ2" i="1" s="1"/>
  <c r="CM181" i="1"/>
  <c r="W57" i="2" l="1"/>
  <c r="W49" i="2"/>
  <c r="W41" i="2"/>
  <c r="W33" i="2"/>
  <c r="W82" i="2"/>
  <c r="W74" i="2"/>
  <c r="W66" i="2"/>
  <c r="W58" i="2"/>
  <c r="W50" i="2"/>
  <c r="W42" i="2"/>
  <c r="W34" i="2"/>
  <c r="DH55" i="1"/>
  <c r="DH42" i="1"/>
  <c r="W83" i="2"/>
  <c r="W75" i="2"/>
  <c r="W67" i="2"/>
  <c r="W59" i="2"/>
  <c r="W51" i="2"/>
  <c r="W43" i="2"/>
  <c r="W35" i="2"/>
  <c r="DH41" i="1"/>
  <c r="DH16" i="1"/>
  <c r="DH71" i="1"/>
  <c r="W84" i="2"/>
  <c r="W76" i="2"/>
  <c r="W68" i="2"/>
  <c r="W60" i="2"/>
  <c r="W52" i="2"/>
  <c r="W44" i="2"/>
  <c r="W36" i="2"/>
  <c r="W28" i="2"/>
  <c r="DH60" i="1"/>
  <c r="W85" i="2"/>
  <c r="W77" i="2"/>
  <c r="W69" i="2"/>
  <c r="W61" i="2"/>
  <c r="W53" i="2"/>
  <c r="W45" i="2"/>
  <c r="W37" i="2"/>
  <c r="W29" i="2"/>
  <c r="EM2" i="1"/>
  <c r="EM25" i="1"/>
  <c r="EM32" i="1"/>
  <c r="EM39" i="1"/>
  <c r="W79" i="2"/>
  <c r="W71" i="2"/>
  <c r="W63" i="2"/>
  <c r="W55" i="2"/>
  <c r="W47" i="2"/>
  <c r="W39" i="2"/>
  <c r="W31" i="2"/>
  <c r="DH2" i="1"/>
  <c r="DH45" i="1"/>
  <c r="DH50" i="1"/>
  <c r="DH20" i="1"/>
  <c r="DH65" i="1"/>
  <c r="DH49" i="1"/>
  <c r="W73" i="2"/>
  <c r="W62" i="2"/>
  <c r="W46" i="2"/>
  <c r="FO3" i="1"/>
  <c r="DH58" i="1"/>
  <c r="DW2" i="1"/>
  <c r="DW16" i="1"/>
  <c r="DW17" i="1"/>
  <c r="DW49" i="1"/>
  <c r="DW50" i="1"/>
  <c r="DW31" i="1"/>
  <c r="DW41" i="1"/>
  <c r="DW23" i="1"/>
  <c r="W80" i="2"/>
  <c r="W72" i="2"/>
  <c r="W64" i="2"/>
  <c r="W56" i="2"/>
  <c r="W48" i="2"/>
  <c r="W40" i="2"/>
  <c r="W32" i="2"/>
  <c r="DS49" i="1"/>
  <c r="EV13" i="1"/>
  <c r="DS32" i="1"/>
  <c r="DW13" i="1"/>
  <c r="EV31" i="1"/>
  <c r="EM40" i="1"/>
  <c r="DW51" i="1"/>
  <c r="DW28" i="1"/>
  <c r="DG2" i="1"/>
  <c r="DG32" i="1"/>
  <c r="DG64" i="1"/>
  <c r="DG34" i="1"/>
  <c r="DG27" i="1"/>
  <c r="DG51" i="1"/>
  <c r="DG30" i="1"/>
  <c r="DG41" i="1"/>
  <c r="DG52" i="1"/>
  <c r="DG60" i="1"/>
  <c r="DG56" i="1"/>
  <c r="DF2" i="1"/>
  <c r="DF32" i="1"/>
  <c r="DF67" i="1"/>
  <c r="DF57" i="1"/>
  <c r="EV30" i="1"/>
  <c r="DS2" i="1"/>
  <c r="DS42" i="1"/>
  <c r="DS44" i="1"/>
  <c r="DH12" i="1"/>
  <c r="DN2" i="1"/>
  <c r="DN24" i="1"/>
  <c r="DN48" i="1"/>
  <c r="DN38" i="1"/>
  <c r="DN49" i="1"/>
  <c r="DN59" i="1"/>
  <c r="DN33" i="1"/>
  <c r="DN62" i="1"/>
  <c r="EV28" i="1"/>
  <c r="DH68" i="1"/>
  <c r="DN53" i="1"/>
  <c r="DH32" i="1"/>
  <c r="DS29" i="1"/>
  <c r="DS3" i="1"/>
  <c r="DH67" i="1"/>
  <c r="EM29" i="1"/>
  <c r="DG59" i="1"/>
  <c r="DH46" i="1"/>
  <c r="EM5" i="1"/>
  <c r="DN30" i="1"/>
  <c r="DG17" i="1"/>
  <c r="DG15" i="1"/>
  <c r="DH4" i="1"/>
  <c r="DS16" i="1"/>
  <c r="ED2" i="1"/>
  <c r="ED46" i="1"/>
  <c r="ED37" i="1"/>
  <c r="DF26" i="1"/>
  <c r="DH19" i="1"/>
  <c r="DG44" i="1"/>
  <c r="DH34" i="1"/>
  <c r="DS6" i="1"/>
  <c r="DN6" i="1"/>
  <c r="EV24" i="1"/>
  <c r="DH64" i="1"/>
  <c r="DS45" i="1"/>
  <c r="EV11" i="1"/>
  <c r="EN19" i="1"/>
  <c r="EV7" i="1"/>
  <c r="DH47" i="1"/>
  <c r="DS34" i="1"/>
  <c r="EN6" i="1"/>
  <c r="DS23" i="1"/>
  <c r="DN17" i="1"/>
  <c r="DF25" i="1"/>
  <c r="DW4" i="1"/>
  <c r="DG20" i="1"/>
  <c r="FV6" i="1"/>
  <c r="FC25" i="1"/>
  <c r="DN63" i="1"/>
  <c r="DG69" i="1"/>
  <c r="EY24" i="1"/>
  <c r="EX24" i="1"/>
  <c r="EN34" i="1"/>
  <c r="ED44" i="1"/>
  <c r="DF68" i="1"/>
  <c r="EY22" i="1"/>
  <c r="DN58" i="1"/>
  <c r="EY19" i="1"/>
  <c r="FC12" i="1"/>
  <c r="FK3" i="1"/>
  <c r="EY13" i="1"/>
  <c r="DN46" i="1"/>
  <c r="EV8" i="1"/>
  <c r="DN42" i="1"/>
  <c r="DS33" i="1"/>
  <c r="DG39" i="1"/>
  <c r="DF39" i="1"/>
  <c r="DW20" i="1"/>
  <c r="DF31" i="1"/>
  <c r="DN22" i="1"/>
  <c r="DZ17" i="1"/>
  <c r="DZ16" i="1"/>
  <c r="DK2" i="1"/>
  <c r="DK44" i="1"/>
  <c r="DW55" i="1"/>
  <c r="DF71" i="1"/>
  <c r="DW47" i="1"/>
  <c r="DN66" i="1"/>
  <c r="DN18" i="1"/>
  <c r="DS7" i="1"/>
  <c r="EN15" i="1"/>
  <c r="DH38" i="1"/>
  <c r="ED20" i="1"/>
  <c r="DH35" i="1"/>
  <c r="DN13" i="1"/>
  <c r="DS55" i="1"/>
  <c r="ED41" i="1"/>
  <c r="ED35" i="1"/>
  <c r="DN51" i="1"/>
  <c r="DF49" i="1"/>
  <c r="ED16" i="1"/>
  <c r="DN32" i="1"/>
  <c r="DF40" i="1"/>
  <c r="EO2" i="1"/>
  <c r="EO23" i="1"/>
  <c r="EN38" i="1"/>
  <c r="EN24" i="1"/>
  <c r="DA2" i="1"/>
  <c r="DA24" i="1"/>
  <c r="DA27" i="1"/>
  <c r="DA36" i="1"/>
  <c r="DA10" i="1"/>
  <c r="DA70" i="1"/>
  <c r="DA15" i="1"/>
  <c r="DH72" i="1"/>
  <c r="DS57" i="1"/>
  <c r="DF51" i="1"/>
  <c r="EM10" i="1"/>
  <c r="DF74" i="1"/>
  <c r="DG73" i="1"/>
  <c r="EM21" i="1"/>
  <c r="FC2" i="1"/>
  <c r="FC14" i="1"/>
  <c r="DS15" i="1"/>
  <c r="DS14" i="1"/>
  <c r="DW9" i="1"/>
  <c r="DF20" i="1"/>
  <c r="DF14" i="1"/>
  <c r="DH11" i="1"/>
  <c r="EN32" i="1"/>
  <c r="DH51" i="1"/>
  <c r="EV22" i="1"/>
  <c r="FK4" i="1"/>
  <c r="FK17" i="1"/>
  <c r="DW54" i="1"/>
  <c r="FC21" i="1"/>
  <c r="FO8" i="1"/>
  <c r="EN35" i="1"/>
  <c r="FO7" i="1"/>
  <c r="EV26" i="1"/>
  <c r="DN60" i="1"/>
  <c r="FO6" i="1"/>
  <c r="EV25" i="1"/>
  <c r="DS52" i="1"/>
  <c r="DH63" i="1"/>
  <c r="DH56" i="1"/>
  <c r="FC4" i="1"/>
  <c r="DW36" i="1"/>
  <c r="EX8" i="1"/>
  <c r="DN37" i="1"/>
  <c r="DG37" i="1"/>
  <c r="DS11" i="1"/>
  <c r="DZ2" i="1"/>
  <c r="DZ9" i="1"/>
  <c r="ED45" i="1"/>
  <c r="DN61" i="1"/>
  <c r="DF69" i="1"/>
  <c r="ED27" i="1"/>
  <c r="DN40" i="1"/>
  <c r="DF48" i="1"/>
  <c r="EO9" i="1"/>
  <c r="DN16" i="1"/>
  <c r="DF24" i="1"/>
  <c r="EX23" i="1"/>
  <c r="EN33" i="1"/>
  <c r="FO5" i="1"/>
  <c r="ES27" i="1"/>
  <c r="FA18" i="1"/>
  <c r="EN30" i="1"/>
  <c r="EV21" i="1"/>
  <c r="EN29" i="1"/>
  <c r="DH61" i="1"/>
  <c r="EV20" i="1"/>
  <c r="DF62" i="1"/>
  <c r="ES21" i="1"/>
  <c r="DZ40" i="1"/>
  <c r="DF60" i="1"/>
  <c r="EY14" i="1"/>
  <c r="EM26" i="1"/>
  <c r="DS46" i="1"/>
  <c r="ES16" i="1"/>
  <c r="DH53" i="1"/>
  <c r="DW37" i="1"/>
  <c r="EO14" i="1"/>
  <c r="DN41" i="1"/>
  <c r="DF47" i="1"/>
  <c r="EO11" i="1"/>
  <c r="DA51" i="1"/>
  <c r="DG42" i="1"/>
  <c r="DF30" i="1"/>
  <c r="DW12" i="1"/>
  <c r="DN21" i="1"/>
  <c r="DK22" i="1"/>
  <c r="DA32" i="1"/>
  <c r="DG23" i="1"/>
  <c r="DF22" i="1"/>
  <c r="DH17" i="1"/>
  <c r="DG13" i="1"/>
  <c r="DM2" i="1"/>
  <c r="DM39" i="1"/>
  <c r="DA13" i="1"/>
  <c r="DG6" i="1"/>
  <c r="DA11" i="1"/>
  <c r="DF4" i="1"/>
  <c r="EZ16" i="1"/>
  <c r="ER24" i="1"/>
  <c r="FF8" i="1"/>
  <c r="CU69" i="1"/>
  <c r="ED33" i="1"/>
  <c r="DA59" i="1"/>
  <c r="DN43" i="1"/>
  <c r="DQ38" i="1"/>
  <c r="DQ23" i="1"/>
  <c r="DA39" i="1"/>
  <c r="DQ40" i="1"/>
  <c r="DF21" i="1"/>
  <c r="DA6" i="1"/>
  <c r="FP11" i="1"/>
  <c r="EM38" i="1"/>
  <c r="DW53" i="1"/>
  <c r="FC20" i="1"/>
  <c r="EM36" i="1"/>
  <c r="DW52" i="1"/>
  <c r="DG68" i="1"/>
  <c r="DK62" i="1"/>
  <c r="DK61" i="1"/>
  <c r="EY20" i="1"/>
  <c r="ED39" i="1"/>
  <c r="DN55" i="1"/>
  <c r="EX17" i="1"/>
  <c r="DW44" i="1"/>
  <c r="DM54" i="1"/>
  <c r="EY15" i="1"/>
  <c r="DN52" i="1"/>
  <c r="ES15" i="1"/>
  <c r="DK48" i="1"/>
  <c r="EM15" i="1"/>
  <c r="DS35" i="1"/>
  <c r="DM40" i="1"/>
  <c r="EM13" i="1"/>
  <c r="DM38" i="1"/>
  <c r="ER2" i="1"/>
  <c r="ER11" i="1"/>
  <c r="EM4" i="1"/>
  <c r="DN12" i="1"/>
  <c r="DA22" i="1"/>
  <c r="DM9" i="1"/>
  <c r="DH13" i="1"/>
  <c r="DG5" i="1"/>
  <c r="CU2" i="1"/>
  <c r="CU21" i="1"/>
  <c r="CU3" i="1"/>
  <c r="CU13" i="1"/>
  <c r="DS58" i="1"/>
  <c r="CU84" i="1"/>
  <c r="FF10" i="1"/>
  <c r="EX18" i="1"/>
  <c r="DM63" i="1"/>
  <c r="EO7" i="1"/>
  <c r="DQ31" i="1"/>
  <c r="DA47" i="1"/>
  <c r="EP3" i="1"/>
  <c r="DZ19" i="1"/>
  <c r="CU45" i="1"/>
  <c r="DM13" i="1"/>
  <c r="CU16" i="1"/>
  <c r="ER8" i="1"/>
  <c r="EX30" i="1"/>
  <c r="DM67" i="1"/>
  <c r="DS60" i="1"/>
  <c r="FK15" i="1"/>
  <c r="EO37" i="1"/>
  <c r="EC48" i="1"/>
  <c r="FP8" i="1"/>
  <c r="CU81" i="1"/>
  <c r="DS54" i="1"/>
  <c r="EZ20" i="1"/>
  <c r="ED42" i="1"/>
  <c r="ES24" i="1"/>
  <c r="FC13" i="1"/>
  <c r="DM55" i="1"/>
  <c r="FF9" i="1"/>
  <c r="EO25" i="1"/>
  <c r="DW43" i="1"/>
  <c r="DZ39" i="1"/>
  <c r="EC35" i="1"/>
  <c r="EZ11" i="1"/>
  <c r="DK46" i="1"/>
  <c r="DW32" i="1"/>
  <c r="DM36" i="1"/>
  <c r="EC19" i="1"/>
  <c r="EP5" i="1"/>
  <c r="DF37" i="1"/>
  <c r="DQ17" i="1"/>
  <c r="DA33" i="1"/>
  <c r="DF6" i="1"/>
  <c r="CU10" i="1"/>
  <c r="CY2" i="1"/>
  <c r="CY25" i="1"/>
  <c r="CY27" i="1"/>
  <c r="CY64" i="1"/>
  <c r="ES33" i="1"/>
  <c r="EC49" i="1"/>
  <c r="DM65" i="1"/>
  <c r="FE16" i="1"/>
  <c r="ED29" i="1"/>
  <c r="DF53" i="1"/>
  <c r="CU62" i="1"/>
  <c r="EO10" i="1"/>
  <c r="DA50" i="1"/>
  <c r="DC41" i="1"/>
  <c r="CU49" i="1"/>
  <c r="DQ51" i="1"/>
  <c r="DH33" i="1"/>
  <c r="DQ22" i="1"/>
  <c r="DF7" i="1"/>
  <c r="DC8" i="1"/>
  <c r="FF22" i="1"/>
  <c r="EN40" i="1"/>
  <c r="FV5" i="1"/>
  <c r="FN13" i="1"/>
  <c r="FF21" i="1"/>
  <c r="EX29" i="1"/>
  <c r="EP37" i="1"/>
  <c r="DZ53" i="1"/>
  <c r="ED48" i="1"/>
  <c r="DH70" i="1"/>
  <c r="FC22" i="1"/>
  <c r="FO9" i="1"/>
  <c r="EM37" i="1"/>
  <c r="DC73" i="1"/>
  <c r="FQ6" i="1"/>
  <c r="FA22" i="1"/>
  <c r="ES30" i="1"/>
  <c r="EC46" i="1"/>
  <c r="DM62" i="1"/>
  <c r="DZ48" i="1"/>
  <c r="ES28" i="1"/>
  <c r="EY21" i="1"/>
  <c r="EC43" i="1"/>
  <c r="DS53" i="1"/>
  <c r="FO4" i="1"/>
  <c r="FE14" i="1"/>
  <c r="EV23" i="1"/>
  <c r="DC68" i="1"/>
  <c r="ES25" i="1"/>
  <c r="DH62" i="1"/>
  <c r="EM28" i="1"/>
  <c r="DK55" i="1"/>
  <c r="FE7" i="1"/>
  <c r="EV16" i="1"/>
  <c r="FI2" i="1"/>
  <c r="FI6" i="1"/>
  <c r="DM49" i="1"/>
  <c r="DM48" i="1"/>
  <c r="FA7" i="1"/>
  <c r="EC31" i="1"/>
  <c r="DS41" i="1"/>
  <c r="DG53" i="1"/>
  <c r="CU65" i="1"/>
  <c r="EY8" i="1"/>
  <c r="EO18" i="1"/>
  <c r="DS40" i="1"/>
  <c r="EM19" i="1"/>
  <c r="CY59" i="1"/>
  <c r="EV9" i="1"/>
  <c r="EM18" i="1"/>
  <c r="ES11" i="1"/>
  <c r="EC22" i="1"/>
  <c r="EP7" i="1"/>
  <c r="DW26" i="1"/>
  <c r="ED15" i="1"/>
  <c r="DC42" i="1"/>
  <c r="DF33" i="1"/>
  <c r="DS19" i="1"/>
  <c r="DK27" i="1"/>
  <c r="DC35" i="1"/>
  <c r="CU43" i="1"/>
  <c r="DW7" i="1"/>
  <c r="DK19" i="1"/>
  <c r="DA29" i="1"/>
  <c r="DA28" i="1"/>
  <c r="DC22" i="1"/>
  <c r="DQ6" i="1"/>
  <c r="DH15" i="1"/>
  <c r="DA21" i="1"/>
  <c r="DN7" i="1"/>
  <c r="DF15" i="1"/>
  <c r="DK9" i="1"/>
  <c r="DC17" i="1"/>
  <c r="CU25" i="1"/>
  <c r="CY16" i="1"/>
  <c r="DA7" i="1"/>
  <c r="FN6" i="1"/>
  <c r="FF14" i="1"/>
  <c r="EX22" i="1"/>
  <c r="EP30" i="1"/>
  <c r="DZ46" i="1"/>
  <c r="FN5" i="1"/>
  <c r="FF13" i="1"/>
  <c r="EX21" i="1"/>
  <c r="EP29" i="1"/>
  <c r="DZ45" i="1"/>
  <c r="CU70" i="1"/>
  <c r="EW5" i="1"/>
  <c r="EO13" i="1"/>
  <c r="DQ37" i="1"/>
  <c r="DA53" i="1"/>
  <c r="DM61" i="1"/>
  <c r="DS28" i="1"/>
  <c r="DK36" i="1"/>
  <c r="DC44" i="1"/>
  <c r="EC6" i="1"/>
  <c r="DM22" i="1"/>
  <c r="DM41" i="1"/>
  <c r="EA2" i="1"/>
  <c r="EA4" i="1"/>
  <c r="DS10" i="1"/>
  <c r="DK18" i="1"/>
  <c r="CU34" i="1"/>
  <c r="DS9" i="1"/>
  <c r="DK17" i="1"/>
  <c r="CU33" i="1"/>
  <c r="DM8" i="1"/>
  <c r="EP38" i="1"/>
  <c r="ED47" i="1"/>
  <c r="EY25" i="1"/>
  <c r="FK12" i="1"/>
  <c r="FA19" i="1"/>
  <c r="EO30" i="1"/>
  <c r="DN57" i="1"/>
  <c r="DK59" i="1"/>
  <c r="DF63" i="1"/>
  <c r="DN54" i="1"/>
  <c r="EP24" i="1"/>
  <c r="EV17" i="1"/>
  <c r="DH57" i="1"/>
  <c r="FA10" i="1"/>
  <c r="FC7" i="1"/>
  <c r="EM23" i="1"/>
  <c r="DW39" i="1"/>
  <c r="DG55" i="1"/>
  <c r="FC5" i="1"/>
  <c r="DK49" i="1"/>
  <c r="DA58" i="1"/>
  <c r="DW33" i="1"/>
  <c r="DM43" i="1"/>
  <c r="DG45" i="1"/>
  <c r="EO4" i="1"/>
  <c r="DN31" i="1"/>
  <c r="DG36" i="1"/>
  <c r="DM7" i="1"/>
  <c r="FO10" i="1"/>
  <c r="EY26" i="1"/>
  <c r="DK66" i="1"/>
  <c r="CU82" i="1"/>
  <c r="EP26" i="1"/>
  <c r="DZ42" i="1"/>
  <c r="DA48" i="1"/>
  <c r="CU50" i="1"/>
  <c r="EC2" i="1"/>
  <c r="EC36" i="1"/>
  <c r="EC9" i="1"/>
  <c r="FY3" i="1"/>
  <c r="DW57" i="1"/>
  <c r="DK68" i="1"/>
  <c r="EZ26" i="1"/>
  <c r="FV3" i="1"/>
  <c r="FC19" i="1"/>
  <c r="EO31" i="1"/>
  <c r="DM58" i="1"/>
  <c r="DS51" i="1"/>
  <c r="ES23" i="1"/>
  <c r="DW45" i="1"/>
  <c r="EX16" i="1"/>
  <c r="FE8" i="1"/>
  <c r="DA63" i="1"/>
  <c r="EO22" i="1"/>
  <c r="DA62" i="1"/>
  <c r="ER16" i="1"/>
  <c r="EP17" i="1"/>
  <c r="EV6" i="1"/>
  <c r="EP8" i="1"/>
  <c r="DZ24" i="1"/>
  <c r="CU51" i="1"/>
  <c r="DM32" i="1"/>
  <c r="ED6" i="1"/>
  <c r="DG26" i="1"/>
  <c r="DS8" i="1"/>
  <c r="DA25" i="1"/>
  <c r="DC2" i="1"/>
  <c r="DC23" i="1"/>
  <c r="DC30" i="1"/>
  <c r="DC60" i="1"/>
  <c r="DC29" i="1"/>
  <c r="DC33" i="1"/>
  <c r="FQ9" i="1"/>
  <c r="FA25" i="1"/>
  <c r="EO32" i="1"/>
  <c r="DQ56" i="1"/>
  <c r="ED30" i="1"/>
  <c r="DF54" i="1"/>
  <c r="DN45" i="1"/>
  <c r="ED25" i="1"/>
  <c r="DQ34" i="1"/>
  <c r="EN8" i="1"/>
  <c r="DH40" i="1"/>
  <c r="FN14" i="1"/>
  <c r="EV32" i="1"/>
  <c r="EM41" i="1"/>
  <c r="EC51" i="1"/>
  <c r="FE22" i="1"/>
  <c r="EW30" i="1"/>
  <c r="EW29" i="1"/>
  <c r="DQ61" i="1"/>
  <c r="DG71" i="1"/>
  <c r="FK14" i="1"/>
  <c r="ES32" i="1"/>
  <c r="CY78" i="1"/>
  <c r="ER31" i="1"/>
  <c r="FA21" i="1"/>
  <c r="FA20" i="1"/>
  <c r="ER29" i="1"/>
  <c r="DZ47" i="1"/>
  <c r="EW23" i="1"/>
  <c r="DQ55" i="1"/>
  <c r="DF66" i="1"/>
  <c r="EC42" i="1"/>
  <c r="FA17" i="1"/>
  <c r="ER26" i="1"/>
  <c r="FK5" i="1"/>
  <c r="FA15" i="1"/>
  <c r="CY69" i="1"/>
  <c r="DA66" i="1"/>
  <c r="EV18" i="1"/>
  <c r="EM27" i="1"/>
  <c r="ED36" i="1"/>
  <c r="FC10" i="1"/>
  <c r="ER21" i="1"/>
  <c r="EX13" i="1"/>
  <c r="DQ46" i="1"/>
  <c r="EZ10" i="1"/>
  <c r="ER18" i="1"/>
  <c r="EX9" i="1"/>
  <c r="EM20" i="1"/>
  <c r="ED28" i="1"/>
  <c r="DN44" i="1"/>
  <c r="DF52" i="1"/>
  <c r="EC28" i="1"/>
  <c r="DS38" i="1"/>
  <c r="CY52" i="1"/>
  <c r="EO8" i="1"/>
  <c r="CY50" i="1"/>
  <c r="DM34" i="1"/>
  <c r="EO5" i="1"/>
  <c r="EC16" i="1"/>
  <c r="DN29" i="1"/>
  <c r="DC38" i="1"/>
  <c r="DN25" i="1"/>
  <c r="ED7" i="1"/>
  <c r="DA35" i="1"/>
  <c r="DQ10" i="1"/>
  <c r="DQ7" i="1"/>
  <c r="DA23" i="1"/>
  <c r="DG16" i="1"/>
  <c r="DC3" i="1"/>
  <c r="CU11" i="1"/>
  <c r="DA4" i="1"/>
  <c r="FW3" i="1"/>
  <c r="FO11" i="1"/>
  <c r="EY27" i="1"/>
  <c r="DS59" i="1"/>
  <c r="DK67" i="1"/>
  <c r="DC75" i="1"/>
  <c r="CU83" i="1"/>
  <c r="DF61" i="1"/>
  <c r="CY74" i="1"/>
  <c r="FE6" i="1"/>
  <c r="EW14" i="1"/>
  <c r="DA56" i="1"/>
  <c r="EN16" i="1"/>
  <c r="DH48" i="1"/>
  <c r="CU63" i="1"/>
  <c r="EN14" i="1"/>
  <c r="DQ58" i="1"/>
  <c r="ED19" i="1"/>
  <c r="DN35" i="1"/>
  <c r="DF43" i="1"/>
  <c r="EO3" i="1"/>
  <c r="DQ27" i="1"/>
  <c r="DA43" i="1"/>
  <c r="DS24" i="1"/>
  <c r="DK32" i="1"/>
  <c r="DC40" i="1"/>
  <c r="CU48" i="1"/>
  <c r="DM46" i="1"/>
  <c r="EW28" i="1"/>
  <c r="FR9" i="1"/>
  <c r="DN65" i="1"/>
  <c r="DF73" i="1"/>
  <c r="FP7" i="1"/>
  <c r="FH15" i="1"/>
  <c r="EZ23" i="1"/>
  <c r="FS3" i="1"/>
  <c r="FK11" i="1"/>
  <c r="EM35" i="1"/>
  <c r="DG67" i="1"/>
  <c r="FK6" i="1"/>
  <c r="EM30" i="1"/>
  <c r="DW46" i="1"/>
  <c r="DG62" i="1"/>
  <c r="CY70" i="1"/>
  <c r="EN27" i="1"/>
  <c r="DH59" i="1"/>
  <c r="EW17" i="1"/>
  <c r="EN26" i="1"/>
  <c r="FI4" i="1"/>
  <c r="EZ13" i="1"/>
  <c r="DG58" i="1"/>
  <c r="FI3" i="1"/>
  <c r="EZ12" i="1"/>
  <c r="FH3" i="1"/>
  <c r="EY12" i="1"/>
  <c r="EP21" i="1"/>
  <c r="EY11" i="1"/>
  <c r="EA35" i="1"/>
  <c r="DS43" i="1"/>
  <c r="DK51" i="1"/>
  <c r="DC59" i="1"/>
  <c r="CU67" i="1"/>
  <c r="EP18" i="1"/>
  <c r="EY7" i="1"/>
  <c r="EA31" i="1"/>
  <c r="DS39" i="1"/>
  <c r="DK47" i="1"/>
  <c r="FA4" i="1"/>
  <c r="ER13" i="1"/>
  <c r="ER12" i="1"/>
  <c r="ER10" i="1"/>
  <c r="DG47" i="1"/>
  <c r="EV4" i="1"/>
  <c r="EN12" i="1"/>
  <c r="DH44" i="1"/>
  <c r="DF45" i="1"/>
  <c r="EM11" i="1"/>
  <c r="DW27" i="1"/>
  <c r="DG43" i="1"/>
  <c r="CY51" i="1"/>
  <c r="EN9" i="1"/>
  <c r="EA21" i="1"/>
  <c r="DK37" i="1"/>
  <c r="CU53" i="1"/>
  <c r="EP4" i="1"/>
  <c r="EK7" i="1"/>
  <c r="EC12" i="1"/>
  <c r="DA40" i="1"/>
  <c r="DA38" i="1"/>
  <c r="DW15" i="1"/>
  <c r="DG31" i="1"/>
  <c r="CY39" i="1"/>
  <c r="DZ11" i="1"/>
  <c r="ED5" i="1"/>
  <c r="DZ8" i="1"/>
  <c r="CT40" i="1"/>
  <c r="DQ16" i="1"/>
  <c r="DH25" i="1"/>
  <c r="CY34" i="1"/>
  <c r="DG22" i="1"/>
  <c r="DG21" i="1"/>
  <c r="DN10" i="1"/>
  <c r="DF18" i="1"/>
  <c r="DN9" i="1"/>
  <c r="DF17" i="1"/>
  <c r="DL10" i="1"/>
  <c r="DF13" i="1"/>
  <c r="DG11" i="1"/>
  <c r="CY19" i="1"/>
  <c r="DA16" i="1"/>
  <c r="DF8" i="1"/>
  <c r="CT19" i="1"/>
  <c r="CY13" i="1"/>
  <c r="CT8" i="1"/>
  <c r="FB9" i="1"/>
  <c r="DV41" i="1"/>
  <c r="EN4" i="1"/>
  <c r="DH36" i="1"/>
  <c r="CT42" i="1"/>
  <c r="DZ7" i="1"/>
  <c r="DL40" i="1"/>
  <c r="CT32" i="1"/>
  <c r="DL31" i="1"/>
  <c r="DA8" i="1"/>
  <c r="FE3" i="1"/>
  <c r="EO19" i="1"/>
  <c r="DN27" i="1"/>
  <c r="DF35" i="1"/>
  <c r="DA14" i="1"/>
  <c r="FX4" i="1"/>
  <c r="FH20" i="1"/>
  <c r="ER36" i="1"/>
  <c r="FX3" i="1"/>
  <c r="FH19" i="1"/>
  <c r="EO36" i="1"/>
  <c r="DQ60" i="1"/>
  <c r="DA76" i="1"/>
  <c r="FR6" i="1"/>
  <c r="DF70" i="1"/>
  <c r="FF17" i="1"/>
  <c r="DZ49" i="1"/>
  <c r="FI13" i="1"/>
  <c r="EK37" i="1"/>
  <c r="FK10" i="1"/>
  <c r="DG66" i="1"/>
  <c r="FC15" i="1"/>
  <c r="CY71" i="1"/>
  <c r="FA16" i="1"/>
  <c r="EK32" i="1"/>
  <c r="DS47" i="1"/>
  <c r="EX15" i="1"/>
  <c r="EX14" i="1"/>
  <c r="DM51" i="1"/>
  <c r="EW13" i="1"/>
  <c r="DW38" i="1"/>
  <c r="DG54" i="1"/>
  <c r="EO17" i="1"/>
  <c r="ED26" i="1"/>
  <c r="EO12" i="1"/>
  <c r="DQ36" i="1"/>
  <c r="ED22" i="1"/>
  <c r="DF46" i="1"/>
  <c r="EK13" i="1"/>
  <c r="EO6" i="1"/>
  <c r="DQ30" i="1"/>
  <c r="DA46" i="1"/>
  <c r="DC43" i="1"/>
  <c r="EN5" i="1"/>
  <c r="DH37" i="1"/>
  <c r="DW21" i="1"/>
  <c r="DM31" i="1"/>
  <c r="EK5" i="1"/>
  <c r="EC13" i="1"/>
  <c r="DM29" i="1"/>
  <c r="EK4" i="1"/>
  <c r="EA14" i="1"/>
  <c r="CY42" i="1"/>
  <c r="CY41" i="1"/>
  <c r="ED9" i="1"/>
  <c r="DS20" i="1"/>
  <c r="DN23" i="1"/>
  <c r="CU42" i="1"/>
  <c r="DH28" i="1"/>
  <c r="DH27" i="1"/>
  <c r="DH26" i="1"/>
  <c r="EC3" i="1"/>
  <c r="DH24" i="1"/>
  <c r="DG24" i="1"/>
  <c r="DW6" i="1"/>
  <c r="DW5" i="1"/>
  <c r="DN14" i="1"/>
  <c r="CU32" i="1"/>
  <c r="DK15" i="1"/>
  <c r="DG8" i="1"/>
  <c r="DA12" i="1"/>
  <c r="CU14" i="1"/>
  <c r="CU9" i="1"/>
  <c r="FB10" i="1"/>
  <c r="ED34" i="1"/>
  <c r="DV42" i="1"/>
  <c r="DN50" i="1"/>
  <c r="DF58" i="1"/>
  <c r="EV12" i="1"/>
  <c r="EN20" i="1"/>
  <c r="DH52" i="1"/>
  <c r="EW8" i="1"/>
  <c r="EO16" i="1"/>
  <c r="EY5" i="1"/>
  <c r="EA29" i="1"/>
  <c r="DS37" i="1"/>
  <c r="DK45" i="1"/>
  <c r="DC53" i="1"/>
  <c r="CU61" i="1"/>
  <c r="EY4" i="1"/>
  <c r="EA28" i="1"/>
  <c r="DS36" i="1"/>
  <c r="DS18" i="1"/>
  <c r="CT41" i="1"/>
  <c r="DH18" i="1"/>
  <c r="DX11" i="1"/>
  <c r="EW11" i="1"/>
  <c r="DQ43" i="1"/>
  <c r="ED11" i="1"/>
  <c r="FP12" i="1"/>
  <c r="EZ28" i="1"/>
  <c r="EZ27" i="1"/>
  <c r="FE20" i="1"/>
  <c r="FN9" i="1"/>
  <c r="EX25" i="1"/>
  <c r="FQ5" i="1"/>
  <c r="ES29" i="1"/>
  <c r="EC45" i="1"/>
  <c r="FC18" i="1"/>
  <c r="EM34" i="1"/>
  <c r="EN31" i="1"/>
  <c r="FK7" i="1"/>
  <c r="EM31" i="1"/>
  <c r="DG63" i="1"/>
  <c r="FI8" i="1"/>
  <c r="EC40" i="1"/>
  <c r="DM56" i="1"/>
  <c r="EC37" i="1"/>
  <c r="DW42" i="1"/>
  <c r="FF5" i="1"/>
  <c r="FE5" i="1"/>
  <c r="EO21" i="1"/>
  <c r="DQ45" i="1"/>
  <c r="DA61" i="1"/>
  <c r="FC6" i="1"/>
  <c r="EM22" i="1"/>
  <c r="CY62" i="1"/>
  <c r="EX10" i="1"/>
  <c r="EW9" i="1"/>
  <c r="DQ41" i="1"/>
  <c r="DA57" i="1"/>
  <c r="EY6" i="1"/>
  <c r="DW34" i="1"/>
  <c r="EZ4" i="1"/>
  <c r="EZ3" i="1"/>
  <c r="EY3" i="1"/>
  <c r="EW4" i="1"/>
  <c r="DA52" i="1"/>
  <c r="ES5" i="1"/>
  <c r="DM37" i="1"/>
  <c r="FW5" i="1"/>
  <c r="FO13" i="1"/>
  <c r="EY29" i="1"/>
  <c r="EA53" i="1"/>
  <c r="DS61" i="1"/>
  <c r="DK69" i="1"/>
  <c r="DC77" i="1"/>
  <c r="CU85" i="1"/>
  <c r="FW4" i="1"/>
  <c r="FO12" i="1"/>
  <c r="EY28" i="1"/>
  <c r="EA52" i="1"/>
  <c r="FV4" i="1"/>
  <c r="FN12" i="1"/>
  <c r="FF20" i="1"/>
  <c r="EX28" i="1"/>
  <c r="EP36" i="1"/>
  <c r="DZ52" i="1"/>
  <c r="FT5" i="1"/>
  <c r="EV29" i="1"/>
  <c r="EN37" i="1"/>
  <c r="DH69" i="1"/>
  <c r="FQ7" i="1"/>
  <c r="FI15" i="1"/>
  <c r="FA23" i="1"/>
  <c r="ES31" i="1"/>
  <c r="EC47" i="1"/>
  <c r="FE18" i="1"/>
  <c r="EW26" i="1"/>
  <c r="EO34" i="1"/>
  <c r="DA74" i="1"/>
  <c r="FR3" i="1"/>
  <c r="FB19" i="1"/>
  <c r="ED43" i="1"/>
  <c r="FK9" i="1"/>
  <c r="FC17" i="1"/>
  <c r="EM33" i="1"/>
  <c r="DG65" i="1"/>
  <c r="CY73" i="1"/>
  <c r="FK8" i="1"/>
  <c r="FC16" i="1"/>
  <c r="EU24" i="1"/>
  <c r="DW48" i="1"/>
  <c r="CY72" i="1"/>
  <c r="FB16" i="1"/>
  <c r="ED40" i="1"/>
  <c r="DV48" i="1"/>
  <c r="DN56" i="1"/>
  <c r="DF64" i="1"/>
  <c r="FH9" i="1"/>
  <c r="EZ17" i="1"/>
  <c r="ER25" i="1"/>
  <c r="EB41" i="1"/>
  <c r="DL57" i="1"/>
  <c r="FE11" i="1"/>
  <c r="EW19" i="1"/>
  <c r="EO27" i="1"/>
  <c r="DA67" i="1"/>
  <c r="FA14" i="1"/>
  <c r="ES22" i="1"/>
  <c r="EC38" i="1"/>
  <c r="FC11" i="1"/>
  <c r="EK29" i="1"/>
  <c r="EA39" i="1"/>
  <c r="DA65" i="1"/>
  <c r="FF7" i="1"/>
  <c r="EN25" i="1"/>
  <c r="DL53" i="1"/>
  <c r="FF6" i="1"/>
  <c r="EW15" i="1"/>
  <c r="DL52" i="1"/>
  <c r="CT70" i="1"/>
  <c r="EC34" i="1"/>
  <c r="DK52" i="1"/>
  <c r="EV14" i="1"/>
  <c r="EN22" i="1"/>
  <c r="DH54" i="1"/>
  <c r="FB7" i="1"/>
  <c r="ED31" i="1"/>
  <c r="DV39" i="1"/>
  <c r="DN47" i="1"/>
  <c r="DF55" i="1"/>
  <c r="EU13" i="1"/>
  <c r="EK23" i="1"/>
  <c r="EA33" i="1"/>
  <c r="EN17" i="1"/>
  <c r="DM44" i="1"/>
  <c r="EW7" i="1"/>
  <c r="EM17" i="1"/>
  <c r="EC27" i="1"/>
  <c r="DQ39" i="1"/>
  <c r="DG49" i="1"/>
  <c r="EM16" i="1"/>
  <c r="EC26" i="1"/>
  <c r="DG48" i="1"/>
  <c r="CU59" i="1"/>
  <c r="EM12" i="1"/>
  <c r="ED21" i="1"/>
  <c r="EN7" i="1"/>
  <c r="DH39" i="1"/>
  <c r="EM7" i="1"/>
  <c r="DK35" i="1"/>
  <c r="EM6" i="1"/>
  <c r="DW22" i="1"/>
  <c r="DG38" i="1"/>
  <c r="CY46" i="1"/>
  <c r="DV22" i="1"/>
  <c r="DL32" i="1"/>
  <c r="DZ15" i="1"/>
  <c r="DQ24" i="1"/>
  <c r="EB11" i="1"/>
  <c r="EB10" i="1"/>
  <c r="DL26" i="1"/>
  <c r="DW14" i="1"/>
  <c r="DM24" i="1"/>
  <c r="DC34" i="1"/>
  <c r="CT43" i="1"/>
  <c r="DQ18" i="1"/>
  <c r="DG28" i="1"/>
  <c r="DW10" i="1"/>
  <c r="DN19" i="1"/>
  <c r="DQ15" i="1"/>
  <c r="DG25" i="1"/>
  <c r="DC27" i="1"/>
  <c r="DM16" i="1"/>
  <c r="CT35" i="1"/>
  <c r="DV6" i="1"/>
  <c r="DM15" i="1"/>
  <c r="DC24" i="1"/>
  <c r="DM12" i="1"/>
  <c r="CU30" i="1"/>
  <c r="DK8" i="1"/>
  <c r="DL6" i="1"/>
  <c r="DN3" i="1"/>
  <c r="DF11" i="1"/>
  <c r="DG9" i="1"/>
  <c r="CY17" i="1"/>
  <c r="DF9" i="1"/>
  <c r="DK3" i="1"/>
  <c r="DC11" i="1"/>
  <c r="CU19" i="1"/>
  <c r="DH3" i="1"/>
  <c r="DC6" i="1"/>
  <c r="CY7" i="1"/>
  <c r="CT10" i="1"/>
  <c r="CY3" i="1"/>
  <c r="EX6" i="1"/>
  <c r="EP14" i="1"/>
  <c r="DZ30" i="1"/>
  <c r="DB54" i="1"/>
  <c r="CT62" i="1"/>
  <c r="EX5" i="1"/>
  <c r="EP13" i="1"/>
  <c r="DZ29" i="1"/>
  <c r="CT61" i="1"/>
  <c r="EC10" i="1"/>
  <c r="CY32" i="1"/>
  <c r="CT7" i="1"/>
  <c r="CU4" i="1"/>
  <c r="DQ25" i="1"/>
  <c r="DA41" i="1"/>
  <c r="ED10" i="1"/>
  <c r="DV18" i="1"/>
  <c r="DN26" i="1"/>
  <c r="DF34" i="1"/>
  <c r="DK28" i="1"/>
  <c r="DX14" i="1"/>
  <c r="DH30" i="1"/>
  <c r="EC8" i="1"/>
  <c r="EC7" i="1"/>
  <c r="DM23" i="1"/>
  <c r="DF29" i="1"/>
  <c r="DW11" i="1"/>
  <c r="CY35" i="1"/>
  <c r="DF27" i="1"/>
  <c r="DX6" i="1"/>
  <c r="DH22" i="1"/>
  <c r="DV7" i="1"/>
  <c r="DN15" i="1"/>
  <c r="DF23" i="1"/>
  <c r="DL13" i="1"/>
  <c r="DM11" i="1"/>
  <c r="DM10" i="1"/>
  <c r="DB20" i="1"/>
  <c r="DG14" i="1"/>
  <c r="CY22" i="1"/>
  <c r="DL8" i="1"/>
  <c r="DG12" i="1"/>
  <c r="DC7" i="1"/>
  <c r="CT16" i="1"/>
  <c r="DB3" i="1"/>
  <c r="CT11" i="1"/>
  <c r="CY5" i="1"/>
  <c r="CU8" i="1"/>
  <c r="DS12" i="1"/>
  <c r="DK20" i="1"/>
  <c r="DC28" i="1"/>
  <c r="CU36" i="1"/>
  <c r="CW15" i="1"/>
  <c r="FE10" i="1"/>
  <c r="EW18" i="1"/>
  <c r="EO26" i="1"/>
  <c r="FC9" i="1"/>
  <c r="EU17" i="1"/>
  <c r="DG57" i="1"/>
  <c r="CY65" i="1"/>
  <c r="FC8" i="1"/>
  <c r="EU16" i="1"/>
  <c r="EM24" i="1"/>
  <c r="DW40" i="1"/>
  <c r="FB8" i="1"/>
  <c r="EL24" i="1"/>
  <c r="ED32" i="1"/>
  <c r="DV40" i="1"/>
  <c r="DF56" i="1"/>
  <c r="EZ9" i="1"/>
  <c r="ER17" i="1"/>
  <c r="FA6" i="1"/>
  <c r="ES14" i="1"/>
  <c r="EK22" i="1"/>
  <c r="EC30" i="1"/>
  <c r="EV10" i="1"/>
  <c r="EN18" i="1"/>
  <c r="DX34" i="1"/>
  <c r="EX7" i="1"/>
  <c r="EP15" i="1"/>
  <c r="DZ31" i="1"/>
  <c r="EX4" i="1"/>
  <c r="EP12" i="1"/>
  <c r="DZ28" i="1"/>
  <c r="DB52" i="1"/>
  <c r="CT60" i="1"/>
  <c r="EV5" i="1"/>
  <c r="EN13" i="1"/>
  <c r="DX29" i="1"/>
  <c r="ES7" i="1"/>
  <c r="EK15" i="1"/>
  <c r="EC23" i="1"/>
  <c r="ER6" i="1"/>
  <c r="EJ14" i="1"/>
  <c r="EB22" i="1"/>
  <c r="DT30" i="1"/>
  <c r="DL38" i="1"/>
  <c r="EM9" i="1"/>
  <c r="DW25" i="1"/>
  <c r="EM8" i="1"/>
  <c r="DW24" i="1"/>
  <c r="DG40" i="1"/>
  <c r="EJ9" i="1"/>
  <c r="EB17" i="1"/>
  <c r="DL33" i="1"/>
  <c r="DD41" i="1"/>
  <c r="EK6" i="1"/>
  <c r="EC14" i="1"/>
  <c r="DU22" i="1"/>
  <c r="DM30" i="1"/>
  <c r="DE38" i="1"/>
  <c r="EM3" i="1"/>
  <c r="DW19" i="1"/>
  <c r="DG35" i="1"/>
  <c r="CY43" i="1"/>
  <c r="DW18" i="1"/>
  <c r="DM28" i="1"/>
  <c r="DD37" i="1"/>
  <c r="CU46" i="1"/>
  <c r="EJ4" i="1"/>
  <c r="EB12" i="1"/>
  <c r="DT20" i="1"/>
  <c r="DL28" i="1"/>
  <c r="DD36" i="1"/>
  <c r="EJ3" i="1"/>
  <c r="EA12" i="1"/>
  <c r="DQ20" i="1"/>
  <c r="DH29" i="1"/>
  <c r="CY38" i="1"/>
  <c r="EA9" i="1"/>
  <c r="DS17" i="1"/>
  <c r="DK25" i="1"/>
  <c r="CU41" i="1"/>
  <c r="DV13" i="1"/>
  <c r="DL23" i="1"/>
  <c r="EC5" i="1"/>
  <c r="DU13" i="1"/>
  <c r="DM21" i="1"/>
  <c r="DE29" i="1"/>
  <c r="DV11" i="1"/>
  <c r="DM20" i="1"/>
  <c r="DD29" i="1"/>
  <c r="CU38" i="1"/>
  <c r="EB3" i="1"/>
  <c r="DT9" i="1"/>
  <c r="DL17" i="1"/>
  <c r="DD25" i="1"/>
  <c r="DQ11" i="1"/>
  <c r="DU6" i="1"/>
  <c r="DM14" i="1"/>
  <c r="DE22" i="1"/>
  <c r="DS5" i="1"/>
  <c r="DK13" i="1"/>
  <c r="DC21" i="1"/>
  <c r="CU29" i="1"/>
  <c r="DS4" i="1"/>
  <c r="DK12" i="1"/>
  <c r="DC20" i="1"/>
  <c r="DJ10" i="1"/>
  <c r="DB18" i="1"/>
  <c r="CT26" i="1"/>
  <c r="DN5" i="1"/>
  <c r="CU24" i="1"/>
  <c r="DN4" i="1"/>
  <c r="DF12" i="1"/>
  <c r="DH9" i="1"/>
  <c r="CR25" i="1"/>
  <c r="DH6" i="1"/>
  <c r="CR22" i="1"/>
  <c r="DC9" i="1"/>
  <c r="DG4" i="1"/>
  <c r="CY12" i="1"/>
  <c r="DA9" i="1"/>
  <c r="DB7" i="1"/>
  <c r="CT15" i="1"/>
  <c r="DC5" i="1"/>
  <c r="DC4" i="1"/>
  <c r="CU12" i="1"/>
  <c r="DB4" i="1"/>
  <c r="CT12" i="1"/>
  <c r="CR13" i="1"/>
  <c r="CW7" i="1"/>
  <c r="EE8" i="1"/>
  <c r="DO24" i="1"/>
  <c r="CY40" i="1"/>
  <c r="DN8" i="1"/>
  <c r="DF16" i="1"/>
  <c r="CX24" i="1"/>
  <c r="FA12" i="1"/>
  <c r="ES20" i="1"/>
  <c r="EK28" i="1"/>
  <c r="FA9" i="1"/>
  <c r="ES17" i="1"/>
  <c r="EK25" i="1"/>
  <c r="EC33" i="1"/>
  <c r="EY10" i="1"/>
  <c r="EI26" i="1"/>
  <c r="DK50" i="1"/>
  <c r="DC58" i="1"/>
  <c r="CU66" i="1"/>
  <c r="EZ7" i="1"/>
  <c r="ER15" i="1"/>
  <c r="EJ23" i="1"/>
  <c r="EB31" i="1"/>
  <c r="DL47" i="1"/>
  <c r="FC3" i="1"/>
  <c r="EU11" i="1"/>
  <c r="DW35" i="1"/>
  <c r="EU6" i="1"/>
  <c r="EM14" i="1"/>
  <c r="DW30" i="1"/>
  <c r="DG46" i="1"/>
  <c r="CY54" i="1"/>
  <c r="EJ16" i="1"/>
  <c r="EB24" i="1"/>
  <c r="EV3" i="1"/>
  <c r="EN11" i="1"/>
  <c r="DX27" i="1"/>
  <c r="DH43" i="1"/>
  <c r="EI15" i="1"/>
  <c r="EA23" i="1"/>
  <c r="DS31" i="1"/>
  <c r="DK39" i="1"/>
  <c r="DC47" i="1"/>
  <c r="ES4" i="1"/>
  <c r="EK12" i="1"/>
  <c r="EC20" i="1"/>
  <c r="DU28" i="1"/>
  <c r="EL10" i="1"/>
  <c r="ED18" i="1"/>
  <c r="DV26" i="1"/>
  <c r="DN34" i="1"/>
  <c r="DF42" i="1"/>
  <c r="EL9" i="1"/>
  <c r="ED17" i="1"/>
  <c r="DV25" i="1"/>
  <c r="DF41" i="1"/>
  <c r="EK9" i="1"/>
  <c r="EC17" i="1"/>
  <c r="DM33" i="1"/>
  <c r="EI10" i="1"/>
  <c r="EA18" i="1"/>
  <c r="DK34" i="1"/>
  <c r="EJ7" i="1"/>
  <c r="DT23" i="1"/>
  <c r="DD39" i="1"/>
  <c r="EL4" i="1"/>
  <c r="ED12" i="1"/>
  <c r="DV20" i="1"/>
  <c r="DN28" i="1"/>
  <c r="DF36" i="1"/>
  <c r="DU20" i="1"/>
  <c r="CT47" i="1"/>
  <c r="EI5" i="1"/>
  <c r="EA13" i="1"/>
  <c r="DS21" i="1"/>
  <c r="DK29" i="1"/>
  <c r="DC37" i="1"/>
  <c r="EI4" i="1"/>
  <c r="DH31" i="1"/>
  <c r="DU17" i="1"/>
  <c r="DE33" i="1"/>
  <c r="DZ10" i="1"/>
  <c r="DB34" i="1"/>
  <c r="DT15" i="1"/>
  <c r="EB6" i="1"/>
  <c r="DT14" i="1"/>
  <c r="DL22" i="1"/>
  <c r="DD30" i="1"/>
  <c r="ED3" i="1"/>
  <c r="DU12" i="1"/>
  <c r="DL21" i="1"/>
  <c r="DZ5" i="1"/>
  <c r="DH23" i="1"/>
  <c r="DX4" i="1"/>
  <c r="CR36" i="1"/>
  <c r="DT7" i="1"/>
  <c r="DL15" i="1"/>
  <c r="DD23" i="1"/>
  <c r="DW3" i="1"/>
  <c r="DG19" i="1"/>
  <c r="DQ8" i="1"/>
  <c r="DB22" i="1"/>
  <c r="DB21" i="1"/>
  <c r="CT29" i="1"/>
  <c r="DQ5" i="1"/>
  <c r="DH14" i="1"/>
  <c r="CY23" i="1"/>
  <c r="DQ3" i="1"/>
  <c r="DL7" i="1"/>
  <c r="DC16" i="1"/>
  <c r="CT25" i="1"/>
  <c r="DM5" i="1"/>
  <c r="DG10" i="1"/>
  <c r="CY18" i="1"/>
  <c r="DH8" i="1"/>
  <c r="DH7" i="1"/>
  <c r="CR23" i="1"/>
  <c r="DG7" i="1"/>
  <c r="CY15" i="1"/>
  <c r="DE8" i="1"/>
  <c r="CT18" i="1"/>
  <c r="DF5" i="1"/>
  <c r="DB6" i="1"/>
  <c r="CT14" i="1"/>
  <c r="DA5" i="1"/>
  <c r="CY6" i="1"/>
  <c r="CR11" i="1"/>
  <c r="CU7" i="1"/>
  <c r="DE23" i="1"/>
  <c r="DD6" i="1"/>
  <c r="CV14" i="1"/>
  <c r="EJ6" i="1"/>
  <c r="DL30" i="1"/>
  <c r="DD38" i="1"/>
  <c r="CV46" i="1"/>
  <c r="EE9" i="1"/>
  <c r="DO25" i="1"/>
  <c r="DG33" i="1"/>
  <c r="ED8" i="1"/>
  <c r="DV16" i="1"/>
  <c r="CX40" i="1"/>
  <c r="EG3" i="1"/>
  <c r="DQ19" i="1"/>
  <c r="DX10" i="1"/>
  <c r="CR42" i="1"/>
  <c r="CT39" i="1"/>
  <c r="EA5" i="1"/>
  <c r="DS13" i="1"/>
  <c r="DK21" i="1"/>
  <c r="CU37" i="1"/>
  <c r="DZ4" i="1"/>
  <c r="DR12" i="1"/>
  <c r="DB28" i="1"/>
  <c r="CT36" i="1"/>
  <c r="DX5" i="1"/>
  <c r="DH21" i="1"/>
  <c r="CR37" i="1"/>
  <c r="DU7" i="1"/>
  <c r="CW31" i="1"/>
  <c r="DA26" i="1"/>
  <c r="DL14" i="1"/>
  <c r="CV30" i="1"/>
  <c r="DV3" i="1"/>
  <c r="DN11" i="1"/>
  <c r="DF19" i="1"/>
  <c r="CX27" i="1"/>
  <c r="DO9" i="1"/>
  <c r="DO8" i="1"/>
  <c r="CY24" i="1"/>
  <c r="DL9" i="1"/>
  <c r="DD17" i="1"/>
  <c r="CV25" i="1"/>
  <c r="DA19" i="1"/>
  <c r="DH10" i="1"/>
  <c r="DJ7" i="1"/>
  <c r="DB15" i="1"/>
  <c r="CT23" i="1"/>
  <c r="DK5" i="1"/>
  <c r="DC13" i="1"/>
  <c r="DK4" i="1"/>
  <c r="DC12" i="1"/>
  <c r="CU20" i="1"/>
  <c r="DJ4" i="1"/>
  <c r="DB12" i="1"/>
  <c r="CT20" i="1"/>
  <c r="DH5" i="1"/>
  <c r="CR21" i="1"/>
  <c r="DE7" i="1"/>
  <c r="DF3" i="1"/>
  <c r="CX11" i="1"/>
  <c r="CY8" i="1"/>
  <c r="CX8" i="1"/>
  <c r="CV9" i="1"/>
  <c r="DA3" i="1"/>
  <c r="CW6" i="1"/>
  <c r="CR10" i="1"/>
  <c r="CU5" i="1"/>
  <c r="CT4" i="1"/>
  <c r="CR5" i="1"/>
</calcChain>
</file>

<file path=xl/sharedStrings.xml><?xml version="1.0" encoding="utf-8"?>
<sst xmlns="http://schemas.openxmlformats.org/spreadsheetml/2006/main" count="184" uniqueCount="108">
  <si>
    <t>Pre 94</t>
  </si>
  <si>
    <t>__________  _</t>
  </si>
  <si>
    <t>-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</si>
  <si>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</si>
  <si>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</si>
  <si>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</si>
  <si>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</si>
  <si>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</si>
  <si>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</si>
  <si>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</si>
  <si>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</si>
  <si>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</si>
  <si>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</si>
  <si>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</si>
  <si>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</si>
  <si>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</si>
  <si>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</si>
  <si>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</si>
  <si>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</si>
  <si>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</si>
  <si>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</si>
  <si>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</si>
  <si>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</si>
  <si>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</si>
  <si>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</si>
  <si>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</si>
  <si>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</si>
  <si>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</si>
  <si>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</si>
  <si>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</si>
  <si>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</si>
  <si>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</si>
  <si>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</si>
  <si>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</si>
  <si>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</si>
  <si>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</si>
  <si>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</si>
  <si>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</si>
  <si>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</si>
  <si>
    <t>month 37</t>
  </si>
  <si>
    <t>month 38</t>
  </si>
  <si>
    <t>month 39</t>
  </si>
  <si>
    <t>month 40</t>
  </si>
  <si>
    <t>month 41</t>
  </si>
  <si>
    <t>month 42</t>
  </si>
  <si>
    <t>month 43</t>
  </si>
  <si>
    <t>month 44</t>
  </si>
  <si>
    <t>month 45</t>
  </si>
  <si>
    <t>month 46</t>
  </si>
  <si>
    <t>month 47</t>
  </si>
  <si>
    <t>month 48</t>
  </si>
  <si>
    <t>month 49</t>
  </si>
  <si>
    <t>month 50</t>
  </si>
  <si>
    <t>month 51</t>
  </si>
  <si>
    <t>month 52</t>
  </si>
  <si>
    <t>month 53</t>
  </si>
  <si>
    <t>month 54</t>
  </si>
  <si>
    <t>month 55</t>
  </si>
  <si>
    <t>month 56</t>
  </si>
  <si>
    <t>month 57</t>
  </si>
  <si>
    <t>month 58</t>
  </si>
  <si>
    <t>month 59</t>
  </si>
  <si>
    <t>month 60</t>
  </si>
  <si>
    <t>month 61</t>
  </si>
  <si>
    <t>month 62</t>
  </si>
  <si>
    <t>month 63</t>
  </si>
  <si>
    <t>month 64</t>
  </si>
  <si>
    <t>month 65</t>
  </si>
  <si>
    <t>month 66</t>
  </si>
  <si>
    <t>month 67</t>
  </si>
  <si>
    <t>month 68</t>
  </si>
  <si>
    <t>month 69</t>
  </si>
  <si>
    <t>month 70</t>
  </si>
  <si>
    <t>month 71</t>
  </si>
  <si>
    <t>month 72</t>
  </si>
  <si>
    <t>month 73</t>
  </si>
  <si>
    <t>month 74</t>
  </si>
  <si>
    <t>month 75</t>
  </si>
  <si>
    <t>month 76</t>
  </si>
  <si>
    <t>month 77</t>
  </si>
  <si>
    <t>month 78</t>
  </si>
  <si>
    <t>month 79</t>
  </si>
  <si>
    <t>month 80</t>
  </si>
  <si>
    <t>month 81</t>
  </si>
  <si>
    <t>month 82</t>
  </si>
  <si>
    <t>month 83</t>
  </si>
  <si>
    <t>month 84</t>
  </si>
  <si>
    <t>month 85</t>
  </si>
  <si>
    <t>month 86</t>
  </si>
  <si>
    <t>total</t>
  </si>
  <si>
    <t>1850-1950</t>
  </si>
  <si>
    <t>1951-1953</t>
  </si>
  <si>
    <t>1954-1956</t>
  </si>
  <si>
    <t>1957-1959</t>
  </si>
  <si>
    <t>1960-1962</t>
  </si>
  <si>
    <t>1963-1965</t>
  </si>
  <si>
    <t>1966-1968</t>
  </si>
  <si>
    <t>1969-1971</t>
  </si>
  <si>
    <t>1972-1974</t>
  </si>
  <si>
    <t>1975-1977</t>
  </si>
  <si>
    <t>1978-1980</t>
  </si>
  <si>
    <t>1981-1982</t>
  </si>
  <si>
    <t>1983-1984</t>
  </si>
  <si>
    <t>1985-1986</t>
  </si>
  <si>
    <t>1987-1989</t>
  </si>
  <si>
    <t>1990-1992</t>
  </si>
  <si>
    <t>1993-1993</t>
  </si>
  <si>
    <t>month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</si>
</sst>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;[Red]0"/>
  </numFmts>
  <fonts count="2" x14ac:knownFonts="1"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7" fontId="0" fillId="0" borderId="0" xfId="0" applyNumberFormat="1"/>
    <xf numFmtId="3" fontId="0" fillId="0" borderId="0" xfId="0" applyNumberFormat="1"/>
    <xf numFmtId="166" fontId="0" fillId="0" borderId="0" xfId="0" applyNumberFormat="1"/>
    <xf numFmtId="0" fontId="1" fillId="0" borderId="0" xfId="0" applyFont="1"/>
    <xf numFmtId="17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2" borderId="0" xfId="0" applyFont="1" applyFill="1"/>
    <xf numFmtId="1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6" Type="http://schemas.openxmlformats.org/officeDocument/2006/relationships/externalLink" Target="externalLinks/externalLink12.xml"/><Relationship Id="rId107" Type="http://schemas.openxmlformats.org/officeDocument/2006/relationships/calcChain" Target="calcChain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6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Gulf Coast Texas Declines
</a:t>
            </a:r>
          </a:p>
        </c:rich>
      </c:tx>
      <c:layout>
        <c:manualLayout>
          <c:xMode val="edge"/>
          <c:yMode val="edge"/>
          <c:x val="0.35972271012737378"/>
          <c:y val="1.4432989690721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00013563386452"/>
          <c:y val="0.23917525773195877"/>
          <c:w val="0.87777896834169966"/>
          <c:h val="0.63917525773195871"/>
        </c:manualLayout>
      </c:layout>
      <c:areaChart>
        <c:grouping val="stacked"/>
        <c:varyColors val="0"/>
        <c:ser>
          <c:idx val="0"/>
          <c:order val="0"/>
          <c:tx>
            <c:strRef>
              <c:f>'Tx Gulf Matrix'!$C$93</c:f>
              <c:strCache>
                <c:ptCount val="1"/>
                <c:pt idx="0">
                  <c:v>Pre 94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Matrix'!$C$94:$C$181</c:f>
              <c:numCache>
                <c:formatCode>General</c:formatCode>
                <c:ptCount val="88"/>
                <c:pt idx="0">
                  <c:v>6.5899931612903222</c:v>
                </c:pt>
                <c:pt idx="1">
                  <c:v>6.3794727499999997</c:v>
                </c:pt>
                <c:pt idx="2">
                  <c:v>6.2270560322580648</c:v>
                </c:pt>
                <c:pt idx="3">
                  <c:v>6.0146038000000006</c:v>
                </c:pt>
                <c:pt idx="4">
                  <c:v>5.8359857419354837</c:v>
                </c:pt>
                <c:pt idx="5">
                  <c:v>5.6555544666666666</c:v>
                </c:pt>
                <c:pt idx="6">
                  <c:v>5.5609608709677421</c:v>
                </c:pt>
                <c:pt idx="7">
                  <c:v>5.383682032258065</c:v>
                </c:pt>
                <c:pt idx="8">
                  <c:v>5.1270569333333338</c:v>
                </c:pt>
                <c:pt idx="9">
                  <c:v>4.9098729032258071</c:v>
                </c:pt>
                <c:pt idx="10">
                  <c:v>4.9595412000000003</c:v>
                </c:pt>
                <c:pt idx="11">
                  <c:v>4.8542523548387093</c:v>
                </c:pt>
                <c:pt idx="12">
                  <c:v>4.7069948387096776</c:v>
                </c:pt>
                <c:pt idx="13">
                  <c:v>4.635157214285714</c:v>
                </c:pt>
                <c:pt idx="14">
                  <c:v>4.5256142580645156</c:v>
                </c:pt>
                <c:pt idx="15">
                  <c:v>4.4771439666666675</c:v>
                </c:pt>
                <c:pt idx="16">
                  <c:v>4.3813634516129039</c:v>
                </c:pt>
                <c:pt idx="17">
                  <c:v>4.3059380666666671</c:v>
                </c:pt>
                <c:pt idx="18">
                  <c:v>4.1786895483870969</c:v>
                </c:pt>
                <c:pt idx="19">
                  <c:v>4.0658769677419357</c:v>
                </c:pt>
                <c:pt idx="20">
                  <c:v>4.0182844666666666</c:v>
                </c:pt>
                <c:pt idx="21">
                  <c:v>3.9640984193548388</c:v>
                </c:pt>
                <c:pt idx="22">
                  <c:v>3.9090893666666671</c:v>
                </c:pt>
                <c:pt idx="23">
                  <c:v>3.8412461290322581</c:v>
                </c:pt>
                <c:pt idx="24">
                  <c:v>3.743967</c:v>
                </c:pt>
                <c:pt idx="25">
                  <c:v>3.7000607931034479</c:v>
                </c:pt>
                <c:pt idx="26">
                  <c:v>3.6846747419354839</c:v>
                </c:pt>
                <c:pt idx="27">
                  <c:v>3.6424834000000001</c:v>
                </c:pt>
                <c:pt idx="28">
                  <c:v>3.6137909354838711</c:v>
                </c:pt>
                <c:pt idx="29">
                  <c:v>3.5337949666666666</c:v>
                </c:pt>
                <c:pt idx="30">
                  <c:v>3.4818731935483869</c:v>
                </c:pt>
                <c:pt idx="31">
                  <c:v>3.3787996129032258</c:v>
                </c:pt>
                <c:pt idx="32">
                  <c:v>3.3181897666666669</c:v>
                </c:pt>
                <c:pt idx="33">
                  <c:v>3.2903985161290321</c:v>
                </c:pt>
                <c:pt idx="34">
                  <c:v>3.2661546666666665</c:v>
                </c:pt>
                <c:pt idx="35">
                  <c:v>3.2051246129032256</c:v>
                </c:pt>
                <c:pt idx="36">
                  <c:v>3.0907093225806452</c:v>
                </c:pt>
                <c:pt idx="37">
                  <c:v>3.1014199285714286</c:v>
                </c:pt>
                <c:pt idx="38">
                  <c:v>3.0479304838709678</c:v>
                </c:pt>
                <c:pt idx="39">
                  <c:v>2.9757256666666669</c:v>
                </c:pt>
                <c:pt idx="40">
                  <c:v>2.9203654516129034</c:v>
                </c:pt>
                <c:pt idx="41">
                  <c:v>2.8279433000000003</c:v>
                </c:pt>
                <c:pt idx="42">
                  <c:v>2.8158992580645164</c:v>
                </c:pt>
                <c:pt idx="43">
                  <c:v>2.7579610322580645</c:v>
                </c:pt>
                <c:pt idx="44">
                  <c:v>2.7104414000000001</c:v>
                </c:pt>
                <c:pt idx="45">
                  <c:v>2.69760035483871</c:v>
                </c:pt>
                <c:pt idx="46">
                  <c:v>2.6497245999999999</c:v>
                </c:pt>
                <c:pt idx="47">
                  <c:v>2.5901463548387098</c:v>
                </c:pt>
                <c:pt idx="48">
                  <c:v>2.5883654516129031</c:v>
                </c:pt>
                <c:pt idx="49">
                  <c:v>2.5834648928571431</c:v>
                </c:pt>
                <c:pt idx="50">
                  <c:v>2.5476044838709679</c:v>
                </c:pt>
                <c:pt idx="51">
                  <c:v>2.4957348333333331</c:v>
                </c:pt>
                <c:pt idx="52">
                  <c:v>2.4321654193548388</c:v>
                </c:pt>
                <c:pt idx="53">
                  <c:v>2.3904403000000003</c:v>
                </c:pt>
                <c:pt idx="54">
                  <c:v>2.3361811935483869</c:v>
                </c:pt>
                <c:pt idx="55">
                  <c:v>2.2586414838709681</c:v>
                </c:pt>
                <c:pt idx="56">
                  <c:v>2.2126773000000002</c:v>
                </c:pt>
                <c:pt idx="57">
                  <c:v>2.2258546451612902</c:v>
                </c:pt>
                <c:pt idx="58">
                  <c:v>2.1926497999999999</c:v>
                </c:pt>
                <c:pt idx="59">
                  <c:v>2.1317732580645159</c:v>
                </c:pt>
                <c:pt idx="60">
                  <c:v>2.0970321290322582</c:v>
                </c:pt>
                <c:pt idx="61">
                  <c:v>2.0788640714285713</c:v>
                </c:pt>
                <c:pt idx="62">
                  <c:v>2.0529828064516131</c:v>
                </c:pt>
                <c:pt idx="63">
                  <c:v>2.0096080999999999</c:v>
                </c:pt>
                <c:pt idx="64">
                  <c:v>1.9967359032258063</c:v>
                </c:pt>
                <c:pt idx="65">
                  <c:v>1.9605629333333332</c:v>
                </c:pt>
                <c:pt idx="66">
                  <c:v>1.9201948709677419</c:v>
                </c:pt>
                <c:pt idx="67">
                  <c:v>1.8562689999999999</c:v>
                </c:pt>
                <c:pt idx="68">
                  <c:v>1.8460120666666666</c:v>
                </c:pt>
                <c:pt idx="69">
                  <c:v>1.8466255806451612</c:v>
                </c:pt>
                <c:pt idx="70">
                  <c:v>1.8437864333333331</c:v>
                </c:pt>
                <c:pt idx="71">
                  <c:v>1.834773129032258</c:v>
                </c:pt>
                <c:pt idx="72">
                  <c:v>1.8205443870967741</c:v>
                </c:pt>
                <c:pt idx="73">
                  <c:v>1.7718707931034483</c:v>
                </c:pt>
                <c:pt idx="74">
                  <c:v>1.7540330322580646</c:v>
                </c:pt>
                <c:pt idx="75">
                  <c:v>1.7374601333333333</c:v>
                </c:pt>
                <c:pt idx="76">
                  <c:v>1.7020917096774193</c:v>
                </c:pt>
                <c:pt idx="77">
                  <c:v>1.7101446</c:v>
                </c:pt>
                <c:pt idx="78">
                  <c:v>1.6967432903225805</c:v>
                </c:pt>
                <c:pt idx="79">
                  <c:v>1.6733200322580644</c:v>
                </c:pt>
                <c:pt idx="80">
                  <c:v>1.6293914333333333</c:v>
                </c:pt>
                <c:pt idx="81">
                  <c:v>1.6242914838709679</c:v>
                </c:pt>
                <c:pt idx="82">
                  <c:v>1.6020424</c:v>
                </c:pt>
                <c:pt idx="83">
                  <c:v>1.5838242903225808</c:v>
                </c:pt>
                <c:pt idx="84">
                  <c:v>1.5315622580645163</c:v>
                </c:pt>
                <c:pt idx="85">
                  <c:v>1.5343468928571429</c:v>
                </c:pt>
                <c:pt idx="86">
                  <c:v>1.5164502903225807</c:v>
                </c:pt>
                <c:pt idx="87">
                  <c:v>1.5314233666666666</c:v>
                </c:pt>
              </c:numCache>
            </c:numRef>
          </c:val>
        </c:ser>
        <c:ser>
          <c:idx val="1"/>
          <c:order val="1"/>
          <c:tx>
            <c:strRef>
              <c:f>'Tx Gulf Matrix'!$D$93</c:f>
              <c:strCache>
                <c:ptCount val="1"/>
                <c:pt idx="0">
                  <c:v>Jan-94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Matrix'!$D$94:$D$181</c:f>
              <c:numCache>
                <c:formatCode>General</c:formatCode>
                <c:ptCount val="88"/>
                <c:pt idx="0">
                  <c:v>0.12873490322580644</c:v>
                </c:pt>
                <c:pt idx="1">
                  <c:v>0.20948682142857142</c:v>
                </c:pt>
                <c:pt idx="2">
                  <c:v>0.20758909677419354</c:v>
                </c:pt>
                <c:pt idx="3">
                  <c:v>0.20255523333333333</c:v>
                </c:pt>
                <c:pt idx="4">
                  <c:v>0.18390432258064515</c:v>
                </c:pt>
                <c:pt idx="5">
                  <c:v>0.17636099999999999</c:v>
                </c:pt>
                <c:pt idx="6">
                  <c:v>0.17234906451612902</c:v>
                </c:pt>
                <c:pt idx="7">
                  <c:v>0.16322709677419353</c:v>
                </c:pt>
                <c:pt idx="8">
                  <c:v>0.15876910000000002</c:v>
                </c:pt>
                <c:pt idx="9">
                  <c:v>0.14560183870967744</c:v>
                </c:pt>
                <c:pt idx="10">
                  <c:v>0.13882580000000003</c:v>
                </c:pt>
                <c:pt idx="11">
                  <c:v>0.12667322580645163</c:v>
                </c:pt>
                <c:pt idx="12">
                  <c:v>0.11864822580645161</c:v>
                </c:pt>
                <c:pt idx="13">
                  <c:v>0.11279028571428572</c:v>
                </c:pt>
                <c:pt idx="14">
                  <c:v>0.10944893548387097</c:v>
                </c:pt>
                <c:pt idx="15">
                  <c:v>0.10923376666666668</c:v>
                </c:pt>
                <c:pt idx="16">
                  <c:v>0.10787638709677419</c:v>
                </c:pt>
                <c:pt idx="17">
                  <c:v>0.10255213333333332</c:v>
                </c:pt>
                <c:pt idx="18">
                  <c:v>9.3331548387096772E-2</c:v>
                </c:pt>
                <c:pt idx="19">
                  <c:v>9.1577451612903218E-2</c:v>
                </c:pt>
                <c:pt idx="20">
                  <c:v>8.476856666666667E-2</c:v>
                </c:pt>
                <c:pt idx="21">
                  <c:v>8.1411516129032246E-2</c:v>
                </c:pt>
                <c:pt idx="22">
                  <c:v>7.9528966666666673E-2</c:v>
                </c:pt>
                <c:pt idx="23">
                  <c:v>7.6756129032258077E-2</c:v>
                </c:pt>
                <c:pt idx="24">
                  <c:v>7.9148516129032259E-2</c:v>
                </c:pt>
                <c:pt idx="25">
                  <c:v>7.4687241379310348E-2</c:v>
                </c:pt>
                <c:pt idx="26">
                  <c:v>7.5187967741935494E-2</c:v>
                </c:pt>
                <c:pt idx="27">
                  <c:v>7.0201600000000003E-2</c:v>
                </c:pt>
                <c:pt idx="28">
                  <c:v>6.6770645161290318E-2</c:v>
                </c:pt>
                <c:pt idx="29">
                  <c:v>6.4954933333333326E-2</c:v>
                </c:pt>
                <c:pt idx="30">
                  <c:v>6.2438935483870972E-2</c:v>
                </c:pt>
                <c:pt idx="31">
                  <c:v>6.1211322580645162E-2</c:v>
                </c:pt>
                <c:pt idx="32">
                  <c:v>6.2951533333333337E-2</c:v>
                </c:pt>
                <c:pt idx="33">
                  <c:v>6.2800645161290317E-2</c:v>
                </c:pt>
                <c:pt idx="34">
                  <c:v>6.025133333333333E-2</c:v>
                </c:pt>
                <c:pt idx="35">
                  <c:v>5.6952225806451616E-2</c:v>
                </c:pt>
                <c:pt idx="36">
                  <c:v>5.1278032258064515E-2</c:v>
                </c:pt>
                <c:pt idx="37">
                  <c:v>5.055439285714286E-2</c:v>
                </c:pt>
                <c:pt idx="38">
                  <c:v>4.9170806451612904E-2</c:v>
                </c:pt>
                <c:pt idx="39">
                  <c:v>4.6986E-2</c:v>
                </c:pt>
                <c:pt idx="40">
                  <c:v>4.2448419354838708E-2</c:v>
                </c:pt>
                <c:pt idx="41">
                  <c:v>4.0426133333333336E-2</c:v>
                </c:pt>
                <c:pt idx="42">
                  <c:v>3.9241999999999999E-2</c:v>
                </c:pt>
                <c:pt idx="43">
                  <c:v>3.7790419354838706E-2</c:v>
                </c:pt>
                <c:pt idx="44">
                  <c:v>3.5750033333333334E-2</c:v>
                </c:pt>
                <c:pt idx="45">
                  <c:v>3.5150064516129037E-2</c:v>
                </c:pt>
                <c:pt idx="46">
                  <c:v>3.2931366666666663E-2</c:v>
                </c:pt>
                <c:pt idx="47">
                  <c:v>3.0739903225806452E-2</c:v>
                </c:pt>
                <c:pt idx="48">
                  <c:v>3.0547258064516126E-2</c:v>
                </c:pt>
                <c:pt idx="49">
                  <c:v>2.9994857142857146E-2</c:v>
                </c:pt>
                <c:pt idx="50">
                  <c:v>3.0552387096774193E-2</c:v>
                </c:pt>
                <c:pt idx="51">
                  <c:v>2.8500599999999997E-2</c:v>
                </c:pt>
                <c:pt idx="52">
                  <c:v>2.681916129032258E-2</c:v>
                </c:pt>
                <c:pt idx="53">
                  <c:v>2.5732700000000001E-2</c:v>
                </c:pt>
                <c:pt idx="54">
                  <c:v>2.4496967741935483E-2</c:v>
                </c:pt>
                <c:pt idx="55">
                  <c:v>2.400351612903226E-2</c:v>
                </c:pt>
                <c:pt idx="56">
                  <c:v>2.2868333333333334E-2</c:v>
                </c:pt>
                <c:pt idx="57">
                  <c:v>2.2727290322580647E-2</c:v>
                </c:pt>
                <c:pt idx="58">
                  <c:v>2.1626333333333334E-2</c:v>
                </c:pt>
                <c:pt idx="59">
                  <c:v>2.1000548387096772E-2</c:v>
                </c:pt>
                <c:pt idx="60">
                  <c:v>2.2088580645161289E-2</c:v>
                </c:pt>
                <c:pt idx="61">
                  <c:v>2.1812035714285714E-2</c:v>
                </c:pt>
                <c:pt idx="62">
                  <c:v>2.3221580645161291E-2</c:v>
                </c:pt>
                <c:pt idx="63">
                  <c:v>2.2187933333333333E-2</c:v>
                </c:pt>
                <c:pt idx="64">
                  <c:v>2.1442741935483872E-2</c:v>
                </c:pt>
                <c:pt idx="65">
                  <c:v>1.9702400000000002E-2</c:v>
                </c:pt>
                <c:pt idx="66">
                  <c:v>1.9099741935483871E-2</c:v>
                </c:pt>
                <c:pt idx="67">
                  <c:v>1.8327741935483872E-2</c:v>
                </c:pt>
                <c:pt idx="68">
                  <c:v>1.7832733333333333E-2</c:v>
                </c:pt>
                <c:pt idx="69">
                  <c:v>1.7498387096774193E-2</c:v>
                </c:pt>
                <c:pt idx="70">
                  <c:v>1.8160300000000001E-2</c:v>
                </c:pt>
                <c:pt idx="71">
                  <c:v>1.6018709677419356E-2</c:v>
                </c:pt>
                <c:pt idx="72">
                  <c:v>1.6047741935483872E-2</c:v>
                </c:pt>
                <c:pt idx="73">
                  <c:v>1.5657310344827587E-2</c:v>
                </c:pt>
                <c:pt idx="74">
                  <c:v>1.6389290322580644E-2</c:v>
                </c:pt>
                <c:pt idx="75">
                  <c:v>1.4902166666666666E-2</c:v>
                </c:pt>
                <c:pt idx="76">
                  <c:v>1.5595903225806451E-2</c:v>
                </c:pt>
                <c:pt idx="77">
                  <c:v>1.4016066666666667E-2</c:v>
                </c:pt>
                <c:pt idx="78">
                  <c:v>1.4980354838709678E-2</c:v>
                </c:pt>
                <c:pt idx="79">
                  <c:v>1.5370677419354838E-2</c:v>
                </c:pt>
                <c:pt idx="80">
                  <c:v>1.45402E-2</c:v>
                </c:pt>
                <c:pt idx="81">
                  <c:v>1.3325774193548388E-2</c:v>
                </c:pt>
                <c:pt idx="82">
                  <c:v>1.39063E-2</c:v>
                </c:pt>
                <c:pt idx="83">
                  <c:v>1.7271774193548389E-2</c:v>
                </c:pt>
                <c:pt idx="84">
                  <c:v>1.8092612903225808E-2</c:v>
                </c:pt>
                <c:pt idx="85">
                  <c:v>1.5752464285714286E-2</c:v>
                </c:pt>
                <c:pt idx="86">
                  <c:v>1.4021032258064515E-2</c:v>
                </c:pt>
                <c:pt idx="87">
                  <c:v>1.31824E-2</c:v>
                </c:pt>
              </c:numCache>
            </c:numRef>
          </c:val>
        </c:ser>
        <c:ser>
          <c:idx val="2"/>
          <c:order val="2"/>
          <c:tx>
            <c:strRef>
              <c:f>'Tx Gulf Matrix'!$E$93</c:f>
              <c:strCache>
                <c:ptCount val="1"/>
                <c:pt idx="0">
                  <c:v>Feb-94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Matrix'!$E$94:$E$181</c:f>
              <c:numCache>
                <c:formatCode>General</c:formatCode>
                <c:ptCount val="88"/>
                <c:pt idx="0">
                  <c:v>0</c:v>
                </c:pt>
                <c:pt idx="1">
                  <c:v>0.126832</c:v>
                </c:pt>
                <c:pt idx="2">
                  <c:v>0.24610103225806451</c:v>
                </c:pt>
                <c:pt idx="3">
                  <c:v>0.25180346666666664</c:v>
                </c:pt>
                <c:pt idx="4">
                  <c:v>0.2327858064516129</c:v>
                </c:pt>
                <c:pt idx="5">
                  <c:v>0.21521446666666666</c:v>
                </c:pt>
                <c:pt idx="6">
                  <c:v>0.19978438709677421</c:v>
                </c:pt>
                <c:pt idx="7">
                  <c:v>0.18994141935483871</c:v>
                </c:pt>
                <c:pt idx="8">
                  <c:v>0.18082609999999999</c:v>
                </c:pt>
                <c:pt idx="9">
                  <c:v>0.15887996774193547</c:v>
                </c:pt>
                <c:pt idx="10">
                  <c:v>0.15882503333333334</c:v>
                </c:pt>
                <c:pt idx="11">
                  <c:v>0.15503158064516129</c:v>
                </c:pt>
                <c:pt idx="12">
                  <c:v>0.14514077419354837</c:v>
                </c:pt>
                <c:pt idx="13">
                  <c:v>0.14464228571428572</c:v>
                </c:pt>
                <c:pt idx="14">
                  <c:v>0.14916996774193547</c:v>
                </c:pt>
                <c:pt idx="15">
                  <c:v>0.15088940000000001</c:v>
                </c:pt>
                <c:pt idx="16">
                  <c:v>0.14836841935483872</c:v>
                </c:pt>
                <c:pt idx="17">
                  <c:v>0.14958973333333334</c:v>
                </c:pt>
                <c:pt idx="18">
                  <c:v>0.1416335483870968</c:v>
                </c:pt>
                <c:pt idx="19">
                  <c:v>0.13303383870967742</c:v>
                </c:pt>
                <c:pt idx="20">
                  <c:v>0.11206770000000001</c:v>
                </c:pt>
                <c:pt idx="21">
                  <c:v>0.11827103225806453</c:v>
                </c:pt>
                <c:pt idx="22">
                  <c:v>0.12304703333333333</c:v>
                </c:pt>
                <c:pt idx="23">
                  <c:v>0.12106280645161289</c:v>
                </c:pt>
                <c:pt idx="24">
                  <c:v>0.11899738709677418</c:v>
                </c:pt>
                <c:pt idx="25">
                  <c:v>0.11729379310344829</c:v>
                </c:pt>
                <c:pt idx="26">
                  <c:v>0.11804074193548388</c:v>
                </c:pt>
                <c:pt idx="27">
                  <c:v>9.8323199999999999E-2</c:v>
                </c:pt>
                <c:pt idx="28">
                  <c:v>0.1120645806451613</c:v>
                </c:pt>
                <c:pt idx="29">
                  <c:v>0.1073141</c:v>
                </c:pt>
                <c:pt idx="30">
                  <c:v>0.10170332258064516</c:v>
                </c:pt>
                <c:pt idx="31">
                  <c:v>9.9793935483870957E-2</c:v>
                </c:pt>
                <c:pt idx="32">
                  <c:v>9.8594933333333329E-2</c:v>
                </c:pt>
                <c:pt idx="33">
                  <c:v>9.5403193548387097E-2</c:v>
                </c:pt>
                <c:pt idx="34">
                  <c:v>9.429913333333334E-2</c:v>
                </c:pt>
                <c:pt idx="35">
                  <c:v>8.8947387096774203E-2</c:v>
                </c:pt>
                <c:pt idx="36">
                  <c:v>8.6135096774193551E-2</c:v>
                </c:pt>
                <c:pt idx="37">
                  <c:v>8.4014071428571424E-2</c:v>
                </c:pt>
                <c:pt idx="38">
                  <c:v>7.9955225806451619E-2</c:v>
                </c:pt>
                <c:pt idx="39">
                  <c:v>7.7969466666666667E-2</c:v>
                </c:pt>
                <c:pt idx="40">
                  <c:v>7.6312483870967743E-2</c:v>
                </c:pt>
                <c:pt idx="41">
                  <c:v>7.3755233333333337E-2</c:v>
                </c:pt>
                <c:pt idx="42">
                  <c:v>7.1140806451612901E-2</c:v>
                </c:pt>
                <c:pt idx="43">
                  <c:v>6.8590935483870977E-2</c:v>
                </c:pt>
                <c:pt idx="44">
                  <c:v>6.7837166666666657E-2</c:v>
                </c:pt>
                <c:pt idx="45">
                  <c:v>6.3244354838709674E-2</c:v>
                </c:pt>
                <c:pt idx="46">
                  <c:v>6.2174733333333336E-2</c:v>
                </c:pt>
                <c:pt idx="47">
                  <c:v>5.9945709677419357E-2</c:v>
                </c:pt>
                <c:pt idx="48">
                  <c:v>5.8606419354838714E-2</c:v>
                </c:pt>
                <c:pt idx="49">
                  <c:v>5.8530821428571425E-2</c:v>
                </c:pt>
                <c:pt idx="50">
                  <c:v>6.0021322580645159E-2</c:v>
                </c:pt>
                <c:pt idx="51">
                  <c:v>5.6134466666666667E-2</c:v>
                </c:pt>
                <c:pt idx="52">
                  <c:v>5.3874677419354838E-2</c:v>
                </c:pt>
                <c:pt idx="53">
                  <c:v>5.0903933333333332E-2</c:v>
                </c:pt>
                <c:pt idx="54">
                  <c:v>4.9306032258064514E-2</c:v>
                </c:pt>
                <c:pt idx="55">
                  <c:v>4.6418677419354841E-2</c:v>
                </c:pt>
                <c:pt idx="56">
                  <c:v>4.5256999999999999E-2</c:v>
                </c:pt>
                <c:pt idx="57">
                  <c:v>4.2700064516129031E-2</c:v>
                </c:pt>
                <c:pt idx="58">
                  <c:v>4.2792366666666665E-2</c:v>
                </c:pt>
                <c:pt idx="59">
                  <c:v>4.1894096774193548E-2</c:v>
                </c:pt>
                <c:pt idx="60">
                  <c:v>3.9909870967741935E-2</c:v>
                </c:pt>
                <c:pt idx="61">
                  <c:v>3.8298392857142857E-2</c:v>
                </c:pt>
                <c:pt idx="62">
                  <c:v>3.6511870967741937E-2</c:v>
                </c:pt>
                <c:pt idx="63">
                  <c:v>3.5113100000000001E-2</c:v>
                </c:pt>
                <c:pt idx="64">
                  <c:v>3.3835000000000004E-2</c:v>
                </c:pt>
                <c:pt idx="65">
                  <c:v>3.234356666666667E-2</c:v>
                </c:pt>
                <c:pt idx="66">
                  <c:v>3.1052193548387095E-2</c:v>
                </c:pt>
                <c:pt idx="67">
                  <c:v>2.9634903225806451E-2</c:v>
                </c:pt>
                <c:pt idx="68">
                  <c:v>2.9272399999999997E-2</c:v>
                </c:pt>
                <c:pt idx="69">
                  <c:v>3.0136967741935486E-2</c:v>
                </c:pt>
                <c:pt idx="70">
                  <c:v>2.8089800000000002E-2</c:v>
                </c:pt>
                <c:pt idx="71">
                  <c:v>2.6824516129032257E-2</c:v>
                </c:pt>
                <c:pt idx="72">
                  <c:v>2.5900032258064514E-2</c:v>
                </c:pt>
                <c:pt idx="73">
                  <c:v>2.4535206896551722E-2</c:v>
                </c:pt>
                <c:pt idx="74">
                  <c:v>2.3823290322580647E-2</c:v>
                </c:pt>
                <c:pt idx="75">
                  <c:v>2.1474400000000001E-2</c:v>
                </c:pt>
                <c:pt idx="76">
                  <c:v>2.2269483870967742E-2</c:v>
                </c:pt>
                <c:pt idx="77">
                  <c:v>2.1610266666666666E-2</c:v>
                </c:pt>
                <c:pt idx="78">
                  <c:v>2.0059064516129033E-2</c:v>
                </c:pt>
                <c:pt idx="79">
                  <c:v>1.9159774193548387E-2</c:v>
                </c:pt>
                <c:pt idx="80">
                  <c:v>1.8011966666666667E-2</c:v>
                </c:pt>
                <c:pt idx="81">
                  <c:v>1.7408870967741935E-2</c:v>
                </c:pt>
                <c:pt idx="82">
                  <c:v>1.6529433333333333E-2</c:v>
                </c:pt>
                <c:pt idx="83">
                  <c:v>1.5916709677419354E-2</c:v>
                </c:pt>
                <c:pt idx="84">
                  <c:v>1.5991516129032258E-2</c:v>
                </c:pt>
                <c:pt idx="85">
                  <c:v>1.5874964285714284E-2</c:v>
                </c:pt>
                <c:pt idx="86">
                  <c:v>1.5397129032258063E-2</c:v>
                </c:pt>
                <c:pt idx="87">
                  <c:v>1.59188E-2</c:v>
                </c:pt>
              </c:numCache>
            </c:numRef>
          </c:val>
        </c:ser>
        <c:ser>
          <c:idx val="3"/>
          <c:order val="3"/>
          <c:tx>
            <c:strRef>
              <c:f>'Tx Gulf Matrix'!$F$93</c:f>
              <c:strCache>
                <c:ptCount val="1"/>
                <c:pt idx="0">
                  <c:v>Mar-94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Matrix'!$F$94:$F$181</c:f>
              <c:numCache>
                <c:formatCode>General</c:formatCode>
                <c:ptCount val="88"/>
                <c:pt idx="0">
                  <c:v>0</c:v>
                </c:pt>
                <c:pt idx="2">
                  <c:v>0.12219322580645162</c:v>
                </c:pt>
                <c:pt idx="3">
                  <c:v>0.30816603333333331</c:v>
                </c:pt>
                <c:pt idx="4">
                  <c:v>0.30140716129032258</c:v>
                </c:pt>
                <c:pt idx="5">
                  <c:v>0.27774460000000001</c:v>
                </c:pt>
                <c:pt idx="6">
                  <c:v>0.25865125806451611</c:v>
                </c:pt>
                <c:pt idx="7">
                  <c:v>0.24086248387096776</c:v>
                </c:pt>
                <c:pt idx="8">
                  <c:v>0.22916590000000001</c:v>
                </c:pt>
                <c:pt idx="9">
                  <c:v>0.21628287096774193</c:v>
                </c:pt>
                <c:pt idx="10">
                  <c:v>0.19239296666666666</c:v>
                </c:pt>
                <c:pt idx="11">
                  <c:v>0.1957130322580645</c:v>
                </c:pt>
                <c:pt idx="12">
                  <c:v>0.19233722580645163</c:v>
                </c:pt>
                <c:pt idx="13">
                  <c:v>0.16955635714285713</c:v>
                </c:pt>
                <c:pt idx="14">
                  <c:v>0.16028141935483869</c:v>
                </c:pt>
                <c:pt idx="15">
                  <c:v>0.16106846666666669</c:v>
                </c:pt>
                <c:pt idx="16">
                  <c:v>0.15033174193548388</c:v>
                </c:pt>
                <c:pt idx="17">
                  <c:v>0.14679783333333332</c:v>
                </c:pt>
                <c:pt idx="18">
                  <c:v>0.13376006451612904</c:v>
                </c:pt>
                <c:pt idx="19">
                  <c:v>0.13772770967741935</c:v>
                </c:pt>
                <c:pt idx="20">
                  <c:v>0.12984023333333333</c:v>
                </c:pt>
                <c:pt idx="21">
                  <c:v>0.12674932258064517</c:v>
                </c:pt>
                <c:pt idx="22">
                  <c:v>0.12246796666666666</c:v>
                </c:pt>
                <c:pt idx="23">
                  <c:v>0.11776032258064516</c:v>
                </c:pt>
                <c:pt idx="24">
                  <c:v>0.11600051612903226</c:v>
                </c:pt>
                <c:pt idx="25">
                  <c:v>0.10311213793103448</c:v>
                </c:pt>
                <c:pt idx="26">
                  <c:v>0.10209590322580644</c:v>
                </c:pt>
                <c:pt idx="27">
                  <c:v>9.8416766666666669E-2</c:v>
                </c:pt>
                <c:pt idx="28">
                  <c:v>9.5337516129032254E-2</c:v>
                </c:pt>
                <c:pt idx="29">
                  <c:v>8.8513166666666671E-2</c:v>
                </c:pt>
                <c:pt idx="30">
                  <c:v>8.6006354838709678E-2</c:v>
                </c:pt>
                <c:pt idx="31">
                  <c:v>7.7901354838709677E-2</c:v>
                </c:pt>
                <c:pt idx="32">
                  <c:v>8.1768300000000002E-2</c:v>
                </c:pt>
                <c:pt idx="33">
                  <c:v>8.0052999999999999E-2</c:v>
                </c:pt>
                <c:pt idx="34">
                  <c:v>7.6280766666666666E-2</c:v>
                </c:pt>
                <c:pt idx="35">
                  <c:v>7.2288032258064516E-2</c:v>
                </c:pt>
                <c:pt idx="36">
                  <c:v>6.981074193548388E-2</c:v>
                </c:pt>
                <c:pt idx="37">
                  <c:v>6.8814392857142859E-2</c:v>
                </c:pt>
                <c:pt idx="38">
                  <c:v>6.542567741935483E-2</c:v>
                </c:pt>
                <c:pt idx="39">
                  <c:v>6.3002799999999998E-2</c:v>
                </c:pt>
                <c:pt idx="40">
                  <c:v>6.0891322580645162E-2</c:v>
                </c:pt>
                <c:pt idx="41">
                  <c:v>6.0084266666666664E-2</c:v>
                </c:pt>
                <c:pt idx="42">
                  <c:v>6.1917903225806446E-2</c:v>
                </c:pt>
                <c:pt idx="43">
                  <c:v>5.8409096774193543E-2</c:v>
                </c:pt>
                <c:pt idx="44">
                  <c:v>5.3214300000000006E-2</c:v>
                </c:pt>
                <c:pt idx="45">
                  <c:v>5.4841903225806454E-2</c:v>
                </c:pt>
                <c:pt idx="46">
                  <c:v>5.4181899999999998E-2</c:v>
                </c:pt>
                <c:pt idx="47">
                  <c:v>5.3291451612903225E-2</c:v>
                </c:pt>
                <c:pt idx="48">
                  <c:v>5.0079483870967743E-2</c:v>
                </c:pt>
                <c:pt idx="49">
                  <c:v>4.8560178571428574E-2</c:v>
                </c:pt>
                <c:pt idx="50">
                  <c:v>4.906241935483871E-2</c:v>
                </c:pt>
                <c:pt idx="51">
                  <c:v>4.7741966666666663E-2</c:v>
                </c:pt>
                <c:pt idx="52">
                  <c:v>4.3831741935483871E-2</c:v>
                </c:pt>
                <c:pt idx="53">
                  <c:v>4.2642866666666661E-2</c:v>
                </c:pt>
                <c:pt idx="54">
                  <c:v>4.2545354838709672E-2</c:v>
                </c:pt>
                <c:pt idx="55">
                  <c:v>4.0600516129032253E-2</c:v>
                </c:pt>
                <c:pt idx="56">
                  <c:v>3.8489233333333331E-2</c:v>
                </c:pt>
                <c:pt idx="57">
                  <c:v>3.7420387096774192E-2</c:v>
                </c:pt>
                <c:pt idx="58">
                  <c:v>3.948496666666667E-2</c:v>
                </c:pt>
                <c:pt idx="59">
                  <c:v>3.8438064516129036E-2</c:v>
                </c:pt>
                <c:pt idx="60">
                  <c:v>3.5837677419354834E-2</c:v>
                </c:pt>
                <c:pt idx="61">
                  <c:v>3.6447571428571426E-2</c:v>
                </c:pt>
                <c:pt idx="62">
                  <c:v>3.4115516129032263E-2</c:v>
                </c:pt>
                <c:pt idx="63">
                  <c:v>3.3019333333333331E-2</c:v>
                </c:pt>
                <c:pt idx="64">
                  <c:v>3.3483322580645167E-2</c:v>
                </c:pt>
                <c:pt idx="65">
                  <c:v>3.2770500000000001E-2</c:v>
                </c:pt>
                <c:pt idx="66">
                  <c:v>3.3183612903225808E-2</c:v>
                </c:pt>
                <c:pt idx="67">
                  <c:v>3.0238709677419356E-2</c:v>
                </c:pt>
                <c:pt idx="68">
                  <c:v>2.7565300000000001E-2</c:v>
                </c:pt>
                <c:pt idx="69">
                  <c:v>2.6825225806451615E-2</c:v>
                </c:pt>
                <c:pt idx="70">
                  <c:v>2.6117600000000001E-2</c:v>
                </c:pt>
                <c:pt idx="71">
                  <c:v>2.5369774193548387E-2</c:v>
                </c:pt>
                <c:pt idx="72">
                  <c:v>2.4927354838709677E-2</c:v>
                </c:pt>
                <c:pt idx="73">
                  <c:v>2.2580103448275865E-2</c:v>
                </c:pt>
                <c:pt idx="74">
                  <c:v>2.3707774193548387E-2</c:v>
                </c:pt>
                <c:pt idx="75">
                  <c:v>2.4497366666666669E-2</c:v>
                </c:pt>
                <c:pt idx="76">
                  <c:v>2.5124548387096775E-2</c:v>
                </c:pt>
                <c:pt idx="77">
                  <c:v>2.5277233333333333E-2</c:v>
                </c:pt>
                <c:pt idx="78">
                  <c:v>2.5828387096774191E-2</c:v>
                </c:pt>
                <c:pt idx="79">
                  <c:v>2.415441935483871E-2</c:v>
                </c:pt>
                <c:pt idx="80">
                  <c:v>2.4608066666666664E-2</c:v>
                </c:pt>
                <c:pt idx="81">
                  <c:v>2.2405741935483871E-2</c:v>
                </c:pt>
                <c:pt idx="82">
                  <c:v>2.1763733333333334E-2</c:v>
                </c:pt>
                <c:pt idx="83">
                  <c:v>2.1245322580645161E-2</c:v>
                </c:pt>
                <c:pt idx="84">
                  <c:v>1.989725806451613E-2</c:v>
                </c:pt>
                <c:pt idx="85">
                  <c:v>2.0964357142857142E-2</c:v>
                </c:pt>
                <c:pt idx="86">
                  <c:v>2.076909677419355E-2</c:v>
                </c:pt>
                <c:pt idx="87">
                  <c:v>2.1786133333333336E-2</c:v>
                </c:pt>
              </c:numCache>
            </c:numRef>
          </c:val>
        </c:ser>
        <c:ser>
          <c:idx val="4"/>
          <c:order val="4"/>
          <c:tx>
            <c:strRef>
              <c:f>'Tx Gulf Matrix'!$G$93</c:f>
              <c:strCache>
                <c:ptCount val="1"/>
                <c:pt idx="0">
                  <c:v>Apr-94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Matrix'!$G$94:$G$181</c:f>
              <c:numCache>
                <c:formatCode>General</c:formatCode>
                <c:ptCount val="88"/>
                <c:pt idx="0">
                  <c:v>0</c:v>
                </c:pt>
                <c:pt idx="3">
                  <c:v>0.10900360000000001</c:v>
                </c:pt>
                <c:pt idx="4">
                  <c:v>0.20669922580645161</c:v>
                </c:pt>
                <c:pt idx="5">
                  <c:v>0.21799403333333334</c:v>
                </c:pt>
                <c:pt idx="6">
                  <c:v>0.21987422580645161</c:v>
                </c:pt>
                <c:pt idx="7">
                  <c:v>0.20436164516129032</c:v>
                </c:pt>
                <c:pt idx="8">
                  <c:v>0.17972740000000001</c:v>
                </c:pt>
                <c:pt idx="9">
                  <c:v>0.16628729032258066</c:v>
                </c:pt>
                <c:pt idx="10">
                  <c:v>0.14956833333333333</c:v>
                </c:pt>
                <c:pt idx="11">
                  <c:v>0.14648264516129034</c:v>
                </c:pt>
                <c:pt idx="12">
                  <c:v>0.14401925806451615</c:v>
                </c:pt>
                <c:pt idx="13">
                  <c:v>0.13891260714285714</c:v>
                </c:pt>
                <c:pt idx="14">
                  <c:v>0.13139451612903225</c:v>
                </c:pt>
                <c:pt idx="15">
                  <c:v>0.12385929999999999</c:v>
                </c:pt>
                <c:pt idx="16">
                  <c:v>0.12317729032258065</c:v>
                </c:pt>
                <c:pt idx="17">
                  <c:v>0.11335383333333333</c:v>
                </c:pt>
                <c:pt idx="18">
                  <c:v>0.11056041935483871</c:v>
                </c:pt>
                <c:pt idx="19">
                  <c:v>0.10530587096774194</c:v>
                </c:pt>
                <c:pt idx="20">
                  <c:v>9.3489300000000011E-2</c:v>
                </c:pt>
                <c:pt idx="21">
                  <c:v>8.8089290322580643E-2</c:v>
                </c:pt>
                <c:pt idx="22">
                  <c:v>8.8158366666666668E-2</c:v>
                </c:pt>
                <c:pt idx="23">
                  <c:v>8.6279225806451615E-2</c:v>
                </c:pt>
                <c:pt idx="24">
                  <c:v>8.3758387096774189E-2</c:v>
                </c:pt>
                <c:pt idx="25">
                  <c:v>8.0656482758620682E-2</c:v>
                </c:pt>
                <c:pt idx="26">
                  <c:v>7.9720064516129022E-2</c:v>
                </c:pt>
                <c:pt idx="27">
                  <c:v>7.6128433333333342E-2</c:v>
                </c:pt>
                <c:pt idx="28">
                  <c:v>7.3250193548387091E-2</c:v>
                </c:pt>
                <c:pt idx="29">
                  <c:v>6.8993266666666664E-2</c:v>
                </c:pt>
                <c:pt idx="30">
                  <c:v>6.7438741935483867E-2</c:v>
                </c:pt>
                <c:pt idx="31">
                  <c:v>6.6230645161290319E-2</c:v>
                </c:pt>
                <c:pt idx="32">
                  <c:v>6.3006466666666663E-2</c:v>
                </c:pt>
                <c:pt idx="33">
                  <c:v>6.0591645161290321E-2</c:v>
                </c:pt>
                <c:pt idx="34">
                  <c:v>5.9508033333333335E-2</c:v>
                </c:pt>
                <c:pt idx="35">
                  <c:v>5.6596903225806454E-2</c:v>
                </c:pt>
                <c:pt idx="36">
                  <c:v>5.2006193548387099E-2</c:v>
                </c:pt>
                <c:pt idx="37">
                  <c:v>5.1878749999999994E-2</c:v>
                </c:pt>
                <c:pt idx="38">
                  <c:v>4.8125612903225805E-2</c:v>
                </c:pt>
                <c:pt idx="39">
                  <c:v>4.7791033333333337E-2</c:v>
                </c:pt>
                <c:pt idx="40">
                  <c:v>4.6608032258064515E-2</c:v>
                </c:pt>
                <c:pt idx="41">
                  <c:v>4.369513333333333E-2</c:v>
                </c:pt>
                <c:pt idx="42">
                  <c:v>3.9905806451612902E-2</c:v>
                </c:pt>
                <c:pt idx="43">
                  <c:v>3.7778774193548387E-2</c:v>
                </c:pt>
                <c:pt idx="44">
                  <c:v>3.809046666666667E-2</c:v>
                </c:pt>
                <c:pt idx="45">
                  <c:v>3.455577419354839E-2</c:v>
                </c:pt>
                <c:pt idx="46">
                  <c:v>3.4722633333333336E-2</c:v>
                </c:pt>
                <c:pt idx="47">
                  <c:v>3.4554064516129031E-2</c:v>
                </c:pt>
                <c:pt idx="48">
                  <c:v>3.2501612903225806E-2</c:v>
                </c:pt>
                <c:pt idx="49">
                  <c:v>3.2514107142857143E-2</c:v>
                </c:pt>
                <c:pt idx="50">
                  <c:v>3.2567193548387094E-2</c:v>
                </c:pt>
                <c:pt idx="51">
                  <c:v>3.2484166666666668E-2</c:v>
                </c:pt>
                <c:pt idx="52">
                  <c:v>3.073548387096774E-2</c:v>
                </c:pt>
                <c:pt idx="53">
                  <c:v>3.1653766666666666E-2</c:v>
                </c:pt>
                <c:pt idx="54">
                  <c:v>3.152835483870968E-2</c:v>
                </c:pt>
                <c:pt idx="55">
                  <c:v>3.0407645161290322E-2</c:v>
                </c:pt>
                <c:pt idx="56">
                  <c:v>2.79195E-2</c:v>
                </c:pt>
                <c:pt idx="57">
                  <c:v>2.7704032258064514E-2</c:v>
                </c:pt>
                <c:pt idx="58">
                  <c:v>2.5308600000000001E-2</c:v>
                </c:pt>
                <c:pt idx="59">
                  <c:v>2.5743580645161288E-2</c:v>
                </c:pt>
                <c:pt idx="60">
                  <c:v>2.6112451612903226E-2</c:v>
                </c:pt>
                <c:pt idx="61">
                  <c:v>2.7066928571428572E-2</c:v>
                </c:pt>
                <c:pt idx="62">
                  <c:v>2.6762032258064516E-2</c:v>
                </c:pt>
                <c:pt idx="63">
                  <c:v>2.60325E-2</c:v>
                </c:pt>
                <c:pt idx="64">
                  <c:v>2.6308290322580644E-2</c:v>
                </c:pt>
                <c:pt idx="65">
                  <c:v>2.5809166666666668E-2</c:v>
                </c:pt>
                <c:pt idx="66">
                  <c:v>2.4632838709677422E-2</c:v>
                </c:pt>
                <c:pt idx="67">
                  <c:v>2.3916290322580646E-2</c:v>
                </c:pt>
                <c:pt idx="68">
                  <c:v>2.4115233333333333E-2</c:v>
                </c:pt>
                <c:pt idx="69">
                  <c:v>2.3410064516129033E-2</c:v>
                </c:pt>
                <c:pt idx="70">
                  <c:v>2.2991666666666667E-2</c:v>
                </c:pt>
                <c:pt idx="71">
                  <c:v>2.2804709677419353E-2</c:v>
                </c:pt>
                <c:pt idx="72">
                  <c:v>2.2268741935483873E-2</c:v>
                </c:pt>
                <c:pt idx="73">
                  <c:v>2.1942448275862069E-2</c:v>
                </c:pt>
                <c:pt idx="74">
                  <c:v>2.1008064516129032E-2</c:v>
                </c:pt>
                <c:pt idx="75">
                  <c:v>1.9830133333333333E-2</c:v>
                </c:pt>
                <c:pt idx="76">
                  <c:v>2.0750096774193549E-2</c:v>
                </c:pt>
                <c:pt idx="77">
                  <c:v>1.9943333333333334E-2</c:v>
                </c:pt>
                <c:pt idx="78">
                  <c:v>1.9380903225806451E-2</c:v>
                </c:pt>
                <c:pt idx="79">
                  <c:v>1.8629580645161289E-2</c:v>
                </c:pt>
                <c:pt idx="80">
                  <c:v>1.87948E-2</c:v>
                </c:pt>
                <c:pt idx="81">
                  <c:v>1.8339129032258067E-2</c:v>
                </c:pt>
                <c:pt idx="82">
                  <c:v>1.8846666666666668E-2</c:v>
                </c:pt>
                <c:pt idx="83">
                  <c:v>1.8643064516129033E-2</c:v>
                </c:pt>
                <c:pt idx="84">
                  <c:v>1.6902032258064515E-2</c:v>
                </c:pt>
                <c:pt idx="85">
                  <c:v>1.6042214285714288E-2</c:v>
                </c:pt>
                <c:pt idx="86">
                  <c:v>1.5122741935483871E-2</c:v>
                </c:pt>
                <c:pt idx="87">
                  <c:v>1.42562E-2</c:v>
                </c:pt>
              </c:numCache>
            </c:numRef>
          </c:val>
        </c:ser>
        <c:ser>
          <c:idx val="5"/>
          <c:order val="5"/>
          <c:tx>
            <c:strRef>
              <c:f>'Tx Gulf Matrix'!$H$93</c:f>
              <c:strCache>
                <c:ptCount val="1"/>
                <c:pt idx="0">
                  <c:v>May-94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Matrix'!$H$94:$H$181</c:f>
              <c:numCache>
                <c:formatCode>General</c:formatCode>
                <c:ptCount val="88"/>
                <c:pt idx="0">
                  <c:v>0</c:v>
                </c:pt>
                <c:pt idx="4">
                  <c:v>0.12866087096774195</c:v>
                </c:pt>
                <c:pt idx="5">
                  <c:v>0.28533770000000003</c:v>
                </c:pt>
                <c:pt idx="6">
                  <c:v>0.27601499999999995</c:v>
                </c:pt>
                <c:pt idx="7">
                  <c:v>0.27144154838709678</c:v>
                </c:pt>
                <c:pt idx="8">
                  <c:v>0.24906976666666666</c:v>
                </c:pt>
                <c:pt idx="9">
                  <c:v>0.22930006451612903</c:v>
                </c:pt>
                <c:pt idx="10">
                  <c:v>0.22996763333333331</c:v>
                </c:pt>
                <c:pt idx="11">
                  <c:v>0.22946461290322581</c:v>
                </c:pt>
                <c:pt idx="12">
                  <c:v>0.21583880645161291</c:v>
                </c:pt>
                <c:pt idx="13">
                  <c:v>0.19816400000000001</c:v>
                </c:pt>
                <c:pt idx="14">
                  <c:v>0.1782983870967742</c:v>
                </c:pt>
                <c:pt idx="15">
                  <c:v>0.16760339999999999</c:v>
                </c:pt>
                <c:pt idx="16">
                  <c:v>0.17935470967741934</c:v>
                </c:pt>
                <c:pt idx="17">
                  <c:v>0.17211633333333334</c:v>
                </c:pt>
                <c:pt idx="18">
                  <c:v>0.1546183870967742</c:v>
                </c:pt>
                <c:pt idx="19">
                  <c:v>0.15413122580645161</c:v>
                </c:pt>
                <c:pt idx="20">
                  <c:v>0.15434476666666666</c:v>
                </c:pt>
                <c:pt idx="21">
                  <c:v>0.14604680645161291</c:v>
                </c:pt>
                <c:pt idx="22">
                  <c:v>0.13744986666666667</c:v>
                </c:pt>
                <c:pt idx="23">
                  <c:v>0.12938554838709676</c:v>
                </c:pt>
                <c:pt idx="24">
                  <c:v>0.12368983870967742</c:v>
                </c:pt>
                <c:pt idx="25">
                  <c:v>0.11852768965517241</c:v>
                </c:pt>
                <c:pt idx="26">
                  <c:v>0.11434390322580645</c:v>
                </c:pt>
                <c:pt idx="27">
                  <c:v>0.11427963333333334</c:v>
                </c:pt>
                <c:pt idx="28">
                  <c:v>0.10615845161290323</c:v>
                </c:pt>
                <c:pt idx="29">
                  <c:v>9.6360599999999991E-2</c:v>
                </c:pt>
                <c:pt idx="30">
                  <c:v>9.6261935483870964E-2</c:v>
                </c:pt>
                <c:pt idx="31">
                  <c:v>8.5075354838709677E-2</c:v>
                </c:pt>
                <c:pt idx="32">
                  <c:v>8.4146466666666669E-2</c:v>
                </c:pt>
                <c:pt idx="33">
                  <c:v>8.4154903225806446E-2</c:v>
                </c:pt>
                <c:pt idx="34">
                  <c:v>8.1773733333333334E-2</c:v>
                </c:pt>
                <c:pt idx="35">
                  <c:v>8.2457806451612894E-2</c:v>
                </c:pt>
                <c:pt idx="36">
                  <c:v>7.9302225806451604E-2</c:v>
                </c:pt>
                <c:pt idx="37">
                  <c:v>7.536267857142856E-2</c:v>
                </c:pt>
                <c:pt idx="38">
                  <c:v>6.8947838709677411E-2</c:v>
                </c:pt>
                <c:pt idx="39">
                  <c:v>6.774313333333333E-2</c:v>
                </c:pt>
                <c:pt idx="40">
                  <c:v>5.8866612903225805E-2</c:v>
                </c:pt>
                <c:pt idx="41">
                  <c:v>5.8314466666666662E-2</c:v>
                </c:pt>
                <c:pt idx="42">
                  <c:v>5.6359677419354839E-2</c:v>
                </c:pt>
                <c:pt idx="43">
                  <c:v>5.373067741935484E-2</c:v>
                </c:pt>
                <c:pt idx="44">
                  <c:v>5.1266133333333332E-2</c:v>
                </c:pt>
                <c:pt idx="45">
                  <c:v>4.8921419354838708E-2</c:v>
                </c:pt>
                <c:pt idx="46">
                  <c:v>5.1108266666666666E-2</c:v>
                </c:pt>
                <c:pt idx="47">
                  <c:v>5.0840258064516128E-2</c:v>
                </c:pt>
                <c:pt idx="48">
                  <c:v>4.8034451612903227E-2</c:v>
                </c:pt>
                <c:pt idx="49">
                  <c:v>4.7078214285714286E-2</c:v>
                </c:pt>
                <c:pt idx="50">
                  <c:v>4.6203967741935484E-2</c:v>
                </c:pt>
                <c:pt idx="51">
                  <c:v>4.5814800000000003E-2</c:v>
                </c:pt>
                <c:pt idx="52">
                  <c:v>4.1428419354838708E-2</c:v>
                </c:pt>
                <c:pt idx="53">
                  <c:v>4.0527100000000003E-2</c:v>
                </c:pt>
                <c:pt idx="54">
                  <c:v>3.8672419354838707E-2</c:v>
                </c:pt>
                <c:pt idx="55">
                  <c:v>3.794635483870968E-2</c:v>
                </c:pt>
                <c:pt idx="56">
                  <c:v>3.9955299999999999E-2</c:v>
                </c:pt>
                <c:pt idx="57">
                  <c:v>3.9359677419354838E-2</c:v>
                </c:pt>
                <c:pt idx="58">
                  <c:v>3.9177833333333335E-2</c:v>
                </c:pt>
                <c:pt idx="59">
                  <c:v>3.6411290322580642E-2</c:v>
                </c:pt>
                <c:pt idx="60">
                  <c:v>3.5328225806451612E-2</c:v>
                </c:pt>
                <c:pt idx="61">
                  <c:v>3.454410714285714E-2</c:v>
                </c:pt>
                <c:pt idx="62">
                  <c:v>3.3627548387096771E-2</c:v>
                </c:pt>
                <c:pt idx="63">
                  <c:v>3.248433333333333E-2</c:v>
                </c:pt>
                <c:pt idx="64">
                  <c:v>3.1792967741935484E-2</c:v>
                </c:pt>
                <c:pt idx="65">
                  <c:v>3.1007700000000003E-2</c:v>
                </c:pt>
                <c:pt idx="66">
                  <c:v>3.0134483870967742E-2</c:v>
                </c:pt>
                <c:pt idx="67">
                  <c:v>2.860458064516129E-2</c:v>
                </c:pt>
                <c:pt idx="68">
                  <c:v>3.1837666666666667E-2</c:v>
                </c:pt>
                <c:pt idx="69">
                  <c:v>3.0990419354838709E-2</c:v>
                </c:pt>
                <c:pt idx="70">
                  <c:v>2.9440000000000001E-2</c:v>
                </c:pt>
                <c:pt idx="71">
                  <c:v>2.6078290322580647E-2</c:v>
                </c:pt>
                <c:pt idx="72">
                  <c:v>2.5687935483870966E-2</c:v>
                </c:pt>
                <c:pt idx="73">
                  <c:v>2.6356724137931036E-2</c:v>
                </c:pt>
                <c:pt idx="74">
                  <c:v>2.6276419354838709E-2</c:v>
                </c:pt>
                <c:pt idx="75">
                  <c:v>2.6128266666666667E-2</c:v>
                </c:pt>
                <c:pt idx="76">
                  <c:v>2.5414645161290324E-2</c:v>
                </c:pt>
                <c:pt idx="77">
                  <c:v>2.5644900000000002E-2</c:v>
                </c:pt>
                <c:pt idx="78">
                  <c:v>2.5830709677419357E-2</c:v>
                </c:pt>
                <c:pt idx="79">
                  <c:v>2.4391096774193551E-2</c:v>
                </c:pt>
                <c:pt idx="80">
                  <c:v>2.32476E-2</c:v>
                </c:pt>
                <c:pt idx="81">
                  <c:v>2.3659032258064518E-2</c:v>
                </c:pt>
                <c:pt idx="82">
                  <c:v>2.2995666666666668E-2</c:v>
                </c:pt>
                <c:pt idx="83">
                  <c:v>2.2312967741935485E-2</c:v>
                </c:pt>
                <c:pt idx="84">
                  <c:v>2.5002806451612902E-2</c:v>
                </c:pt>
                <c:pt idx="85">
                  <c:v>2.7102607142857144E-2</c:v>
                </c:pt>
                <c:pt idx="86">
                  <c:v>2.8380645161290324E-2</c:v>
                </c:pt>
                <c:pt idx="87">
                  <c:v>2.6969533333333334E-2</c:v>
                </c:pt>
              </c:numCache>
            </c:numRef>
          </c:val>
        </c:ser>
        <c:ser>
          <c:idx val="6"/>
          <c:order val="6"/>
          <c:tx>
            <c:strRef>
              <c:f>'Tx Gulf Matrix'!$I$93</c:f>
              <c:strCache>
                <c:ptCount val="1"/>
                <c:pt idx="0">
                  <c:v>Jun-94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Matrix'!$I$94:$I$181</c:f>
              <c:numCache>
                <c:formatCode>General</c:formatCode>
                <c:ptCount val="88"/>
                <c:pt idx="0">
                  <c:v>0</c:v>
                </c:pt>
                <c:pt idx="5">
                  <c:v>0.14619553333333332</c:v>
                </c:pt>
                <c:pt idx="6">
                  <c:v>0.24939180645161291</c:v>
                </c:pt>
                <c:pt idx="7">
                  <c:v>0.23923767741935484</c:v>
                </c:pt>
                <c:pt idx="8">
                  <c:v>0.22605130000000001</c:v>
                </c:pt>
                <c:pt idx="9">
                  <c:v>0.21715180645161289</c:v>
                </c:pt>
                <c:pt idx="10">
                  <c:v>0.19273413333333334</c:v>
                </c:pt>
                <c:pt idx="11">
                  <c:v>0.18652748387096776</c:v>
                </c:pt>
                <c:pt idx="12">
                  <c:v>0.17495822580645162</c:v>
                </c:pt>
                <c:pt idx="13">
                  <c:v>0.16100978571428573</c:v>
                </c:pt>
                <c:pt idx="14">
                  <c:v>0.13730425806451613</c:v>
                </c:pt>
                <c:pt idx="15">
                  <c:v>0.13170713333333334</c:v>
                </c:pt>
                <c:pt idx="16">
                  <c:v>0.1209193870967742</c:v>
                </c:pt>
                <c:pt idx="17">
                  <c:v>0.11472523333333333</c:v>
                </c:pt>
                <c:pt idx="18">
                  <c:v>0.12935890322580643</c:v>
                </c:pt>
                <c:pt idx="19">
                  <c:v>0.12701448387096775</c:v>
                </c:pt>
                <c:pt idx="20">
                  <c:v>0.12537999999999999</c:v>
                </c:pt>
                <c:pt idx="21">
                  <c:v>0.12034761290322581</c:v>
                </c:pt>
                <c:pt idx="22">
                  <c:v>0.1190591</c:v>
                </c:pt>
                <c:pt idx="23">
                  <c:v>0.10953800000000001</c:v>
                </c:pt>
                <c:pt idx="24">
                  <c:v>0.11254641935483871</c:v>
                </c:pt>
                <c:pt idx="25">
                  <c:v>0.10734258620689655</c:v>
                </c:pt>
                <c:pt idx="26">
                  <c:v>0.1007737741935484</c:v>
                </c:pt>
                <c:pt idx="27">
                  <c:v>9.7691200000000006E-2</c:v>
                </c:pt>
                <c:pt idx="28">
                  <c:v>9.4691838709677414E-2</c:v>
                </c:pt>
                <c:pt idx="29">
                  <c:v>9.0119199999999997E-2</c:v>
                </c:pt>
                <c:pt idx="30">
                  <c:v>8.7270225806451607E-2</c:v>
                </c:pt>
                <c:pt idx="31">
                  <c:v>8.2930000000000004E-2</c:v>
                </c:pt>
                <c:pt idx="32">
                  <c:v>7.9394266666666671E-2</c:v>
                </c:pt>
                <c:pt idx="33">
                  <c:v>8.3621032258064512E-2</c:v>
                </c:pt>
                <c:pt idx="34">
                  <c:v>7.8154633333333334E-2</c:v>
                </c:pt>
                <c:pt idx="35">
                  <c:v>7.7202903225806446E-2</c:v>
                </c:pt>
                <c:pt idx="36">
                  <c:v>7.0567161290322575E-2</c:v>
                </c:pt>
                <c:pt idx="37">
                  <c:v>6.8675178571428575E-2</c:v>
                </c:pt>
                <c:pt idx="38">
                  <c:v>6.8099516129032256E-2</c:v>
                </c:pt>
                <c:pt idx="39">
                  <c:v>6.7083633333333337E-2</c:v>
                </c:pt>
                <c:pt idx="40">
                  <c:v>6.7134161290322583E-2</c:v>
                </c:pt>
                <c:pt idx="41">
                  <c:v>5.9708533333333334E-2</c:v>
                </c:pt>
                <c:pt idx="42">
                  <c:v>5.8013129032258068E-2</c:v>
                </c:pt>
                <c:pt idx="43">
                  <c:v>5.567329032258065E-2</c:v>
                </c:pt>
                <c:pt idx="44">
                  <c:v>5.1631400000000001E-2</c:v>
                </c:pt>
                <c:pt idx="45">
                  <c:v>5.2927096774193549E-2</c:v>
                </c:pt>
                <c:pt idx="46">
                  <c:v>5.0435399999999998E-2</c:v>
                </c:pt>
                <c:pt idx="47">
                  <c:v>4.8652838709677418E-2</c:v>
                </c:pt>
                <c:pt idx="48">
                  <c:v>4.7882612903225805E-2</c:v>
                </c:pt>
                <c:pt idx="49">
                  <c:v>4.6668321428571427E-2</c:v>
                </c:pt>
                <c:pt idx="50">
                  <c:v>4.6538322580645157E-2</c:v>
                </c:pt>
                <c:pt idx="51">
                  <c:v>4.7140066666666668E-2</c:v>
                </c:pt>
                <c:pt idx="52">
                  <c:v>4.7043290322580644E-2</c:v>
                </c:pt>
                <c:pt idx="53">
                  <c:v>4.3395733333333332E-2</c:v>
                </c:pt>
                <c:pt idx="54">
                  <c:v>4.4300129032258065E-2</c:v>
                </c:pt>
                <c:pt idx="55">
                  <c:v>4.334270967741935E-2</c:v>
                </c:pt>
                <c:pt idx="56">
                  <c:v>3.9312933333333334E-2</c:v>
                </c:pt>
                <c:pt idx="57">
                  <c:v>3.0739612903225806E-2</c:v>
                </c:pt>
                <c:pt idx="58">
                  <c:v>3.0767300000000001E-2</c:v>
                </c:pt>
                <c:pt idx="59">
                  <c:v>2.8441322580645162E-2</c:v>
                </c:pt>
                <c:pt idx="60">
                  <c:v>2.748548387096774E-2</c:v>
                </c:pt>
                <c:pt idx="61">
                  <c:v>2.7639178571428568E-2</c:v>
                </c:pt>
                <c:pt idx="62">
                  <c:v>2.6313516129032256E-2</c:v>
                </c:pt>
                <c:pt idx="63">
                  <c:v>2.6042500000000003E-2</c:v>
                </c:pt>
                <c:pt idx="64">
                  <c:v>2.5626967741935486E-2</c:v>
                </c:pt>
                <c:pt idx="65">
                  <c:v>2.4357200000000002E-2</c:v>
                </c:pt>
                <c:pt idx="66">
                  <c:v>2.4026838709677419E-2</c:v>
                </c:pt>
                <c:pt idx="67">
                  <c:v>2.2614903225806452E-2</c:v>
                </c:pt>
                <c:pt idx="68">
                  <c:v>2.2560833333333332E-2</c:v>
                </c:pt>
                <c:pt idx="69">
                  <c:v>2.2910580645161289E-2</c:v>
                </c:pt>
                <c:pt idx="70">
                  <c:v>2.1189266666666665E-2</c:v>
                </c:pt>
                <c:pt idx="71">
                  <c:v>2.083464516129032E-2</c:v>
                </c:pt>
                <c:pt idx="72">
                  <c:v>1.9924806451612903E-2</c:v>
                </c:pt>
                <c:pt idx="73">
                  <c:v>2.0203034482758619E-2</c:v>
                </c:pt>
                <c:pt idx="74">
                  <c:v>2.0524677419354837E-2</c:v>
                </c:pt>
                <c:pt idx="75">
                  <c:v>2.2694766666666664E-2</c:v>
                </c:pt>
                <c:pt idx="76">
                  <c:v>2.0530322580645161E-2</c:v>
                </c:pt>
                <c:pt idx="77">
                  <c:v>1.99516E-2</c:v>
                </c:pt>
                <c:pt idx="78">
                  <c:v>1.9829935483870971E-2</c:v>
                </c:pt>
                <c:pt idx="79">
                  <c:v>2.0148612903225806E-2</c:v>
                </c:pt>
                <c:pt idx="80">
                  <c:v>1.9228566666666665E-2</c:v>
                </c:pt>
                <c:pt idx="81">
                  <c:v>1.8378387096774192E-2</c:v>
                </c:pt>
                <c:pt idx="82">
                  <c:v>2.0956066666666665E-2</c:v>
                </c:pt>
                <c:pt idx="83">
                  <c:v>1.886290322580645E-2</c:v>
                </c:pt>
                <c:pt idx="84">
                  <c:v>1.7284451612903227E-2</c:v>
                </c:pt>
                <c:pt idx="85">
                  <c:v>1.6788428571428572E-2</c:v>
                </c:pt>
                <c:pt idx="86">
                  <c:v>1.7274129032258067E-2</c:v>
                </c:pt>
                <c:pt idx="87">
                  <c:v>1.7099833333333331E-2</c:v>
                </c:pt>
              </c:numCache>
            </c:numRef>
          </c:val>
        </c:ser>
        <c:ser>
          <c:idx val="7"/>
          <c:order val="7"/>
          <c:tx>
            <c:strRef>
              <c:f>'Tx Gulf Matrix'!$J$93</c:f>
              <c:strCache>
                <c:ptCount val="1"/>
                <c:pt idx="0">
                  <c:v>Jul-94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Matrix'!$J$94:$J$181</c:f>
              <c:numCache>
                <c:formatCode>General</c:formatCode>
                <c:ptCount val="88"/>
                <c:pt idx="0">
                  <c:v>0</c:v>
                </c:pt>
                <c:pt idx="6">
                  <c:v>0.12709906451612904</c:v>
                </c:pt>
                <c:pt idx="7">
                  <c:v>0.21355825806451614</c:v>
                </c:pt>
                <c:pt idx="8">
                  <c:v>0.21328013333333334</c:v>
                </c:pt>
                <c:pt idx="9">
                  <c:v>0.22797058064516129</c:v>
                </c:pt>
                <c:pt idx="10">
                  <c:v>0.22162723333333334</c:v>
                </c:pt>
                <c:pt idx="11">
                  <c:v>0.21822374193548386</c:v>
                </c:pt>
                <c:pt idx="12">
                  <c:v>0.19753706451612904</c:v>
                </c:pt>
                <c:pt idx="13">
                  <c:v>0.17654846428571427</c:v>
                </c:pt>
                <c:pt idx="14">
                  <c:v>0.1658675806451613</c:v>
                </c:pt>
                <c:pt idx="15">
                  <c:v>0.16597476666666669</c:v>
                </c:pt>
                <c:pt idx="16">
                  <c:v>0.16702096774193548</c:v>
                </c:pt>
                <c:pt idx="17">
                  <c:v>0.16462173333333335</c:v>
                </c:pt>
                <c:pt idx="18">
                  <c:v>0.15122296774193547</c:v>
                </c:pt>
                <c:pt idx="19">
                  <c:v>0.150422</c:v>
                </c:pt>
                <c:pt idx="20">
                  <c:v>0.15364856666666665</c:v>
                </c:pt>
                <c:pt idx="21">
                  <c:v>0.14279745161290322</c:v>
                </c:pt>
                <c:pt idx="22">
                  <c:v>0.13768493333333334</c:v>
                </c:pt>
                <c:pt idx="23">
                  <c:v>0.13564348387096775</c:v>
                </c:pt>
                <c:pt idx="24">
                  <c:v>0.1271474193548387</c:v>
                </c:pt>
                <c:pt idx="25">
                  <c:v>0.11617089655172413</c:v>
                </c:pt>
                <c:pt idx="26">
                  <c:v>0.11956387096774193</c:v>
                </c:pt>
                <c:pt idx="27">
                  <c:v>0.1107479</c:v>
                </c:pt>
                <c:pt idx="28">
                  <c:v>0.11332009677419354</c:v>
                </c:pt>
                <c:pt idx="29">
                  <c:v>0.1113968</c:v>
                </c:pt>
                <c:pt idx="30">
                  <c:v>0.11250706451612903</c:v>
                </c:pt>
                <c:pt idx="31">
                  <c:v>0.10885029032258065</c:v>
                </c:pt>
                <c:pt idx="32">
                  <c:v>0.10541473333333333</c:v>
                </c:pt>
                <c:pt idx="33">
                  <c:v>0.10485622580645161</c:v>
                </c:pt>
                <c:pt idx="34">
                  <c:v>9.9247233333333337E-2</c:v>
                </c:pt>
                <c:pt idx="35">
                  <c:v>9.5610419354838702E-2</c:v>
                </c:pt>
                <c:pt idx="36">
                  <c:v>9.1183838709677417E-2</c:v>
                </c:pt>
                <c:pt idx="37">
                  <c:v>8.8548464285714279E-2</c:v>
                </c:pt>
                <c:pt idx="38">
                  <c:v>8.6646258064516118E-2</c:v>
                </c:pt>
                <c:pt idx="39">
                  <c:v>8.4287699999999993E-2</c:v>
                </c:pt>
                <c:pt idx="40">
                  <c:v>7.9843032258064522E-2</c:v>
                </c:pt>
                <c:pt idx="41">
                  <c:v>7.6405966666666672E-2</c:v>
                </c:pt>
                <c:pt idx="42">
                  <c:v>7.4080064516129043E-2</c:v>
                </c:pt>
                <c:pt idx="43">
                  <c:v>7.1331354838709685E-2</c:v>
                </c:pt>
                <c:pt idx="44">
                  <c:v>6.9669033333333338E-2</c:v>
                </c:pt>
                <c:pt idx="45">
                  <c:v>6.5981709677419356E-2</c:v>
                </c:pt>
                <c:pt idx="46">
                  <c:v>6.4305766666666667E-2</c:v>
                </c:pt>
                <c:pt idx="47">
                  <c:v>6.3162935483870961E-2</c:v>
                </c:pt>
                <c:pt idx="48">
                  <c:v>5.6941419354838714E-2</c:v>
                </c:pt>
                <c:pt idx="49">
                  <c:v>5.0075964285714279E-2</c:v>
                </c:pt>
                <c:pt idx="50">
                  <c:v>4.675287096774193E-2</c:v>
                </c:pt>
                <c:pt idx="51">
                  <c:v>4.8490033333333335E-2</c:v>
                </c:pt>
                <c:pt idx="52">
                  <c:v>4.6508225806451607E-2</c:v>
                </c:pt>
                <c:pt idx="53">
                  <c:v>4.519666666666667E-2</c:v>
                </c:pt>
                <c:pt idx="54">
                  <c:v>4.3696870967741934E-2</c:v>
                </c:pt>
                <c:pt idx="55">
                  <c:v>4.2525161290322577E-2</c:v>
                </c:pt>
                <c:pt idx="56">
                  <c:v>4.5627033333333331E-2</c:v>
                </c:pt>
                <c:pt idx="57">
                  <c:v>4.4698258064516126E-2</c:v>
                </c:pt>
                <c:pt idx="58">
                  <c:v>4.4259733333333336E-2</c:v>
                </c:pt>
                <c:pt idx="59">
                  <c:v>4.1504064516129036E-2</c:v>
                </c:pt>
                <c:pt idx="60">
                  <c:v>4.1356709677419355E-2</c:v>
                </c:pt>
                <c:pt idx="61">
                  <c:v>4.1467964285714289E-2</c:v>
                </c:pt>
                <c:pt idx="62">
                  <c:v>3.9607354838709675E-2</c:v>
                </c:pt>
                <c:pt idx="63">
                  <c:v>3.8325399999999996E-2</c:v>
                </c:pt>
                <c:pt idx="64">
                  <c:v>3.7171322580645164E-2</c:v>
                </c:pt>
                <c:pt idx="65">
                  <c:v>3.5534466666666667E-2</c:v>
                </c:pt>
                <c:pt idx="66">
                  <c:v>3.5830000000000001E-2</c:v>
                </c:pt>
                <c:pt idx="67">
                  <c:v>3.6620258064516124E-2</c:v>
                </c:pt>
                <c:pt idx="68">
                  <c:v>3.4406900000000004E-2</c:v>
                </c:pt>
                <c:pt idx="69">
                  <c:v>3.5406354838709672E-2</c:v>
                </c:pt>
                <c:pt idx="70">
                  <c:v>3.4017433333333333E-2</c:v>
                </c:pt>
                <c:pt idx="71">
                  <c:v>3.3004387096774196E-2</c:v>
                </c:pt>
                <c:pt idx="72">
                  <c:v>3.1810064516129034E-2</c:v>
                </c:pt>
                <c:pt idx="73">
                  <c:v>3.206010344827586E-2</c:v>
                </c:pt>
                <c:pt idx="74">
                  <c:v>3.0238225806451614E-2</c:v>
                </c:pt>
                <c:pt idx="75">
                  <c:v>3.1483366666666665E-2</c:v>
                </c:pt>
                <c:pt idx="76">
                  <c:v>2.9384677419354837E-2</c:v>
                </c:pt>
                <c:pt idx="77">
                  <c:v>2.8910966666666666E-2</c:v>
                </c:pt>
                <c:pt idx="78">
                  <c:v>2.7073258064516128E-2</c:v>
                </c:pt>
                <c:pt idx="79">
                  <c:v>2.5762580645161289E-2</c:v>
                </c:pt>
                <c:pt idx="80">
                  <c:v>2.5894799999999999E-2</c:v>
                </c:pt>
                <c:pt idx="81">
                  <c:v>2.4224161290322579E-2</c:v>
                </c:pt>
                <c:pt idx="82">
                  <c:v>2.4069633333333333E-2</c:v>
                </c:pt>
                <c:pt idx="83">
                  <c:v>2.4907451612903225E-2</c:v>
                </c:pt>
                <c:pt idx="84">
                  <c:v>2.400441935483871E-2</c:v>
                </c:pt>
                <c:pt idx="85">
                  <c:v>2.3832285714285716E-2</c:v>
                </c:pt>
                <c:pt idx="86">
                  <c:v>2.4931999999999999E-2</c:v>
                </c:pt>
                <c:pt idx="87">
                  <c:v>2.4373700000000002E-2</c:v>
                </c:pt>
              </c:numCache>
            </c:numRef>
          </c:val>
        </c:ser>
        <c:ser>
          <c:idx val="8"/>
          <c:order val="8"/>
          <c:tx>
            <c:strRef>
              <c:f>'Tx Gulf Matrix'!$K$93</c:f>
              <c:strCache>
                <c:ptCount val="1"/>
                <c:pt idx="0">
                  <c:v>Aug-94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Matrix'!$K$94:$K$181</c:f>
              <c:numCache>
                <c:formatCode>General</c:formatCode>
                <c:ptCount val="88"/>
                <c:pt idx="0">
                  <c:v>0</c:v>
                </c:pt>
                <c:pt idx="7">
                  <c:v>0.19516806451612903</c:v>
                </c:pt>
                <c:pt idx="8">
                  <c:v>0.31975946666666666</c:v>
                </c:pt>
                <c:pt idx="9">
                  <c:v>0.30027900000000002</c:v>
                </c:pt>
                <c:pt idx="10">
                  <c:v>0.27810686666666667</c:v>
                </c:pt>
                <c:pt idx="11">
                  <c:v>0.26253616129032259</c:v>
                </c:pt>
                <c:pt idx="12">
                  <c:v>0.24865712903225806</c:v>
                </c:pt>
                <c:pt idx="13">
                  <c:v>0.231157</c:v>
                </c:pt>
                <c:pt idx="14">
                  <c:v>0.20388787096774194</c:v>
                </c:pt>
                <c:pt idx="15">
                  <c:v>0.18989056666666665</c:v>
                </c:pt>
                <c:pt idx="16">
                  <c:v>0.18377987096774193</c:v>
                </c:pt>
                <c:pt idx="17">
                  <c:v>0.16073586666666667</c:v>
                </c:pt>
                <c:pt idx="18">
                  <c:v>0.15601280645161289</c:v>
                </c:pt>
                <c:pt idx="19">
                  <c:v>0.15429116129032255</c:v>
                </c:pt>
                <c:pt idx="20">
                  <c:v>0.1516401</c:v>
                </c:pt>
                <c:pt idx="21">
                  <c:v>0.14680538709677418</c:v>
                </c:pt>
                <c:pt idx="22">
                  <c:v>0.14138580000000001</c:v>
                </c:pt>
                <c:pt idx="23">
                  <c:v>0.12700651612903227</c:v>
                </c:pt>
                <c:pt idx="24">
                  <c:v>0.12617593548387096</c:v>
                </c:pt>
                <c:pt idx="25">
                  <c:v>0.11759744827586206</c:v>
                </c:pt>
                <c:pt idx="26">
                  <c:v>0.11232722580645162</c:v>
                </c:pt>
                <c:pt idx="27">
                  <c:v>0.10483296666666667</c:v>
                </c:pt>
                <c:pt idx="28">
                  <c:v>0.10307987096774195</c:v>
                </c:pt>
                <c:pt idx="29">
                  <c:v>9.66611E-2</c:v>
                </c:pt>
                <c:pt idx="30">
                  <c:v>9.300445161290323E-2</c:v>
                </c:pt>
                <c:pt idx="31">
                  <c:v>8.6494129032258074E-2</c:v>
                </c:pt>
                <c:pt idx="32">
                  <c:v>8.1302166666666661E-2</c:v>
                </c:pt>
                <c:pt idx="33">
                  <c:v>7.7687483870967744E-2</c:v>
                </c:pt>
                <c:pt idx="34">
                  <c:v>7.1607600000000007E-2</c:v>
                </c:pt>
                <c:pt idx="35">
                  <c:v>6.8949838709677427E-2</c:v>
                </c:pt>
                <c:pt idx="36">
                  <c:v>6.7836612903225804E-2</c:v>
                </c:pt>
                <c:pt idx="37">
                  <c:v>6.7147749999999992E-2</c:v>
                </c:pt>
                <c:pt idx="38">
                  <c:v>6.3625064516129037E-2</c:v>
                </c:pt>
                <c:pt idx="39">
                  <c:v>6.1454099999999998E-2</c:v>
                </c:pt>
                <c:pt idx="40">
                  <c:v>5.2604322580645159E-2</c:v>
                </c:pt>
                <c:pt idx="41">
                  <c:v>5.1427866666666669E-2</c:v>
                </c:pt>
                <c:pt idx="42">
                  <c:v>5.1216774193548385E-2</c:v>
                </c:pt>
                <c:pt idx="43">
                  <c:v>5.2536258064516131E-2</c:v>
                </c:pt>
                <c:pt idx="44">
                  <c:v>4.7876333333333333E-2</c:v>
                </c:pt>
                <c:pt idx="45">
                  <c:v>4.5987774193548388E-2</c:v>
                </c:pt>
                <c:pt idx="46">
                  <c:v>4.7670366666666665E-2</c:v>
                </c:pt>
                <c:pt idx="47">
                  <c:v>4.2469161290322577E-2</c:v>
                </c:pt>
                <c:pt idx="48">
                  <c:v>3.8104451612903226E-2</c:v>
                </c:pt>
                <c:pt idx="49">
                  <c:v>4.0183892857142856E-2</c:v>
                </c:pt>
                <c:pt idx="50">
                  <c:v>3.8148516129032257E-2</c:v>
                </c:pt>
                <c:pt idx="51">
                  <c:v>3.5447333333333338E-2</c:v>
                </c:pt>
                <c:pt idx="52">
                  <c:v>3.479606451612903E-2</c:v>
                </c:pt>
                <c:pt idx="53">
                  <c:v>3.3911766666666662E-2</c:v>
                </c:pt>
                <c:pt idx="54">
                  <c:v>3.2654677419354836E-2</c:v>
                </c:pt>
                <c:pt idx="55">
                  <c:v>3.0883870967741936E-2</c:v>
                </c:pt>
                <c:pt idx="56">
                  <c:v>3.0161800000000002E-2</c:v>
                </c:pt>
                <c:pt idx="57">
                  <c:v>2.9424580645161291E-2</c:v>
                </c:pt>
                <c:pt idx="58">
                  <c:v>2.9046599999999999E-2</c:v>
                </c:pt>
                <c:pt idx="59">
                  <c:v>2.7129064516129033E-2</c:v>
                </c:pt>
                <c:pt idx="60">
                  <c:v>3.1170483870967741E-2</c:v>
                </c:pt>
                <c:pt idx="61">
                  <c:v>2.8913250000000001E-2</c:v>
                </c:pt>
                <c:pt idx="62">
                  <c:v>2.7132870967741935E-2</c:v>
                </c:pt>
                <c:pt idx="63">
                  <c:v>2.5334233333333334E-2</c:v>
                </c:pt>
                <c:pt idx="64">
                  <c:v>2.4960741935483872E-2</c:v>
                </c:pt>
                <c:pt idx="65">
                  <c:v>2.3632033333333333E-2</c:v>
                </c:pt>
                <c:pt idx="66">
                  <c:v>2.2809290322580646E-2</c:v>
                </c:pt>
                <c:pt idx="67">
                  <c:v>2.2256903225806451E-2</c:v>
                </c:pt>
                <c:pt idx="68">
                  <c:v>2.0848333333333333E-2</c:v>
                </c:pt>
                <c:pt idx="69">
                  <c:v>2.0077612903225808E-2</c:v>
                </c:pt>
                <c:pt idx="70">
                  <c:v>2.1605833333333331E-2</c:v>
                </c:pt>
                <c:pt idx="71">
                  <c:v>2.1122516129032258E-2</c:v>
                </c:pt>
                <c:pt idx="72">
                  <c:v>2.0187935483870968E-2</c:v>
                </c:pt>
                <c:pt idx="73">
                  <c:v>1.8933379310344826E-2</c:v>
                </c:pt>
                <c:pt idx="74">
                  <c:v>1.8082290322580647E-2</c:v>
                </c:pt>
                <c:pt idx="75">
                  <c:v>1.8926533333333332E-2</c:v>
                </c:pt>
                <c:pt idx="76">
                  <c:v>1.8167741935483872E-2</c:v>
                </c:pt>
                <c:pt idx="77">
                  <c:v>1.7711533333333331E-2</c:v>
                </c:pt>
                <c:pt idx="78">
                  <c:v>1.7141225806451613E-2</c:v>
                </c:pt>
                <c:pt idx="79">
                  <c:v>1.6892354838709676E-2</c:v>
                </c:pt>
                <c:pt idx="80">
                  <c:v>1.5810333333333332E-2</c:v>
                </c:pt>
                <c:pt idx="81">
                  <c:v>1.5460709677419355E-2</c:v>
                </c:pt>
                <c:pt idx="82">
                  <c:v>1.5072799999999999E-2</c:v>
                </c:pt>
                <c:pt idx="83">
                  <c:v>1.4122967741935484E-2</c:v>
                </c:pt>
                <c:pt idx="84">
                  <c:v>1.3972290322580645E-2</c:v>
                </c:pt>
                <c:pt idx="85">
                  <c:v>1.4571785714285714E-2</c:v>
                </c:pt>
                <c:pt idx="86">
                  <c:v>1.4083387096774194E-2</c:v>
                </c:pt>
                <c:pt idx="87">
                  <c:v>1.33898E-2</c:v>
                </c:pt>
              </c:numCache>
            </c:numRef>
          </c:val>
        </c:ser>
        <c:ser>
          <c:idx val="9"/>
          <c:order val="9"/>
          <c:tx>
            <c:strRef>
              <c:f>'Tx Gulf Matrix'!$L$93</c:f>
              <c:strCache>
                <c:ptCount val="1"/>
                <c:pt idx="0">
                  <c:v>Sep-94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Matrix'!$L$94:$L$181</c:f>
              <c:numCache>
                <c:formatCode>General</c:formatCode>
                <c:ptCount val="88"/>
                <c:pt idx="0">
                  <c:v>0</c:v>
                </c:pt>
                <c:pt idx="8">
                  <c:v>0.15183066666666667</c:v>
                </c:pt>
                <c:pt idx="9">
                  <c:v>0.27769606451612899</c:v>
                </c:pt>
                <c:pt idx="10">
                  <c:v>0.29408096666666667</c:v>
                </c:pt>
                <c:pt idx="11">
                  <c:v>0.28291125806451611</c:v>
                </c:pt>
                <c:pt idx="12">
                  <c:v>0.2677846129032258</c:v>
                </c:pt>
                <c:pt idx="13">
                  <c:v>0.24877850000000001</c:v>
                </c:pt>
                <c:pt idx="14">
                  <c:v>0.22124048387096776</c:v>
                </c:pt>
                <c:pt idx="15">
                  <c:v>0.21130849999999998</c:v>
                </c:pt>
                <c:pt idx="16">
                  <c:v>0.21270848387096772</c:v>
                </c:pt>
                <c:pt idx="17">
                  <c:v>0.19595173333333332</c:v>
                </c:pt>
                <c:pt idx="18">
                  <c:v>0.17201664516129031</c:v>
                </c:pt>
                <c:pt idx="19">
                  <c:v>0.15502851612903226</c:v>
                </c:pt>
                <c:pt idx="20">
                  <c:v>0.16022919999999999</c:v>
                </c:pt>
                <c:pt idx="21">
                  <c:v>0.15209106451612903</c:v>
                </c:pt>
                <c:pt idx="22">
                  <c:v>0.14067400000000002</c:v>
                </c:pt>
                <c:pt idx="23">
                  <c:v>0.13588674193548386</c:v>
                </c:pt>
                <c:pt idx="24">
                  <c:v>0.13275074193548389</c:v>
                </c:pt>
                <c:pt idx="25">
                  <c:v>0.12853141379310346</c:v>
                </c:pt>
                <c:pt idx="26">
                  <c:v>0.12747509677419355</c:v>
                </c:pt>
                <c:pt idx="27">
                  <c:v>0.12191443333333334</c:v>
                </c:pt>
                <c:pt idx="28">
                  <c:v>0.12030790322580645</c:v>
                </c:pt>
                <c:pt idx="29">
                  <c:v>0.1107104</c:v>
                </c:pt>
                <c:pt idx="30">
                  <c:v>0.10847054838709677</c:v>
                </c:pt>
                <c:pt idx="31">
                  <c:v>0.10410816129032258</c:v>
                </c:pt>
                <c:pt idx="32">
                  <c:v>0.1026502</c:v>
                </c:pt>
                <c:pt idx="33">
                  <c:v>9.6547774193548389E-2</c:v>
                </c:pt>
                <c:pt idx="34">
                  <c:v>9.2903399999999997E-2</c:v>
                </c:pt>
                <c:pt idx="35">
                  <c:v>8.6182612903225805E-2</c:v>
                </c:pt>
                <c:pt idx="36">
                  <c:v>8.3010967741935476E-2</c:v>
                </c:pt>
                <c:pt idx="37">
                  <c:v>8.1423142857142847E-2</c:v>
                </c:pt>
                <c:pt idx="38">
                  <c:v>7.6258225806451613E-2</c:v>
                </c:pt>
                <c:pt idx="39">
                  <c:v>7.4485399999999993E-2</c:v>
                </c:pt>
                <c:pt idx="40">
                  <c:v>7.0508258064516133E-2</c:v>
                </c:pt>
                <c:pt idx="41">
                  <c:v>6.7401033333333332E-2</c:v>
                </c:pt>
                <c:pt idx="42">
                  <c:v>6.5149903225806452E-2</c:v>
                </c:pt>
                <c:pt idx="43">
                  <c:v>6.5453806451612903E-2</c:v>
                </c:pt>
                <c:pt idx="44">
                  <c:v>6.2298900000000004E-2</c:v>
                </c:pt>
                <c:pt idx="45">
                  <c:v>6.0084677419354839E-2</c:v>
                </c:pt>
                <c:pt idx="46">
                  <c:v>6.0210699999999999E-2</c:v>
                </c:pt>
                <c:pt idx="47">
                  <c:v>5.8629096774193548E-2</c:v>
                </c:pt>
                <c:pt idx="48">
                  <c:v>6.0520483870967742E-2</c:v>
                </c:pt>
                <c:pt idx="49">
                  <c:v>5.8855964285714282E-2</c:v>
                </c:pt>
                <c:pt idx="50">
                  <c:v>5.8213258064516125E-2</c:v>
                </c:pt>
                <c:pt idx="51">
                  <c:v>5.91859E-2</c:v>
                </c:pt>
                <c:pt idx="52">
                  <c:v>5.6941354838709678E-2</c:v>
                </c:pt>
                <c:pt idx="53">
                  <c:v>5.9707966666666668E-2</c:v>
                </c:pt>
                <c:pt idx="54">
                  <c:v>5.6321645161290318E-2</c:v>
                </c:pt>
                <c:pt idx="55">
                  <c:v>5.3769258064516129E-2</c:v>
                </c:pt>
                <c:pt idx="56">
                  <c:v>5.3125633333333332E-2</c:v>
                </c:pt>
                <c:pt idx="57">
                  <c:v>4.9706741935483877E-2</c:v>
                </c:pt>
                <c:pt idx="58">
                  <c:v>4.7742599999999996E-2</c:v>
                </c:pt>
                <c:pt idx="59">
                  <c:v>4.7356967741935485E-2</c:v>
                </c:pt>
                <c:pt idx="60">
                  <c:v>4.6558161290322579E-2</c:v>
                </c:pt>
                <c:pt idx="61">
                  <c:v>4.5455035714285712E-2</c:v>
                </c:pt>
                <c:pt idx="62">
                  <c:v>4.3548516129032259E-2</c:v>
                </c:pt>
                <c:pt idx="63">
                  <c:v>4.1713533333333337E-2</c:v>
                </c:pt>
                <c:pt idx="64">
                  <c:v>3.8831483870967742E-2</c:v>
                </c:pt>
                <c:pt idx="65">
                  <c:v>3.8622666666666666E-2</c:v>
                </c:pt>
                <c:pt idx="66">
                  <c:v>3.7849645161290323E-2</c:v>
                </c:pt>
                <c:pt idx="67">
                  <c:v>3.631009677419355E-2</c:v>
                </c:pt>
                <c:pt idx="68">
                  <c:v>3.5506166666666665E-2</c:v>
                </c:pt>
                <c:pt idx="69">
                  <c:v>3.4349870967741933E-2</c:v>
                </c:pt>
                <c:pt idx="70">
                  <c:v>3.2950666666666663E-2</c:v>
                </c:pt>
                <c:pt idx="71">
                  <c:v>3.1191E-2</c:v>
                </c:pt>
                <c:pt idx="72">
                  <c:v>3.1263129032258065E-2</c:v>
                </c:pt>
                <c:pt idx="73">
                  <c:v>3.295744827586207E-2</c:v>
                </c:pt>
                <c:pt idx="74">
                  <c:v>3.1020000000000002E-2</c:v>
                </c:pt>
                <c:pt idx="75">
                  <c:v>2.894473333333333E-2</c:v>
                </c:pt>
                <c:pt idx="76">
                  <c:v>2.7638483870967744E-2</c:v>
                </c:pt>
                <c:pt idx="77">
                  <c:v>2.4695966666666666E-2</c:v>
                </c:pt>
                <c:pt idx="78">
                  <c:v>2.3536516129032257E-2</c:v>
                </c:pt>
                <c:pt idx="79">
                  <c:v>2.3121129032258065E-2</c:v>
                </c:pt>
                <c:pt idx="80">
                  <c:v>2.3189766666666667E-2</c:v>
                </c:pt>
                <c:pt idx="81">
                  <c:v>2.3439999999999999E-2</c:v>
                </c:pt>
                <c:pt idx="82">
                  <c:v>2.4776833333333335E-2</c:v>
                </c:pt>
                <c:pt idx="83">
                  <c:v>2.4134838709677416E-2</c:v>
                </c:pt>
                <c:pt idx="84">
                  <c:v>2.1355225806451616E-2</c:v>
                </c:pt>
                <c:pt idx="85">
                  <c:v>1.993214285714286E-2</c:v>
                </c:pt>
                <c:pt idx="86">
                  <c:v>2.1808806451612903E-2</c:v>
                </c:pt>
                <c:pt idx="87">
                  <c:v>1.9061066666666668E-2</c:v>
                </c:pt>
              </c:numCache>
            </c:numRef>
          </c:val>
        </c:ser>
        <c:ser>
          <c:idx val="10"/>
          <c:order val="10"/>
          <c:tx>
            <c:strRef>
              <c:f>'Tx Gulf Matrix'!$M$93</c:f>
              <c:strCache>
                <c:ptCount val="1"/>
                <c:pt idx="0">
                  <c:v>Oct-94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Matrix'!$M$94:$M$181</c:f>
              <c:numCache>
                <c:formatCode>General</c:formatCode>
                <c:ptCount val="88"/>
                <c:pt idx="0">
                  <c:v>0</c:v>
                </c:pt>
                <c:pt idx="9">
                  <c:v>9.2005258064516135E-2</c:v>
                </c:pt>
                <c:pt idx="10">
                  <c:v>0.19240850000000001</c:v>
                </c:pt>
                <c:pt idx="11">
                  <c:v>0.17363009677419353</c:v>
                </c:pt>
                <c:pt idx="12">
                  <c:v>0.16195193548387096</c:v>
                </c:pt>
                <c:pt idx="13">
                  <c:v>0.16078532142857144</c:v>
                </c:pt>
                <c:pt idx="14">
                  <c:v>0.15151290322580646</c:v>
                </c:pt>
                <c:pt idx="15">
                  <c:v>0.14959546666666668</c:v>
                </c:pt>
                <c:pt idx="16">
                  <c:v>0.140457</c:v>
                </c:pt>
                <c:pt idx="17">
                  <c:v>0.13313729999999999</c:v>
                </c:pt>
                <c:pt idx="18">
                  <c:v>0.12090925806451613</c:v>
                </c:pt>
                <c:pt idx="19">
                  <c:v>0.11568029032258063</c:v>
                </c:pt>
                <c:pt idx="20">
                  <c:v>0.11330476666666667</c:v>
                </c:pt>
                <c:pt idx="21">
                  <c:v>9.9725032258064519E-2</c:v>
                </c:pt>
                <c:pt idx="22">
                  <c:v>9.3245866666666663E-2</c:v>
                </c:pt>
                <c:pt idx="23">
                  <c:v>8.7678032258064517E-2</c:v>
                </c:pt>
                <c:pt idx="24">
                  <c:v>8.2406064516129029E-2</c:v>
                </c:pt>
                <c:pt idx="25">
                  <c:v>7.7600620689655161E-2</c:v>
                </c:pt>
                <c:pt idx="26">
                  <c:v>7.845341935483871E-2</c:v>
                </c:pt>
                <c:pt idx="27">
                  <c:v>7.8057266666666666E-2</c:v>
                </c:pt>
                <c:pt idx="28">
                  <c:v>7.4421193548387096E-2</c:v>
                </c:pt>
                <c:pt idx="29">
                  <c:v>6.9429666666666667E-2</c:v>
                </c:pt>
                <c:pt idx="30">
                  <c:v>7.1016258064516127E-2</c:v>
                </c:pt>
                <c:pt idx="31">
                  <c:v>6.6572806451612898E-2</c:v>
                </c:pt>
                <c:pt idx="32">
                  <c:v>6.2282700000000003E-2</c:v>
                </c:pt>
                <c:pt idx="33">
                  <c:v>6.4780161290322588E-2</c:v>
                </c:pt>
                <c:pt idx="34">
                  <c:v>6.394593333333333E-2</c:v>
                </c:pt>
                <c:pt idx="35">
                  <c:v>6.1130580645161289E-2</c:v>
                </c:pt>
                <c:pt idx="36">
                  <c:v>5.7622322580645161E-2</c:v>
                </c:pt>
                <c:pt idx="37">
                  <c:v>5.4413607142857146E-2</c:v>
                </c:pt>
                <c:pt idx="38">
                  <c:v>5.2299322580645159E-2</c:v>
                </c:pt>
                <c:pt idx="39">
                  <c:v>6.0420999999999996E-2</c:v>
                </c:pt>
                <c:pt idx="40">
                  <c:v>5.5829096774193544E-2</c:v>
                </c:pt>
                <c:pt idx="41">
                  <c:v>5.4276033333333334E-2</c:v>
                </c:pt>
                <c:pt idx="42">
                  <c:v>4.9368612903225806E-2</c:v>
                </c:pt>
                <c:pt idx="43">
                  <c:v>4.5955419354838704E-2</c:v>
                </c:pt>
                <c:pt idx="44">
                  <c:v>4.7597199999999999E-2</c:v>
                </c:pt>
                <c:pt idx="45">
                  <c:v>4.6933225806451616E-2</c:v>
                </c:pt>
                <c:pt idx="46">
                  <c:v>4.5328300000000002E-2</c:v>
                </c:pt>
                <c:pt idx="47">
                  <c:v>4.244867741935484E-2</c:v>
                </c:pt>
                <c:pt idx="48">
                  <c:v>4.0035516129032257E-2</c:v>
                </c:pt>
                <c:pt idx="49">
                  <c:v>3.8541821428571432E-2</c:v>
                </c:pt>
                <c:pt idx="50">
                  <c:v>3.6572129032258066E-2</c:v>
                </c:pt>
                <c:pt idx="51">
                  <c:v>3.5862166666666667E-2</c:v>
                </c:pt>
                <c:pt idx="52">
                  <c:v>3.7240161290322579E-2</c:v>
                </c:pt>
                <c:pt idx="53">
                  <c:v>3.4938733333333333E-2</c:v>
                </c:pt>
                <c:pt idx="54">
                  <c:v>3.1260967741935486E-2</c:v>
                </c:pt>
                <c:pt idx="55">
                  <c:v>3.0874032258064517E-2</c:v>
                </c:pt>
                <c:pt idx="56">
                  <c:v>2.9875533333333332E-2</c:v>
                </c:pt>
                <c:pt idx="57">
                  <c:v>2.9808032258064516E-2</c:v>
                </c:pt>
                <c:pt idx="58">
                  <c:v>2.9311866666666669E-2</c:v>
                </c:pt>
                <c:pt idx="59">
                  <c:v>2.8023741935483869E-2</c:v>
                </c:pt>
                <c:pt idx="60">
                  <c:v>2.9506387096774195E-2</c:v>
                </c:pt>
                <c:pt idx="61">
                  <c:v>2.9574214285714284E-2</c:v>
                </c:pt>
                <c:pt idx="62">
                  <c:v>2.8944483870967742E-2</c:v>
                </c:pt>
                <c:pt idx="63">
                  <c:v>2.5947533333333331E-2</c:v>
                </c:pt>
                <c:pt idx="64">
                  <c:v>2.6282193548387098E-2</c:v>
                </c:pt>
                <c:pt idx="65">
                  <c:v>2.5301533333333334E-2</c:v>
                </c:pt>
                <c:pt idx="66">
                  <c:v>2.3781645161290322E-2</c:v>
                </c:pt>
                <c:pt idx="67">
                  <c:v>2.3386935483870965E-2</c:v>
                </c:pt>
                <c:pt idx="68">
                  <c:v>2.5537766666666666E-2</c:v>
                </c:pt>
                <c:pt idx="69">
                  <c:v>2.6103193548387096E-2</c:v>
                </c:pt>
                <c:pt idx="70">
                  <c:v>2.49722E-2</c:v>
                </c:pt>
                <c:pt idx="71">
                  <c:v>2.3700935483870967E-2</c:v>
                </c:pt>
                <c:pt idx="72">
                  <c:v>2.6325129032258063E-2</c:v>
                </c:pt>
                <c:pt idx="73">
                  <c:v>2.5873E-2</c:v>
                </c:pt>
                <c:pt idx="74">
                  <c:v>2.4883451612903226E-2</c:v>
                </c:pt>
                <c:pt idx="75">
                  <c:v>2.2964866666666663E-2</c:v>
                </c:pt>
                <c:pt idx="76">
                  <c:v>2.3777935483870968E-2</c:v>
                </c:pt>
                <c:pt idx="77">
                  <c:v>2.1317233333333335E-2</c:v>
                </c:pt>
                <c:pt idx="78">
                  <c:v>2.0983612903225805E-2</c:v>
                </c:pt>
                <c:pt idx="79">
                  <c:v>2.0196903225806452E-2</c:v>
                </c:pt>
                <c:pt idx="80">
                  <c:v>2.0034E-2</c:v>
                </c:pt>
                <c:pt idx="81">
                  <c:v>1.9793870967741937E-2</c:v>
                </c:pt>
                <c:pt idx="82">
                  <c:v>1.9426033333333332E-2</c:v>
                </c:pt>
                <c:pt idx="83">
                  <c:v>1.8619161290322581E-2</c:v>
                </c:pt>
                <c:pt idx="84">
                  <c:v>1.7403064516129031E-2</c:v>
                </c:pt>
                <c:pt idx="85">
                  <c:v>1.7062714285714285E-2</c:v>
                </c:pt>
                <c:pt idx="86">
                  <c:v>1.573583870967742E-2</c:v>
                </c:pt>
                <c:pt idx="87">
                  <c:v>1.4894899999999999E-2</c:v>
                </c:pt>
              </c:numCache>
            </c:numRef>
          </c:val>
        </c:ser>
        <c:ser>
          <c:idx val="11"/>
          <c:order val="11"/>
          <c:tx>
            <c:strRef>
              <c:f>'Tx Gulf Matrix'!$N$93</c:f>
              <c:strCache>
                <c:ptCount val="1"/>
                <c:pt idx="0">
                  <c:v>Nov-94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Matrix'!$N$94:$N$181</c:f>
              <c:numCache>
                <c:formatCode>General</c:formatCode>
                <c:ptCount val="88"/>
                <c:pt idx="0">
                  <c:v>0</c:v>
                </c:pt>
                <c:pt idx="10">
                  <c:v>0.14016943333333334</c:v>
                </c:pt>
                <c:pt idx="11">
                  <c:v>0.24488322580645161</c:v>
                </c:pt>
                <c:pt idx="12">
                  <c:v>0.22244629032258065</c:v>
                </c:pt>
                <c:pt idx="13">
                  <c:v>0.19650474999999998</c:v>
                </c:pt>
                <c:pt idx="14">
                  <c:v>0.17118929032258062</c:v>
                </c:pt>
                <c:pt idx="15">
                  <c:v>0.16523233333333334</c:v>
                </c:pt>
                <c:pt idx="16">
                  <c:v>0.16567412903225806</c:v>
                </c:pt>
                <c:pt idx="17">
                  <c:v>0.1567482</c:v>
                </c:pt>
                <c:pt idx="18">
                  <c:v>0.14889270967741935</c:v>
                </c:pt>
                <c:pt idx="19">
                  <c:v>0.13806509677419354</c:v>
                </c:pt>
                <c:pt idx="20">
                  <c:v>0.13596633333333333</c:v>
                </c:pt>
                <c:pt idx="21">
                  <c:v>0.12809087096774194</c:v>
                </c:pt>
                <c:pt idx="22">
                  <c:v>0.10722230000000001</c:v>
                </c:pt>
                <c:pt idx="23">
                  <c:v>0.11167041935483871</c:v>
                </c:pt>
                <c:pt idx="24">
                  <c:v>0.11154474193548387</c:v>
                </c:pt>
                <c:pt idx="25">
                  <c:v>0.10595889655172415</c:v>
                </c:pt>
                <c:pt idx="26">
                  <c:v>0.10067712903225806</c:v>
                </c:pt>
                <c:pt idx="27">
                  <c:v>9.5892099999999994E-2</c:v>
                </c:pt>
                <c:pt idx="28">
                  <c:v>9.0840709677419362E-2</c:v>
                </c:pt>
                <c:pt idx="29">
                  <c:v>8.4866899999999995E-2</c:v>
                </c:pt>
                <c:pt idx="30">
                  <c:v>8.2418290322580648E-2</c:v>
                </c:pt>
                <c:pt idx="31">
                  <c:v>7.6868290322580649E-2</c:v>
                </c:pt>
                <c:pt idx="32">
                  <c:v>7.0686566666666673E-2</c:v>
                </c:pt>
                <c:pt idx="33">
                  <c:v>6.6572290322580635E-2</c:v>
                </c:pt>
                <c:pt idx="34">
                  <c:v>6.4707966666666658E-2</c:v>
                </c:pt>
                <c:pt idx="35">
                  <c:v>6.5668096774193552E-2</c:v>
                </c:pt>
                <c:pt idx="36">
                  <c:v>6.48921935483871E-2</c:v>
                </c:pt>
                <c:pt idx="37">
                  <c:v>6.2805357142857149E-2</c:v>
                </c:pt>
                <c:pt idx="38">
                  <c:v>6.1696999999999995E-2</c:v>
                </c:pt>
                <c:pt idx="39">
                  <c:v>5.8920533333333337E-2</c:v>
                </c:pt>
                <c:pt idx="40">
                  <c:v>5.5132096774193548E-2</c:v>
                </c:pt>
                <c:pt idx="41">
                  <c:v>4.8284233333333329E-2</c:v>
                </c:pt>
                <c:pt idx="42">
                  <c:v>4.9665258064516125E-2</c:v>
                </c:pt>
                <c:pt idx="43">
                  <c:v>4.8843677419354838E-2</c:v>
                </c:pt>
                <c:pt idx="44">
                  <c:v>4.5506166666666667E-2</c:v>
                </c:pt>
                <c:pt idx="45">
                  <c:v>4.387270967741936E-2</c:v>
                </c:pt>
                <c:pt idx="46">
                  <c:v>4.0423499999999994E-2</c:v>
                </c:pt>
                <c:pt idx="47">
                  <c:v>3.8462129032258062E-2</c:v>
                </c:pt>
                <c:pt idx="48">
                  <c:v>4.0078935483870967E-2</c:v>
                </c:pt>
                <c:pt idx="49">
                  <c:v>3.9964571428571426E-2</c:v>
                </c:pt>
                <c:pt idx="50">
                  <c:v>3.8455709677419354E-2</c:v>
                </c:pt>
                <c:pt idx="51">
                  <c:v>3.885503333333333E-2</c:v>
                </c:pt>
                <c:pt idx="52">
                  <c:v>3.6421580645161294E-2</c:v>
                </c:pt>
                <c:pt idx="53">
                  <c:v>3.4881533333333332E-2</c:v>
                </c:pt>
                <c:pt idx="54">
                  <c:v>3.4157870967741935E-2</c:v>
                </c:pt>
                <c:pt idx="55">
                  <c:v>3.343358064516129E-2</c:v>
                </c:pt>
                <c:pt idx="56">
                  <c:v>3.1794300000000005E-2</c:v>
                </c:pt>
                <c:pt idx="57">
                  <c:v>3.1434709677419355E-2</c:v>
                </c:pt>
                <c:pt idx="58">
                  <c:v>3.20323E-2</c:v>
                </c:pt>
                <c:pt idx="59">
                  <c:v>3.1170935483870968E-2</c:v>
                </c:pt>
                <c:pt idx="60">
                  <c:v>2.8252064516129032E-2</c:v>
                </c:pt>
                <c:pt idx="61">
                  <c:v>2.6671285714285713E-2</c:v>
                </c:pt>
                <c:pt idx="62">
                  <c:v>2.5995129032258067E-2</c:v>
                </c:pt>
                <c:pt idx="63">
                  <c:v>2.7166733333333335E-2</c:v>
                </c:pt>
                <c:pt idx="64">
                  <c:v>2.6776354838709677E-2</c:v>
                </c:pt>
                <c:pt idx="65">
                  <c:v>2.5945566666666666E-2</c:v>
                </c:pt>
                <c:pt idx="66">
                  <c:v>2.484548387096774E-2</c:v>
                </c:pt>
                <c:pt idx="67">
                  <c:v>2.555609677419355E-2</c:v>
                </c:pt>
                <c:pt idx="68">
                  <c:v>2.4640566666666665E-2</c:v>
                </c:pt>
                <c:pt idx="69">
                  <c:v>2.2545709677419354E-2</c:v>
                </c:pt>
                <c:pt idx="70">
                  <c:v>2.2176566666666668E-2</c:v>
                </c:pt>
                <c:pt idx="71">
                  <c:v>2.077383870967742E-2</c:v>
                </c:pt>
                <c:pt idx="72">
                  <c:v>2.0676999999999997E-2</c:v>
                </c:pt>
                <c:pt idx="73">
                  <c:v>2.0415862068965517E-2</c:v>
                </c:pt>
                <c:pt idx="74">
                  <c:v>1.983983870967742E-2</c:v>
                </c:pt>
                <c:pt idx="75">
                  <c:v>1.8081466666666667E-2</c:v>
                </c:pt>
                <c:pt idx="76">
                  <c:v>1.8561032258064516E-2</c:v>
                </c:pt>
                <c:pt idx="77">
                  <c:v>1.7836266666666666E-2</c:v>
                </c:pt>
                <c:pt idx="78">
                  <c:v>1.7995387096774194E-2</c:v>
                </c:pt>
                <c:pt idx="79">
                  <c:v>1.5798419354838708E-2</c:v>
                </c:pt>
                <c:pt idx="80">
                  <c:v>1.6778266666666666E-2</c:v>
                </c:pt>
                <c:pt idx="81">
                  <c:v>1.6573903225806451E-2</c:v>
                </c:pt>
                <c:pt idx="82">
                  <c:v>1.6157066666666667E-2</c:v>
                </c:pt>
                <c:pt idx="83">
                  <c:v>1.668225806451613E-2</c:v>
                </c:pt>
                <c:pt idx="84">
                  <c:v>1.5295032258064516E-2</c:v>
                </c:pt>
                <c:pt idx="85">
                  <c:v>1.5626928571428573E-2</c:v>
                </c:pt>
                <c:pt idx="86">
                  <c:v>1.6061129032258065E-2</c:v>
                </c:pt>
                <c:pt idx="87">
                  <c:v>1.5122766666666667E-2</c:v>
                </c:pt>
              </c:numCache>
            </c:numRef>
          </c:val>
        </c:ser>
        <c:ser>
          <c:idx val="12"/>
          <c:order val="12"/>
          <c:tx>
            <c:strRef>
              <c:f>'Tx Gulf Matrix'!$O$93</c:f>
              <c:strCache>
                <c:ptCount val="1"/>
                <c:pt idx="0">
                  <c:v>Dec-94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Matrix'!$O$94:$O$181</c:f>
              <c:numCache>
                <c:formatCode>General</c:formatCode>
                <c:ptCount val="88"/>
                <c:pt idx="0">
                  <c:v>0</c:v>
                </c:pt>
                <c:pt idx="11">
                  <c:v>0.14105000000000001</c:v>
                </c:pt>
                <c:pt idx="12">
                  <c:v>0.24207425806451613</c:v>
                </c:pt>
                <c:pt idx="13">
                  <c:v>0.25122242857142857</c:v>
                </c:pt>
                <c:pt idx="14">
                  <c:v>0.21480829032258064</c:v>
                </c:pt>
                <c:pt idx="15">
                  <c:v>0.19701646666666667</c:v>
                </c:pt>
                <c:pt idx="16">
                  <c:v>0.19202422580645162</c:v>
                </c:pt>
                <c:pt idx="17">
                  <c:v>0.16859553333333333</c:v>
                </c:pt>
                <c:pt idx="18">
                  <c:v>0.15278248387096774</c:v>
                </c:pt>
                <c:pt idx="19">
                  <c:v>0.14920906451612903</c:v>
                </c:pt>
                <c:pt idx="20">
                  <c:v>0.1398316</c:v>
                </c:pt>
                <c:pt idx="21">
                  <c:v>0.13519554838709677</c:v>
                </c:pt>
                <c:pt idx="22">
                  <c:v>0.13471046666666667</c:v>
                </c:pt>
                <c:pt idx="23">
                  <c:v>0.12194816129032258</c:v>
                </c:pt>
                <c:pt idx="24">
                  <c:v>0.11844151612903225</c:v>
                </c:pt>
                <c:pt idx="25">
                  <c:v>0.11307275862068966</c:v>
                </c:pt>
                <c:pt idx="26">
                  <c:v>0.10652574193548386</c:v>
                </c:pt>
                <c:pt idx="27">
                  <c:v>9.715533333333333E-2</c:v>
                </c:pt>
                <c:pt idx="28">
                  <c:v>9.18298064516129E-2</c:v>
                </c:pt>
                <c:pt idx="29">
                  <c:v>8.6382933333333328E-2</c:v>
                </c:pt>
                <c:pt idx="30">
                  <c:v>7.6816967741935485E-2</c:v>
                </c:pt>
                <c:pt idx="31">
                  <c:v>7.6325548387096778E-2</c:v>
                </c:pt>
                <c:pt idx="32">
                  <c:v>7.4342933333333333E-2</c:v>
                </c:pt>
                <c:pt idx="33">
                  <c:v>6.823309677419355E-2</c:v>
                </c:pt>
                <c:pt idx="34">
                  <c:v>6.6897399999999996E-2</c:v>
                </c:pt>
                <c:pt idx="35">
                  <c:v>6.9834935483870972E-2</c:v>
                </c:pt>
                <c:pt idx="36">
                  <c:v>6.5873838709677418E-2</c:v>
                </c:pt>
                <c:pt idx="37">
                  <c:v>6.5285642857142862E-2</c:v>
                </c:pt>
                <c:pt idx="38">
                  <c:v>6.7832064516129026E-2</c:v>
                </c:pt>
                <c:pt idx="39">
                  <c:v>5.9018066666666667E-2</c:v>
                </c:pt>
                <c:pt idx="40">
                  <c:v>6.099641935483871E-2</c:v>
                </c:pt>
                <c:pt idx="41">
                  <c:v>5.8349466666666662E-2</c:v>
                </c:pt>
                <c:pt idx="42">
                  <c:v>5.4384161290322586E-2</c:v>
                </c:pt>
                <c:pt idx="43">
                  <c:v>5.3523290322580644E-2</c:v>
                </c:pt>
                <c:pt idx="44">
                  <c:v>5.2226566666666668E-2</c:v>
                </c:pt>
                <c:pt idx="45">
                  <c:v>4.883370967741936E-2</c:v>
                </c:pt>
                <c:pt idx="46">
                  <c:v>4.7753733333333333E-2</c:v>
                </c:pt>
                <c:pt idx="47">
                  <c:v>4.4505290322580646E-2</c:v>
                </c:pt>
                <c:pt idx="48">
                  <c:v>4.1207129032258059E-2</c:v>
                </c:pt>
                <c:pt idx="49">
                  <c:v>4.1154250000000003E-2</c:v>
                </c:pt>
                <c:pt idx="50">
                  <c:v>4.0350064516129033E-2</c:v>
                </c:pt>
                <c:pt idx="51">
                  <c:v>3.926516666666667E-2</c:v>
                </c:pt>
                <c:pt idx="52">
                  <c:v>3.6530741935483869E-2</c:v>
                </c:pt>
                <c:pt idx="53">
                  <c:v>3.6493366666666666E-2</c:v>
                </c:pt>
                <c:pt idx="54">
                  <c:v>3.5760032258064511E-2</c:v>
                </c:pt>
                <c:pt idx="55">
                  <c:v>3.6109161290322579E-2</c:v>
                </c:pt>
                <c:pt idx="56">
                  <c:v>3.4444566666666662E-2</c:v>
                </c:pt>
                <c:pt idx="57">
                  <c:v>3.2792612903225805E-2</c:v>
                </c:pt>
                <c:pt idx="58">
                  <c:v>3.1737333333333333E-2</c:v>
                </c:pt>
                <c:pt idx="59">
                  <c:v>3.0654516129032257E-2</c:v>
                </c:pt>
                <c:pt idx="60">
                  <c:v>3.0739096774193547E-2</c:v>
                </c:pt>
                <c:pt idx="61">
                  <c:v>3.0220964285714285E-2</c:v>
                </c:pt>
                <c:pt idx="62">
                  <c:v>2.9334838709677419E-2</c:v>
                </c:pt>
                <c:pt idx="63">
                  <c:v>2.9367433333333335E-2</c:v>
                </c:pt>
                <c:pt idx="64">
                  <c:v>2.8026354838709674E-2</c:v>
                </c:pt>
                <c:pt idx="65">
                  <c:v>2.6868166666666669E-2</c:v>
                </c:pt>
                <c:pt idx="66">
                  <c:v>2.8989516129032257E-2</c:v>
                </c:pt>
                <c:pt idx="67">
                  <c:v>2.6246709677419357E-2</c:v>
                </c:pt>
                <c:pt idx="68">
                  <c:v>2.6208566666666665E-2</c:v>
                </c:pt>
                <c:pt idx="69">
                  <c:v>2.5987225806451613E-2</c:v>
                </c:pt>
                <c:pt idx="70">
                  <c:v>2.5251533333333336E-2</c:v>
                </c:pt>
                <c:pt idx="71">
                  <c:v>2.5269258064516128E-2</c:v>
                </c:pt>
                <c:pt idx="72">
                  <c:v>2.3284548387096777E-2</c:v>
                </c:pt>
                <c:pt idx="73">
                  <c:v>2.297555172413793E-2</c:v>
                </c:pt>
                <c:pt idx="74">
                  <c:v>2.3537774193548387E-2</c:v>
                </c:pt>
                <c:pt idx="75">
                  <c:v>2.4291E-2</c:v>
                </c:pt>
                <c:pt idx="76">
                  <c:v>2.2913612903225807E-2</c:v>
                </c:pt>
                <c:pt idx="77">
                  <c:v>2.2319266666666667E-2</c:v>
                </c:pt>
                <c:pt idx="78">
                  <c:v>2.1682612903225807E-2</c:v>
                </c:pt>
                <c:pt idx="79">
                  <c:v>2.2464322580645159E-2</c:v>
                </c:pt>
                <c:pt idx="80">
                  <c:v>2.2661500000000001E-2</c:v>
                </c:pt>
                <c:pt idx="81">
                  <c:v>2.1743225806451612E-2</c:v>
                </c:pt>
                <c:pt idx="82">
                  <c:v>2.19705E-2</c:v>
                </c:pt>
                <c:pt idx="83">
                  <c:v>2.2080129032258065E-2</c:v>
                </c:pt>
                <c:pt idx="84">
                  <c:v>2.2082258064516129E-2</c:v>
                </c:pt>
                <c:pt idx="85">
                  <c:v>2.2785178571428571E-2</c:v>
                </c:pt>
                <c:pt idx="86">
                  <c:v>2.2348741935483869E-2</c:v>
                </c:pt>
                <c:pt idx="87">
                  <c:v>2.1844800000000001E-2</c:v>
                </c:pt>
              </c:numCache>
            </c:numRef>
          </c:val>
        </c:ser>
        <c:ser>
          <c:idx val="13"/>
          <c:order val="13"/>
          <c:tx>
            <c:strRef>
              <c:f>'Tx Gulf Matrix'!$P$93</c:f>
              <c:strCache>
                <c:ptCount val="1"/>
                <c:pt idx="0">
                  <c:v>Jan-95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Matrix'!$P$94:$P$181</c:f>
              <c:numCache>
                <c:formatCode>General</c:formatCode>
                <c:ptCount val="88"/>
                <c:pt idx="0">
                  <c:v>0</c:v>
                </c:pt>
                <c:pt idx="12">
                  <c:v>0.11650396774193547</c:v>
                </c:pt>
                <c:pt idx="13">
                  <c:v>0.24746392857142857</c:v>
                </c:pt>
                <c:pt idx="14">
                  <c:v>0.21704070967741934</c:v>
                </c:pt>
                <c:pt idx="15">
                  <c:v>0.22170716666666665</c:v>
                </c:pt>
                <c:pt idx="16">
                  <c:v>0.19438696774193548</c:v>
                </c:pt>
                <c:pt idx="17">
                  <c:v>0.1687669</c:v>
                </c:pt>
                <c:pt idx="18">
                  <c:v>0.14307470967741936</c:v>
                </c:pt>
                <c:pt idx="19">
                  <c:v>0.13297799999999999</c:v>
                </c:pt>
                <c:pt idx="20">
                  <c:v>0.1188834</c:v>
                </c:pt>
                <c:pt idx="21">
                  <c:v>0.11510067741935484</c:v>
                </c:pt>
                <c:pt idx="22">
                  <c:v>0.11033693333333333</c:v>
                </c:pt>
                <c:pt idx="23">
                  <c:v>0.10194022580645161</c:v>
                </c:pt>
                <c:pt idx="24">
                  <c:v>9.6868193548387105E-2</c:v>
                </c:pt>
                <c:pt idx="25">
                  <c:v>9.0630000000000002E-2</c:v>
                </c:pt>
                <c:pt idx="26">
                  <c:v>8.6626548387096783E-2</c:v>
                </c:pt>
                <c:pt idx="27">
                  <c:v>7.8138366666666667E-2</c:v>
                </c:pt>
                <c:pt idx="28">
                  <c:v>7.9031322580645172E-2</c:v>
                </c:pt>
                <c:pt idx="29">
                  <c:v>7.7617266666666657E-2</c:v>
                </c:pt>
                <c:pt idx="30">
                  <c:v>7.9343129032258056E-2</c:v>
                </c:pt>
                <c:pt idx="31">
                  <c:v>7.7836000000000002E-2</c:v>
                </c:pt>
                <c:pt idx="32">
                  <c:v>7.3655266666666677E-2</c:v>
                </c:pt>
                <c:pt idx="33">
                  <c:v>7.2057193548387091E-2</c:v>
                </c:pt>
                <c:pt idx="34">
                  <c:v>6.7445999999999992E-2</c:v>
                </c:pt>
                <c:pt idx="35">
                  <c:v>6.9784677419354832E-2</c:v>
                </c:pt>
                <c:pt idx="36">
                  <c:v>6.4737032258064528E-2</c:v>
                </c:pt>
                <c:pt idx="37">
                  <c:v>6.4413714285714282E-2</c:v>
                </c:pt>
                <c:pt idx="38">
                  <c:v>6.1869645161290322E-2</c:v>
                </c:pt>
                <c:pt idx="39">
                  <c:v>5.844736666666666E-2</c:v>
                </c:pt>
                <c:pt idx="40">
                  <c:v>5.4365774193548384E-2</c:v>
                </c:pt>
                <c:pt idx="41">
                  <c:v>5.2271499999999999E-2</c:v>
                </c:pt>
                <c:pt idx="42">
                  <c:v>5.2001741935483875E-2</c:v>
                </c:pt>
                <c:pt idx="43">
                  <c:v>4.8088548387096773E-2</c:v>
                </c:pt>
                <c:pt idx="44">
                  <c:v>4.8600999999999998E-2</c:v>
                </c:pt>
                <c:pt idx="45">
                  <c:v>4.4793806451612905E-2</c:v>
                </c:pt>
                <c:pt idx="46">
                  <c:v>4.6101433333333337E-2</c:v>
                </c:pt>
                <c:pt idx="47">
                  <c:v>4.6963612903225808E-2</c:v>
                </c:pt>
                <c:pt idx="48">
                  <c:v>4.2756290322580645E-2</c:v>
                </c:pt>
                <c:pt idx="49">
                  <c:v>4.4001571428571425E-2</c:v>
                </c:pt>
                <c:pt idx="50">
                  <c:v>4.2928774193548389E-2</c:v>
                </c:pt>
                <c:pt idx="51">
                  <c:v>4.5066033333333338E-2</c:v>
                </c:pt>
                <c:pt idx="52">
                  <c:v>4.3658870967741938E-2</c:v>
                </c:pt>
                <c:pt idx="53">
                  <c:v>4.1487599999999999E-2</c:v>
                </c:pt>
                <c:pt idx="54">
                  <c:v>4.506122580645161E-2</c:v>
                </c:pt>
                <c:pt idx="55">
                  <c:v>4.118741935483871E-2</c:v>
                </c:pt>
                <c:pt idx="56">
                  <c:v>3.8791266666666664E-2</c:v>
                </c:pt>
                <c:pt idx="57">
                  <c:v>3.5201032258064514E-2</c:v>
                </c:pt>
                <c:pt idx="58">
                  <c:v>3.424046666666667E-2</c:v>
                </c:pt>
                <c:pt idx="59">
                  <c:v>3.1013387096774193E-2</c:v>
                </c:pt>
                <c:pt idx="60">
                  <c:v>2.861841935483871E-2</c:v>
                </c:pt>
                <c:pt idx="61">
                  <c:v>2.8388964285714285E-2</c:v>
                </c:pt>
                <c:pt idx="62">
                  <c:v>2.4889161290322582E-2</c:v>
                </c:pt>
                <c:pt idx="63">
                  <c:v>2.4481566666666666E-2</c:v>
                </c:pt>
                <c:pt idx="64">
                  <c:v>2.4233193548387096E-2</c:v>
                </c:pt>
                <c:pt idx="65">
                  <c:v>2.3723866666666666E-2</c:v>
                </c:pt>
                <c:pt idx="66">
                  <c:v>2.2115225806451613E-2</c:v>
                </c:pt>
                <c:pt idx="67">
                  <c:v>2.1812193548387097E-2</c:v>
                </c:pt>
                <c:pt idx="68">
                  <c:v>2.0758633333333332E-2</c:v>
                </c:pt>
                <c:pt idx="69">
                  <c:v>1.9775290322580644E-2</c:v>
                </c:pt>
                <c:pt idx="70">
                  <c:v>1.8449900000000002E-2</c:v>
                </c:pt>
                <c:pt idx="71">
                  <c:v>1.7613645161290322E-2</c:v>
                </c:pt>
                <c:pt idx="72">
                  <c:v>1.9290774193548389E-2</c:v>
                </c:pt>
                <c:pt idx="73">
                  <c:v>1.9437275862068965E-2</c:v>
                </c:pt>
                <c:pt idx="74">
                  <c:v>1.9613290322580645E-2</c:v>
                </c:pt>
                <c:pt idx="75">
                  <c:v>1.8038933333333333E-2</c:v>
                </c:pt>
                <c:pt idx="76">
                  <c:v>1.6951483870967742E-2</c:v>
                </c:pt>
                <c:pt idx="77">
                  <c:v>1.6666500000000001E-2</c:v>
                </c:pt>
                <c:pt idx="78">
                  <c:v>1.6303645161290323E-2</c:v>
                </c:pt>
                <c:pt idx="79">
                  <c:v>1.6788129032258063E-2</c:v>
                </c:pt>
                <c:pt idx="80">
                  <c:v>1.5304566666666667E-2</c:v>
                </c:pt>
                <c:pt idx="81">
                  <c:v>1.5601483870967743E-2</c:v>
                </c:pt>
                <c:pt idx="82">
                  <c:v>1.48661E-2</c:v>
                </c:pt>
                <c:pt idx="83">
                  <c:v>1.3703064516129031E-2</c:v>
                </c:pt>
                <c:pt idx="84">
                  <c:v>1.4775516129032258E-2</c:v>
                </c:pt>
                <c:pt idx="85">
                  <c:v>1.4133857142857142E-2</c:v>
                </c:pt>
                <c:pt idx="86">
                  <c:v>1.3719225806451614E-2</c:v>
                </c:pt>
                <c:pt idx="87">
                  <c:v>1.28521E-2</c:v>
                </c:pt>
              </c:numCache>
            </c:numRef>
          </c:val>
        </c:ser>
        <c:ser>
          <c:idx val="14"/>
          <c:order val="14"/>
          <c:tx>
            <c:strRef>
              <c:f>'Tx Gulf Matrix'!$Q$93</c:f>
              <c:strCache>
                <c:ptCount val="1"/>
                <c:pt idx="0">
                  <c:v>Feb-95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Matrix'!$Q$94:$Q$181</c:f>
              <c:numCache>
                <c:formatCode>General</c:formatCode>
                <c:ptCount val="88"/>
                <c:pt idx="0">
                  <c:v>0</c:v>
                </c:pt>
                <c:pt idx="13">
                  <c:v>0.12322935714285714</c:v>
                </c:pt>
                <c:pt idx="14">
                  <c:v>0.2665334838709677</c:v>
                </c:pt>
                <c:pt idx="15">
                  <c:v>0.26094590000000001</c:v>
                </c:pt>
                <c:pt idx="16">
                  <c:v>0.24530403225806452</c:v>
                </c:pt>
                <c:pt idx="17">
                  <c:v>0.2182433</c:v>
                </c:pt>
                <c:pt idx="18">
                  <c:v>0.19498625806451614</c:v>
                </c:pt>
                <c:pt idx="19">
                  <c:v>0.17696522580645163</c:v>
                </c:pt>
                <c:pt idx="20">
                  <c:v>0.16905720000000002</c:v>
                </c:pt>
                <c:pt idx="21">
                  <c:v>0.17092151612903225</c:v>
                </c:pt>
                <c:pt idx="22">
                  <c:v>0.16436046666666665</c:v>
                </c:pt>
                <c:pt idx="23">
                  <c:v>0.14851503225806451</c:v>
                </c:pt>
                <c:pt idx="24">
                  <c:v>0.13763435483870967</c:v>
                </c:pt>
                <c:pt idx="25">
                  <c:v>0.14477389655172415</c:v>
                </c:pt>
                <c:pt idx="26">
                  <c:v>0.1391321935483871</c:v>
                </c:pt>
                <c:pt idx="27">
                  <c:v>0.13402513333333335</c:v>
                </c:pt>
                <c:pt idx="28">
                  <c:v>0.12027877419354838</c:v>
                </c:pt>
                <c:pt idx="29">
                  <c:v>0.11082879999999999</c:v>
                </c:pt>
                <c:pt idx="30">
                  <c:v>0.10122267741935484</c:v>
                </c:pt>
                <c:pt idx="31">
                  <c:v>9.404025806451613E-2</c:v>
                </c:pt>
                <c:pt idx="32">
                  <c:v>8.2055733333333339E-2</c:v>
                </c:pt>
                <c:pt idx="33">
                  <c:v>7.8127032258064513E-2</c:v>
                </c:pt>
                <c:pt idx="34">
                  <c:v>7.427336666666666E-2</c:v>
                </c:pt>
                <c:pt idx="35">
                  <c:v>7.0931322580645162E-2</c:v>
                </c:pt>
                <c:pt idx="36">
                  <c:v>6.6740354838709687E-2</c:v>
                </c:pt>
                <c:pt idx="37">
                  <c:v>6.2882250000000001E-2</c:v>
                </c:pt>
                <c:pt idx="38">
                  <c:v>6.2746032258064521E-2</c:v>
                </c:pt>
                <c:pt idx="39">
                  <c:v>5.9606200000000005E-2</c:v>
                </c:pt>
                <c:pt idx="40">
                  <c:v>5.3839806451612897E-2</c:v>
                </c:pt>
                <c:pt idx="41">
                  <c:v>5.0322833333333331E-2</c:v>
                </c:pt>
                <c:pt idx="42">
                  <c:v>5.1752774193548387E-2</c:v>
                </c:pt>
                <c:pt idx="43">
                  <c:v>5.0327161290322581E-2</c:v>
                </c:pt>
                <c:pt idx="44">
                  <c:v>4.8494766666666668E-2</c:v>
                </c:pt>
                <c:pt idx="45">
                  <c:v>4.5825225806451611E-2</c:v>
                </c:pt>
                <c:pt idx="46">
                  <c:v>4.35252E-2</c:v>
                </c:pt>
                <c:pt idx="47">
                  <c:v>4.1508354838709675E-2</c:v>
                </c:pt>
                <c:pt idx="48">
                  <c:v>3.8612161290322577E-2</c:v>
                </c:pt>
                <c:pt idx="49">
                  <c:v>3.8033928571428573E-2</c:v>
                </c:pt>
                <c:pt idx="50">
                  <c:v>3.6212129032258067E-2</c:v>
                </c:pt>
                <c:pt idx="51">
                  <c:v>3.3974566666666664E-2</c:v>
                </c:pt>
                <c:pt idx="52">
                  <c:v>3.3509064516129033E-2</c:v>
                </c:pt>
                <c:pt idx="53">
                  <c:v>3.3857600000000002E-2</c:v>
                </c:pt>
                <c:pt idx="54">
                  <c:v>3.2130774193548386E-2</c:v>
                </c:pt>
                <c:pt idx="55">
                  <c:v>2.9893290322580642E-2</c:v>
                </c:pt>
                <c:pt idx="56">
                  <c:v>2.8710066666666666E-2</c:v>
                </c:pt>
                <c:pt idx="57">
                  <c:v>2.6555709677419357E-2</c:v>
                </c:pt>
                <c:pt idx="58">
                  <c:v>2.5493433333333333E-2</c:v>
                </c:pt>
                <c:pt idx="59">
                  <c:v>2.3428290322580644E-2</c:v>
                </c:pt>
                <c:pt idx="60">
                  <c:v>2.435451612903226E-2</c:v>
                </c:pt>
                <c:pt idx="61">
                  <c:v>2.3163642857142858E-2</c:v>
                </c:pt>
                <c:pt idx="62">
                  <c:v>2.2285419354838711E-2</c:v>
                </c:pt>
                <c:pt idx="63">
                  <c:v>2.2872999999999998E-2</c:v>
                </c:pt>
                <c:pt idx="64">
                  <c:v>2.4302548387096775E-2</c:v>
                </c:pt>
                <c:pt idx="65">
                  <c:v>2.2027733333333334E-2</c:v>
                </c:pt>
                <c:pt idx="66">
                  <c:v>2.1001838709677419E-2</c:v>
                </c:pt>
                <c:pt idx="67">
                  <c:v>2.0355290322580644E-2</c:v>
                </c:pt>
                <c:pt idx="68">
                  <c:v>2.1078933333333334E-2</c:v>
                </c:pt>
                <c:pt idx="69">
                  <c:v>2.0283935483870967E-2</c:v>
                </c:pt>
                <c:pt idx="70">
                  <c:v>1.9341466666666664E-2</c:v>
                </c:pt>
                <c:pt idx="71">
                  <c:v>1.8297483870967742E-2</c:v>
                </c:pt>
                <c:pt idx="72">
                  <c:v>1.8396193548387094E-2</c:v>
                </c:pt>
                <c:pt idx="73">
                  <c:v>1.7485586206896553E-2</c:v>
                </c:pt>
                <c:pt idx="74">
                  <c:v>1.6549612903225805E-2</c:v>
                </c:pt>
                <c:pt idx="75">
                  <c:v>1.6156E-2</c:v>
                </c:pt>
                <c:pt idx="76">
                  <c:v>1.6528354838709677E-2</c:v>
                </c:pt>
                <c:pt idx="77">
                  <c:v>1.6041E-2</c:v>
                </c:pt>
                <c:pt idx="78">
                  <c:v>1.6378645161290322E-2</c:v>
                </c:pt>
                <c:pt idx="79">
                  <c:v>2.3696322580645159E-2</c:v>
                </c:pt>
                <c:pt idx="80">
                  <c:v>1.47029E-2</c:v>
                </c:pt>
                <c:pt idx="81">
                  <c:v>1.9384354838709678E-2</c:v>
                </c:pt>
                <c:pt idx="82">
                  <c:v>1.8963766666666666E-2</c:v>
                </c:pt>
                <c:pt idx="83">
                  <c:v>1.6386516129032261E-2</c:v>
                </c:pt>
                <c:pt idx="84">
                  <c:v>1.5420612903225807E-2</c:v>
                </c:pt>
                <c:pt idx="85">
                  <c:v>1.6020428571428571E-2</c:v>
                </c:pt>
                <c:pt idx="86">
                  <c:v>1.6177354838709676E-2</c:v>
                </c:pt>
                <c:pt idx="87">
                  <c:v>1.6110666666666669E-2</c:v>
                </c:pt>
              </c:numCache>
            </c:numRef>
          </c:val>
        </c:ser>
        <c:ser>
          <c:idx val="15"/>
          <c:order val="15"/>
          <c:tx>
            <c:strRef>
              <c:f>'Tx Gulf Matrix'!$R$93</c:f>
              <c:strCache>
                <c:ptCount val="1"/>
                <c:pt idx="0">
                  <c:v>Mar-95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Matrix'!$R$94:$R$181</c:f>
              <c:numCache>
                <c:formatCode>General</c:formatCode>
                <c:ptCount val="88"/>
                <c:pt idx="0">
                  <c:v>0</c:v>
                </c:pt>
                <c:pt idx="14">
                  <c:v>0.10756754838709677</c:v>
                </c:pt>
                <c:pt idx="15">
                  <c:v>0.27484376666666666</c:v>
                </c:pt>
                <c:pt idx="16">
                  <c:v>0.26177409677419355</c:v>
                </c:pt>
                <c:pt idx="17">
                  <c:v>0.24360936666666666</c:v>
                </c:pt>
                <c:pt idx="18">
                  <c:v>0.25155577419354841</c:v>
                </c:pt>
                <c:pt idx="19">
                  <c:v>0.22361287096774193</c:v>
                </c:pt>
                <c:pt idx="20">
                  <c:v>0.20002553333333331</c:v>
                </c:pt>
                <c:pt idx="21">
                  <c:v>0.18434606451612903</c:v>
                </c:pt>
                <c:pt idx="22">
                  <c:v>0.19262660000000001</c:v>
                </c:pt>
                <c:pt idx="23">
                  <c:v>0.18714290322580646</c:v>
                </c:pt>
                <c:pt idx="24">
                  <c:v>0.17479770967741934</c:v>
                </c:pt>
                <c:pt idx="25">
                  <c:v>0.1665866896551724</c:v>
                </c:pt>
                <c:pt idx="26">
                  <c:v>0.15258754838709679</c:v>
                </c:pt>
                <c:pt idx="27">
                  <c:v>0.14032159999999999</c:v>
                </c:pt>
                <c:pt idx="28">
                  <c:v>0.13446780645161291</c:v>
                </c:pt>
                <c:pt idx="29">
                  <c:v>0.1231754</c:v>
                </c:pt>
                <c:pt idx="30">
                  <c:v>0.11537806451612903</c:v>
                </c:pt>
                <c:pt idx="31">
                  <c:v>0.10528335483870967</c:v>
                </c:pt>
                <c:pt idx="32">
                  <c:v>0.10252436666666667</c:v>
                </c:pt>
                <c:pt idx="33">
                  <c:v>9.618245161290323E-2</c:v>
                </c:pt>
                <c:pt idx="34">
                  <c:v>9.3188033333333323E-2</c:v>
                </c:pt>
                <c:pt idx="35">
                  <c:v>9.3790225806451619E-2</c:v>
                </c:pt>
                <c:pt idx="36">
                  <c:v>9.3692870967741926E-2</c:v>
                </c:pt>
                <c:pt idx="37">
                  <c:v>9.322007142857143E-2</c:v>
                </c:pt>
                <c:pt idx="38">
                  <c:v>8.6903838709677411E-2</c:v>
                </c:pt>
                <c:pt idx="39">
                  <c:v>8.7710299999999991E-2</c:v>
                </c:pt>
                <c:pt idx="40">
                  <c:v>8.0967451612903224E-2</c:v>
                </c:pt>
                <c:pt idx="41">
                  <c:v>7.9281900000000002E-2</c:v>
                </c:pt>
                <c:pt idx="42">
                  <c:v>7.6117064516129027E-2</c:v>
                </c:pt>
                <c:pt idx="43">
                  <c:v>7.2236967741935484E-2</c:v>
                </c:pt>
                <c:pt idx="44">
                  <c:v>6.643333333333333E-2</c:v>
                </c:pt>
                <c:pt idx="45">
                  <c:v>6.6767387096774197E-2</c:v>
                </c:pt>
                <c:pt idx="46">
                  <c:v>6.5512000000000001E-2</c:v>
                </c:pt>
                <c:pt idx="47">
                  <c:v>6.2660000000000007E-2</c:v>
                </c:pt>
                <c:pt idx="48">
                  <c:v>5.9891935483870964E-2</c:v>
                </c:pt>
                <c:pt idx="49">
                  <c:v>5.8623642857142853E-2</c:v>
                </c:pt>
                <c:pt idx="50">
                  <c:v>5.2626612903225803E-2</c:v>
                </c:pt>
                <c:pt idx="51">
                  <c:v>5.3336700000000001E-2</c:v>
                </c:pt>
                <c:pt idx="52">
                  <c:v>5.2036677419354839E-2</c:v>
                </c:pt>
                <c:pt idx="53">
                  <c:v>4.9847666666666665E-2</c:v>
                </c:pt>
                <c:pt idx="54">
                  <c:v>4.7625935483870972E-2</c:v>
                </c:pt>
                <c:pt idx="55">
                  <c:v>4.5044161290322578E-2</c:v>
                </c:pt>
                <c:pt idx="56">
                  <c:v>4.5929866666666666E-2</c:v>
                </c:pt>
                <c:pt idx="57">
                  <c:v>4.3319935483870968E-2</c:v>
                </c:pt>
                <c:pt idx="58">
                  <c:v>4.0106500000000003E-2</c:v>
                </c:pt>
                <c:pt idx="59">
                  <c:v>4.1043806451612909E-2</c:v>
                </c:pt>
                <c:pt idx="60">
                  <c:v>3.9580064516129033E-2</c:v>
                </c:pt>
                <c:pt idx="61">
                  <c:v>3.7399821428571435E-2</c:v>
                </c:pt>
                <c:pt idx="62">
                  <c:v>3.6300935483870971E-2</c:v>
                </c:pt>
                <c:pt idx="63">
                  <c:v>3.5067166666666663E-2</c:v>
                </c:pt>
                <c:pt idx="64">
                  <c:v>3.2192322580645159E-2</c:v>
                </c:pt>
                <c:pt idx="65">
                  <c:v>3.0590300000000001E-2</c:v>
                </c:pt>
                <c:pt idx="66">
                  <c:v>3.452229032258064E-2</c:v>
                </c:pt>
                <c:pt idx="67">
                  <c:v>3.3144193548387102E-2</c:v>
                </c:pt>
                <c:pt idx="68">
                  <c:v>3.4369733333333333E-2</c:v>
                </c:pt>
                <c:pt idx="69">
                  <c:v>3.2848612903225806E-2</c:v>
                </c:pt>
                <c:pt idx="70">
                  <c:v>3.0999600000000002E-2</c:v>
                </c:pt>
                <c:pt idx="71">
                  <c:v>3.1698387096774194E-2</c:v>
                </c:pt>
                <c:pt idx="72">
                  <c:v>2.9685741935483873E-2</c:v>
                </c:pt>
                <c:pt idx="73">
                  <c:v>2.9759241379310342E-2</c:v>
                </c:pt>
                <c:pt idx="74">
                  <c:v>2.9622677419354839E-2</c:v>
                </c:pt>
                <c:pt idx="75">
                  <c:v>2.9219966666666666E-2</c:v>
                </c:pt>
                <c:pt idx="76">
                  <c:v>2.799674193548387E-2</c:v>
                </c:pt>
                <c:pt idx="77">
                  <c:v>2.7343200000000002E-2</c:v>
                </c:pt>
                <c:pt idx="78">
                  <c:v>2.6611612903225806E-2</c:v>
                </c:pt>
                <c:pt idx="79">
                  <c:v>2.6306741935483872E-2</c:v>
                </c:pt>
                <c:pt idx="80">
                  <c:v>2.4777366666666668E-2</c:v>
                </c:pt>
                <c:pt idx="81">
                  <c:v>2.4504999999999999E-2</c:v>
                </c:pt>
                <c:pt idx="82">
                  <c:v>2.4262233333333334E-2</c:v>
                </c:pt>
                <c:pt idx="83">
                  <c:v>2.3444612903225807E-2</c:v>
                </c:pt>
                <c:pt idx="84">
                  <c:v>2.2934322580645164E-2</c:v>
                </c:pt>
                <c:pt idx="85">
                  <c:v>2.3664892857142857E-2</c:v>
                </c:pt>
                <c:pt idx="86">
                  <c:v>2.2937612903225806E-2</c:v>
                </c:pt>
                <c:pt idx="87">
                  <c:v>2.2427033333333336E-2</c:v>
                </c:pt>
              </c:numCache>
            </c:numRef>
          </c:val>
        </c:ser>
        <c:ser>
          <c:idx val="16"/>
          <c:order val="16"/>
          <c:tx>
            <c:strRef>
              <c:f>'Tx Gulf Matrix'!$S$93</c:f>
              <c:strCache>
                <c:ptCount val="1"/>
                <c:pt idx="0">
                  <c:v>Apr-95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Matrix'!$S$94:$S$181</c:f>
              <c:numCache>
                <c:formatCode>General</c:formatCode>
                <c:ptCount val="88"/>
                <c:pt idx="0">
                  <c:v>0</c:v>
                </c:pt>
                <c:pt idx="15">
                  <c:v>0.11674883333333333</c:v>
                </c:pt>
                <c:pt idx="16">
                  <c:v>0.20492116129032259</c:v>
                </c:pt>
                <c:pt idx="17">
                  <c:v>0.18672256666666665</c:v>
                </c:pt>
                <c:pt idx="18">
                  <c:v>0.15675929032258062</c:v>
                </c:pt>
                <c:pt idx="19">
                  <c:v>0.15060738709677418</c:v>
                </c:pt>
                <c:pt idx="20">
                  <c:v>0.13708713333333333</c:v>
                </c:pt>
                <c:pt idx="21">
                  <c:v>0.12881825806451613</c:v>
                </c:pt>
                <c:pt idx="22">
                  <c:v>0.11572466666666667</c:v>
                </c:pt>
                <c:pt idx="23">
                  <c:v>0.11075412903225806</c:v>
                </c:pt>
                <c:pt idx="24">
                  <c:v>0.11485967741935484</c:v>
                </c:pt>
                <c:pt idx="25">
                  <c:v>9.9877655172413787E-2</c:v>
                </c:pt>
                <c:pt idx="26">
                  <c:v>9.313516129032258E-2</c:v>
                </c:pt>
                <c:pt idx="27">
                  <c:v>8.5875966666666664E-2</c:v>
                </c:pt>
                <c:pt idx="28">
                  <c:v>7.9652161290322585E-2</c:v>
                </c:pt>
                <c:pt idx="29">
                  <c:v>7.1709999999999996E-2</c:v>
                </c:pt>
                <c:pt idx="30">
                  <c:v>6.4664774193548394E-2</c:v>
                </c:pt>
                <c:pt idx="31">
                  <c:v>5.7445032258064514E-2</c:v>
                </c:pt>
                <c:pt idx="32">
                  <c:v>6.1151033333333334E-2</c:v>
                </c:pt>
                <c:pt idx="33">
                  <c:v>5.5277967741935483E-2</c:v>
                </c:pt>
                <c:pt idx="34">
                  <c:v>5.0676300000000001E-2</c:v>
                </c:pt>
                <c:pt idx="35">
                  <c:v>4.9201741935483871E-2</c:v>
                </c:pt>
                <c:pt idx="36">
                  <c:v>4.4905193548387096E-2</c:v>
                </c:pt>
                <c:pt idx="37">
                  <c:v>4.3287392857142858E-2</c:v>
                </c:pt>
                <c:pt idx="38">
                  <c:v>4.620554838709677E-2</c:v>
                </c:pt>
                <c:pt idx="39">
                  <c:v>4.6972966666666664E-2</c:v>
                </c:pt>
                <c:pt idx="40">
                  <c:v>4.6384741935483871E-2</c:v>
                </c:pt>
                <c:pt idx="41">
                  <c:v>4.5592900000000006E-2</c:v>
                </c:pt>
                <c:pt idx="42">
                  <c:v>4.5370774193548381E-2</c:v>
                </c:pt>
                <c:pt idx="43">
                  <c:v>5.511558064516129E-2</c:v>
                </c:pt>
                <c:pt idx="44">
                  <c:v>5.3434733333333338E-2</c:v>
                </c:pt>
                <c:pt idx="45">
                  <c:v>5.0989806451612905E-2</c:v>
                </c:pt>
                <c:pt idx="46">
                  <c:v>4.9333966666666666E-2</c:v>
                </c:pt>
                <c:pt idx="47">
                  <c:v>4.8791193548387096E-2</c:v>
                </c:pt>
                <c:pt idx="48">
                  <c:v>4.6468161290322579E-2</c:v>
                </c:pt>
                <c:pt idx="49">
                  <c:v>4.6158321428571424E-2</c:v>
                </c:pt>
                <c:pt idx="50">
                  <c:v>4.3275483870967739E-2</c:v>
                </c:pt>
                <c:pt idx="51">
                  <c:v>4.3447933333333334E-2</c:v>
                </c:pt>
                <c:pt idx="52">
                  <c:v>4.4898870967741936E-2</c:v>
                </c:pt>
                <c:pt idx="53">
                  <c:v>4.2702433333333331E-2</c:v>
                </c:pt>
                <c:pt idx="54">
                  <c:v>4.5417419354838708E-2</c:v>
                </c:pt>
                <c:pt idx="55">
                  <c:v>4.3023870967741934E-2</c:v>
                </c:pt>
                <c:pt idx="56">
                  <c:v>4.13216E-2</c:v>
                </c:pt>
                <c:pt idx="57">
                  <c:v>4.0689225806451609E-2</c:v>
                </c:pt>
                <c:pt idx="58">
                  <c:v>3.863846666666667E-2</c:v>
                </c:pt>
                <c:pt idx="59">
                  <c:v>3.5935806451612901E-2</c:v>
                </c:pt>
                <c:pt idx="60">
                  <c:v>3.2571387096774193E-2</c:v>
                </c:pt>
                <c:pt idx="61">
                  <c:v>2.9225214285714285E-2</c:v>
                </c:pt>
                <c:pt idx="62">
                  <c:v>2.826316129032258E-2</c:v>
                </c:pt>
                <c:pt idx="63">
                  <c:v>2.7916933333333335E-2</c:v>
                </c:pt>
                <c:pt idx="64">
                  <c:v>2.5005032258064514E-2</c:v>
                </c:pt>
                <c:pt idx="65">
                  <c:v>2.3448566666666667E-2</c:v>
                </c:pt>
                <c:pt idx="66">
                  <c:v>2.2392096774193546E-2</c:v>
                </c:pt>
                <c:pt idx="67">
                  <c:v>2.152809677419355E-2</c:v>
                </c:pt>
                <c:pt idx="68">
                  <c:v>1.966946666666667E-2</c:v>
                </c:pt>
                <c:pt idx="69">
                  <c:v>1.968925806451613E-2</c:v>
                </c:pt>
                <c:pt idx="70">
                  <c:v>1.8259433333333335E-2</c:v>
                </c:pt>
                <c:pt idx="71">
                  <c:v>2.3543225806451615E-2</c:v>
                </c:pt>
                <c:pt idx="72">
                  <c:v>1.9206903225806451E-2</c:v>
                </c:pt>
                <c:pt idx="73">
                  <c:v>1.8239344827586206E-2</c:v>
                </c:pt>
                <c:pt idx="74">
                  <c:v>1.7238322580645161E-2</c:v>
                </c:pt>
                <c:pt idx="75">
                  <c:v>1.7074800000000001E-2</c:v>
                </c:pt>
                <c:pt idx="76">
                  <c:v>1.5758322580645162E-2</c:v>
                </c:pt>
                <c:pt idx="77">
                  <c:v>1.5056900000000002E-2</c:v>
                </c:pt>
                <c:pt idx="78">
                  <c:v>1.4150193548387096E-2</c:v>
                </c:pt>
                <c:pt idx="79">
                  <c:v>1.4234290322580646E-2</c:v>
                </c:pt>
                <c:pt idx="80">
                  <c:v>1.5228933333333333E-2</c:v>
                </c:pt>
                <c:pt idx="81">
                  <c:v>1.4727516129032258E-2</c:v>
                </c:pt>
                <c:pt idx="82">
                  <c:v>1.2771933333333334E-2</c:v>
                </c:pt>
                <c:pt idx="83">
                  <c:v>1.3603483870967744E-2</c:v>
                </c:pt>
                <c:pt idx="84">
                  <c:v>1.2388032258064516E-2</c:v>
                </c:pt>
                <c:pt idx="85">
                  <c:v>1.2025964285714286E-2</c:v>
                </c:pt>
                <c:pt idx="86">
                  <c:v>1.1957774193548387E-2</c:v>
                </c:pt>
                <c:pt idx="87">
                  <c:v>1.1988400000000001E-2</c:v>
                </c:pt>
              </c:numCache>
            </c:numRef>
          </c:val>
        </c:ser>
        <c:ser>
          <c:idx val="17"/>
          <c:order val="17"/>
          <c:tx>
            <c:strRef>
              <c:f>'Tx Gulf Matrix'!$T$93</c:f>
              <c:strCache>
                <c:ptCount val="1"/>
                <c:pt idx="0">
                  <c:v>May-95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Matrix'!$T$94:$T$181</c:f>
              <c:numCache>
                <c:formatCode>General</c:formatCode>
                <c:ptCount val="88"/>
                <c:pt idx="0">
                  <c:v>0</c:v>
                </c:pt>
                <c:pt idx="16">
                  <c:v>0.13487193548387097</c:v>
                </c:pt>
                <c:pt idx="17">
                  <c:v>0.22865216666666666</c:v>
                </c:pt>
                <c:pt idx="18">
                  <c:v>0.22163461290322581</c:v>
                </c:pt>
                <c:pt idx="19">
                  <c:v>0.22261945161290322</c:v>
                </c:pt>
                <c:pt idx="20">
                  <c:v>0.21249500000000002</c:v>
                </c:pt>
                <c:pt idx="21">
                  <c:v>0.19489996774193549</c:v>
                </c:pt>
                <c:pt idx="22">
                  <c:v>0.18031956666666668</c:v>
                </c:pt>
                <c:pt idx="23">
                  <c:v>0.16954690322580646</c:v>
                </c:pt>
                <c:pt idx="24">
                  <c:v>0.16658396774193548</c:v>
                </c:pt>
                <c:pt idx="25">
                  <c:v>0.15948227586206895</c:v>
                </c:pt>
                <c:pt idx="26">
                  <c:v>0.1465276129032258</c:v>
                </c:pt>
                <c:pt idx="27">
                  <c:v>0.15741670000000002</c:v>
                </c:pt>
                <c:pt idx="28">
                  <c:v>0.14929325806451615</c:v>
                </c:pt>
                <c:pt idx="29">
                  <c:v>0.13751740000000001</c:v>
                </c:pt>
                <c:pt idx="30">
                  <c:v>0.13334122580645161</c:v>
                </c:pt>
                <c:pt idx="31">
                  <c:v>0.12380370967741935</c:v>
                </c:pt>
                <c:pt idx="32">
                  <c:v>0.11880456666666667</c:v>
                </c:pt>
                <c:pt idx="33">
                  <c:v>0.11239896774193549</c:v>
                </c:pt>
                <c:pt idx="34">
                  <c:v>0.10758553333333333</c:v>
                </c:pt>
                <c:pt idx="35">
                  <c:v>0.10558912903225806</c:v>
                </c:pt>
                <c:pt idx="36">
                  <c:v>9.7610838709677419E-2</c:v>
                </c:pt>
                <c:pt idx="37">
                  <c:v>0.10054792857142857</c:v>
                </c:pt>
                <c:pt idx="38">
                  <c:v>9.7367516129032258E-2</c:v>
                </c:pt>
                <c:pt idx="39">
                  <c:v>8.9404966666666669E-2</c:v>
                </c:pt>
                <c:pt idx="40">
                  <c:v>8.9212580645161285E-2</c:v>
                </c:pt>
                <c:pt idx="41">
                  <c:v>8.1093533333333329E-2</c:v>
                </c:pt>
                <c:pt idx="42">
                  <c:v>8.0840290322580638E-2</c:v>
                </c:pt>
                <c:pt idx="43">
                  <c:v>7.7006419354838707E-2</c:v>
                </c:pt>
                <c:pt idx="44">
                  <c:v>6.4727166666666669E-2</c:v>
                </c:pt>
                <c:pt idx="45">
                  <c:v>6.9976225806451617E-2</c:v>
                </c:pt>
                <c:pt idx="46">
                  <c:v>6.7119999999999999E-2</c:v>
                </c:pt>
                <c:pt idx="47">
                  <c:v>6.3721903225806453E-2</c:v>
                </c:pt>
                <c:pt idx="48">
                  <c:v>6.1045419354838711E-2</c:v>
                </c:pt>
                <c:pt idx="49">
                  <c:v>5.5205500000000005E-2</c:v>
                </c:pt>
                <c:pt idx="50">
                  <c:v>5.5217354838709674E-2</c:v>
                </c:pt>
                <c:pt idx="51">
                  <c:v>5.0668566666666665E-2</c:v>
                </c:pt>
                <c:pt idx="52">
                  <c:v>5.3397967741935483E-2</c:v>
                </c:pt>
                <c:pt idx="53">
                  <c:v>5.1797333333333334E-2</c:v>
                </c:pt>
                <c:pt idx="54">
                  <c:v>4.6664000000000004E-2</c:v>
                </c:pt>
                <c:pt idx="55">
                  <c:v>4.3110129032258061E-2</c:v>
                </c:pt>
                <c:pt idx="56">
                  <c:v>4.3672766666666668E-2</c:v>
                </c:pt>
                <c:pt idx="57">
                  <c:v>4.2249000000000002E-2</c:v>
                </c:pt>
                <c:pt idx="58">
                  <c:v>4.1105866666666671E-2</c:v>
                </c:pt>
                <c:pt idx="59">
                  <c:v>4.1484161290322577E-2</c:v>
                </c:pt>
                <c:pt idx="60">
                  <c:v>4.0862225806451616E-2</c:v>
                </c:pt>
                <c:pt idx="61">
                  <c:v>3.9393071428571423E-2</c:v>
                </c:pt>
                <c:pt idx="62">
                  <c:v>4.0115354838709677E-2</c:v>
                </c:pt>
                <c:pt idx="63">
                  <c:v>3.8755699999999997E-2</c:v>
                </c:pt>
                <c:pt idx="64">
                  <c:v>3.7025322580645163E-2</c:v>
                </c:pt>
                <c:pt idx="65">
                  <c:v>3.8688833333333332E-2</c:v>
                </c:pt>
                <c:pt idx="66">
                  <c:v>3.7145483870967742E-2</c:v>
                </c:pt>
                <c:pt idx="67">
                  <c:v>3.6574225806451616E-2</c:v>
                </c:pt>
                <c:pt idx="68">
                  <c:v>3.4868366666666671E-2</c:v>
                </c:pt>
                <c:pt idx="69">
                  <c:v>3.3880096774193548E-2</c:v>
                </c:pt>
                <c:pt idx="70">
                  <c:v>3.3088433333333334E-2</c:v>
                </c:pt>
                <c:pt idx="71">
                  <c:v>3.0979677419354836E-2</c:v>
                </c:pt>
                <c:pt idx="72">
                  <c:v>3.0316580645161292E-2</c:v>
                </c:pt>
                <c:pt idx="73">
                  <c:v>2.9149551724137933E-2</c:v>
                </c:pt>
                <c:pt idx="74">
                  <c:v>2.7246645161290321E-2</c:v>
                </c:pt>
                <c:pt idx="75">
                  <c:v>2.82303E-2</c:v>
                </c:pt>
                <c:pt idx="76">
                  <c:v>2.6509903225806451E-2</c:v>
                </c:pt>
                <c:pt idx="77">
                  <c:v>2.4835599999999999E-2</c:v>
                </c:pt>
                <c:pt idx="78">
                  <c:v>2.5463129032258065E-2</c:v>
                </c:pt>
                <c:pt idx="79">
                  <c:v>2.5212064516129031E-2</c:v>
                </c:pt>
                <c:pt idx="80">
                  <c:v>2.5470700000000002E-2</c:v>
                </c:pt>
                <c:pt idx="81">
                  <c:v>2.5673161290322582E-2</c:v>
                </c:pt>
                <c:pt idx="82">
                  <c:v>2.4436166666666665E-2</c:v>
                </c:pt>
                <c:pt idx="83">
                  <c:v>2.2375225806451612E-2</c:v>
                </c:pt>
                <c:pt idx="84">
                  <c:v>2.1542838709677419E-2</c:v>
                </c:pt>
                <c:pt idx="85">
                  <c:v>2.3912642857142858E-2</c:v>
                </c:pt>
                <c:pt idx="86">
                  <c:v>2.3865645161290323E-2</c:v>
                </c:pt>
                <c:pt idx="87">
                  <c:v>2.61967E-2</c:v>
                </c:pt>
              </c:numCache>
            </c:numRef>
          </c:val>
        </c:ser>
        <c:ser>
          <c:idx val="18"/>
          <c:order val="18"/>
          <c:tx>
            <c:strRef>
              <c:f>'Tx Gulf Matrix'!$U$93</c:f>
              <c:strCache>
                <c:ptCount val="1"/>
                <c:pt idx="0">
                  <c:v>Jun-95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Matrix'!$U$94:$U$181</c:f>
              <c:numCache>
                <c:formatCode>General</c:formatCode>
                <c:ptCount val="88"/>
                <c:pt idx="0">
                  <c:v>0</c:v>
                </c:pt>
                <c:pt idx="17">
                  <c:v>8.9857533333333336E-2</c:v>
                </c:pt>
                <c:pt idx="18">
                  <c:v>0.19294187096774193</c:v>
                </c:pt>
                <c:pt idx="19">
                  <c:v>0.17047583870967742</c:v>
                </c:pt>
                <c:pt idx="20">
                  <c:v>0.15434643333333334</c:v>
                </c:pt>
                <c:pt idx="21">
                  <c:v>0.14153425806451614</c:v>
                </c:pt>
                <c:pt idx="22">
                  <c:v>0.13026703333333334</c:v>
                </c:pt>
                <c:pt idx="23">
                  <c:v>0.13344190322580646</c:v>
                </c:pt>
                <c:pt idx="24">
                  <c:v>0.12533683870967741</c:v>
                </c:pt>
                <c:pt idx="25">
                  <c:v>0.1145913103448276</c:v>
                </c:pt>
                <c:pt idx="26">
                  <c:v>0.10762825806451613</c:v>
                </c:pt>
                <c:pt idx="27">
                  <c:v>9.7032033333333337E-2</c:v>
                </c:pt>
                <c:pt idx="28">
                  <c:v>9.3179322580645152E-2</c:v>
                </c:pt>
                <c:pt idx="29">
                  <c:v>8.7605699999999995E-2</c:v>
                </c:pt>
                <c:pt idx="30">
                  <c:v>8.2713709677419367E-2</c:v>
                </c:pt>
                <c:pt idx="31">
                  <c:v>7.8591903225806448E-2</c:v>
                </c:pt>
                <c:pt idx="32">
                  <c:v>7.5188366666666659E-2</c:v>
                </c:pt>
                <c:pt idx="33">
                  <c:v>7.04981935483871E-2</c:v>
                </c:pt>
                <c:pt idx="34">
                  <c:v>7.1140533333333325E-2</c:v>
                </c:pt>
                <c:pt idx="35">
                  <c:v>7.0310096774193545E-2</c:v>
                </c:pt>
                <c:pt idx="36">
                  <c:v>6.7266451612903219E-2</c:v>
                </c:pt>
                <c:pt idx="37">
                  <c:v>6.3065250000000003E-2</c:v>
                </c:pt>
                <c:pt idx="38">
                  <c:v>6.0750709677419357E-2</c:v>
                </c:pt>
                <c:pt idx="39">
                  <c:v>5.9295E-2</c:v>
                </c:pt>
                <c:pt idx="40">
                  <c:v>5.6079677419354837E-2</c:v>
                </c:pt>
                <c:pt idx="41">
                  <c:v>5.3688833333333331E-2</c:v>
                </c:pt>
                <c:pt idx="42">
                  <c:v>5.1814806451612905E-2</c:v>
                </c:pt>
                <c:pt idx="43">
                  <c:v>5.006948387096774E-2</c:v>
                </c:pt>
                <c:pt idx="44">
                  <c:v>4.7667433333333335E-2</c:v>
                </c:pt>
                <c:pt idx="45">
                  <c:v>4.5698290322580645E-2</c:v>
                </c:pt>
                <c:pt idx="46">
                  <c:v>4.4984933333333331E-2</c:v>
                </c:pt>
                <c:pt idx="47">
                  <c:v>4.1839580645161287E-2</c:v>
                </c:pt>
                <c:pt idx="48">
                  <c:v>3.9825193548387094E-2</c:v>
                </c:pt>
                <c:pt idx="49">
                  <c:v>3.6928035714285712E-2</c:v>
                </c:pt>
                <c:pt idx="50">
                  <c:v>3.6197935483870972E-2</c:v>
                </c:pt>
                <c:pt idx="51">
                  <c:v>3.9009733333333338E-2</c:v>
                </c:pt>
                <c:pt idx="52">
                  <c:v>4.3493935483870969E-2</c:v>
                </c:pt>
                <c:pt idx="53">
                  <c:v>4.2433933333333333E-2</c:v>
                </c:pt>
                <c:pt idx="54">
                  <c:v>3.5057612903225809E-2</c:v>
                </c:pt>
                <c:pt idx="55">
                  <c:v>3.2383354838709674E-2</c:v>
                </c:pt>
                <c:pt idx="56">
                  <c:v>3.1259766666666668E-2</c:v>
                </c:pt>
                <c:pt idx="57">
                  <c:v>2.964806451612903E-2</c:v>
                </c:pt>
                <c:pt idx="58">
                  <c:v>2.8661766666666665E-2</c:v>
                </c:pt>
                <c:pt idx="59">
                  <c:v>2.7884354838709678E-2</c:v>
                </c:pt>
                <c:pt idx="60">
                  <c:v>2.7825548387096773E-2</c:v>
                </c:pt>
                <c:pt idx="61">
                  <c:v>2.5620607142857143E-2</c:v>
                </c:pt>
                <c:pt idx="62">
                  <c:v>2.3692000000000001E-2</c:v>
                </c:pt>
                <c:pt idx="63">
                  <c:v>2.2972300000000001E-2</c:v>
                </c:pt>
                <c:pt idx="64">
                  <c:v>2.3232677419354839E-2</c:v>
                </c:pt>
                <c:pt idx="65">
                  <c:v>2.1619099999999999E-2</c:v>
                </c:pt>
                <c:pt idx="66">
                  <c:v>2.3934E-2</c:v>
                </c:pt>
                <c:pt idx="67">
                  <c:v>2.2147967741935483E-2</c:v>
                </c:pt>
                <c:pt idx="68">
                  <c:v>2.1530266666666669E-2</c:v>
                </c:pt>
                <c:pt idx="69">
                  <c:v>2.3019451612903225E-2</c:v>
                </c:pt>
                <c:pt idx="70">
                  <c:v>2.3121366666666664E-2</c:v>
                </c:pt>
                <c:pt idx="71">
                  <c:v>2.1154935483870967E-2</c:v>
                </c:pt>
                <c:pt idx="72">
                  <c:v>2.205977419354839E-2</c:v>
                </c:pt>
                <c:pt idx="73">
                  <c:v>2.2782758620689653E-2</c:v>
                </c:pt>
                <c:pt idx="74">
                  <c:v>2.1949903225806453E-2</c:v>
                </c:pt>
                <c:pt idx="75">
                  <c:v>2.0876566666666665E-2</c:v>
                </c:pt>
                <c:pt idx="76">
                  <c:v>2.0319645161290326E-2</c:v>
                </c:pt>
                <c:pt idx="77">
                  <c:v>1.9746900000000001E-2</c:v>
                </c:pt>
                <c:pt idx="78">
                  <c:v>2.001174193548387E-2</c:v>
                </c:pt>
                <c:pt idx="79">
                  <c:v>1.9849193548387097E-2</c:v>
                </c:pt>
                <c:pt idx="80">
                  <c:v>2.1457333333333332E-2</c:v>
                </c:pt>
                <c:pt idx="81">
                  <c:v>2.1909903225806451E-2</c:v>
                </c:pt>
                <c:pt idx="82">
                  <c:v>2.0075899999999997E-2</c:v>
                </c:pt>
                <c:pt idx="83">
                  <c:v>1.9118677419354836E-2</c:v>
                </c:pt>
                <c:pt idx="84">
                  <c:v>2.1395225806451611E-2</c:v>
                </c:pt>
                <c:pt idx="85">
                  <c:v>1.9581357142857143E-2</c:v>
                </c:pt>
                <c:pt idx="86">
                  <c:v>1.8973967741935483E-2</c:v>
                </c:pt>
                <c:pt idx="87">
                  <c:v>1.8463966666666668E-2</c:v>
                </c:pt>
              </c:numCache>
            </c:numRef>
          </c:val>
        </c:ser>
        <c:ser>
          <c:idx val="19"/>
          <c:order val="19"/>
          <c:tx>
            <c:strRef>
              <c:f>'Tx Gulf Matrix'!$V$93</c:f>
              <c:strCache>
                <c:ptCount val="1"/>
                <c:pt idx="0">
                  <c:v>Jul-95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Matrix'!$V$94:$V$181</c:f>
              <c:numCache>
                <c:formatCode>General</c:formatCode>
                <c:ptCount val="88"/>
                <c:pt idx="0">
                  <c:v>0</c:v>
                </c:pt>
                <c:pt idx="18">
                  <c:v>0.16185519354838709</c:v>
                </c:pt>
                <c:pt idx="19">
                  <c:v>0.2969164193548387</c:v>
                </c:pt>
                <c:pt idx="20">
                  <c:v>0.29345833333333338</c:v>
                </c:pt>
                <c:pt idx="21">
                  <c:v>0.28045687096774191</c:v>
                </c:pt>
                <c:pt idx="22">
                  <c:v>0.26024439999999999</c:v>
                </c:pt>
                <c:pt idx="23">
                  <c:v>0.25515590322580645</c:v>
                </c:pt>
                <c:pt idx="24">
                  <c:v>0.25208767741935484</c:v>
                </c:pt>
                <c:pt idx="25">
                  <c:v>0.23900920689655172</c:v>
                </c:pt>
                <c:pt idx="26">
                  <c:v>0.21997958064516129</c:v>
                </c:pt>
                <c:pt idx="27">
                  <c:v>0.20234466666666667</c:v>
                </c:pt>
                <c:pt idx="28">
                  <c:v>0.19530261290322581</c:v>
                </c:pt>
                <c:pt idx="29">
                  <c:v>0.18642070000000002</c:v>
                </c:pt>
                <c:pt idx="30">
                  <c:v>0.17754364516129034</c:v>
                </c:pt>
                <c:pt idx="31">
                  <c:v>0.16118316129032259</c:v>
                </c:pt>
                <c:pt idx="32">
                  <c:v>0.15124756666666667</c:v>
                </c:pt>
                <c:pt idx="33">
                  <c:v>0.14296732258064518</c:v>
                </c:pt>
                <c:pt idx="34">
                  <c:v>0.1450418</c:v>
                </c:pt>
                <c:pt idx="35">
                  <c:v>0.1372152258064516</c:v>
                </c:pt>
                <c:pt idx="36">
                  <c:v>0.12234187096774193</c:v>
                </c:pt>
                <c:pt idx="37">
                  <c:v>0.11925410714285714</c:v>
                </c:pt>
                <c:pt idx="38">
                  <c:v>0.11016832258064516</c:v>
                </c:pt>
                <c:pt idx="39">
                  <c:v>0.1065084</c:v>
                </c:pt>
                <c:pt idx="40">
                  <c:v>9.6754548387096781E-2</c:v>
                </c:pt>
                <c:pt idx="41">
                  <c:v>9.2267133333333334E-2</c:v>
                </c:pt>
                <c:pt idx="42">
                  <c:v>8.830022580645161E-2</c:v>
                </c:pt>
                <c:pt idx="43">
                  <c:v>8.5666677419354839E-2</c:v>
                </c:pt>
                <c:pt idx="44">
                  <c:v>8.0098299999999997E-2</c:v>
                </c:pt>
                <c:pt idx="45">
                  <c:v>7.6644387096774194E-2</c:v>
                </c:pt>
                <c:pt idx="46">
                  <c:v>7.5697666666666663E-2</c:v>
                </c:pt>
                <c:pt idx="47">
                  <c:v>7.2133612903225813E-2</c:v>
                </c:pt>
                <c:pt idx="48">
                  <c:v>6.9654387096774184E-2</c:v>
                </c:pt>
                <c:pt idx="49">
                  <c:v>6.8156428571428576E-2</c:v>
                </c:pt>
                <c:pt idx="50">
                  <c:v>6.5320806451612909E-2</c:v>
                </c:pt>
                <c:pt idx="51">
                  <c:v>6.1632233333333335E-2</c:v>
                </c:pt>
                <c:pt idx="52">
                  <c:v>5.8662645161290328E-2</c:v>
                </c:pt>
                <c:pt idx="53">
                  <c:v>5.9489800000000002E-2</c:v>
                </c:pt>
                <c:pt idx="54">
                  <c:v>5.6672516129032256E-2</c:v>
                </c:pt>
                <c:pt idx="55">
                  <c:v>5.4041741935483875E-2</c:v>
                </c:pt>
                <c:pt idx="56">
                  <c:v>5.1894033333333332E-2</c:v>
                </c:pt>
                <c:pt idx="57">
                  <c:v>4.8768225806451612E-2</c:v>
                </c:pt>
                <c:pt idx="58">
                  <c:v>4.673766666666667E-2</c:v>
                </c:pt>
                <c:pt idx="59">
                  <c:v>4.2352032258064519E-2</c:v>
                </c:pt>
                <c:pt idx="60">
                  <c:v>4.5082096774193552E-2</c:v>
                </c:pt>
                <c:pt idx="61">
                  <c:v>4.3248214285714286E-2</c:v>
                </c:pt>
                <c:pt idx="62">
                  <c:v>4.176867741935484E-2</c:v>
                </c:pt>
                <c:pt idx="63">
                  <c:v>4.1054466666666664E-2</c:v>
                </c:pt>
                <c:pt idx="64">
                  <c:v>3.9384677419354842E-2</c:v>
                </c:pt>
                <c:pt idx="65">
                  <c:v>3.8474933333333329E-2</c:v>
                </c:pt>
                <c:pt idx="66">
                  <c:v>3.6603322580645165E-2</c:v>
                </c:pt>
                <c:pt idx="67">
                  <c:v>3.4170387096774196E-2</c:v>
                </c:pt>
                <c:pt idx="68">
                  <c:v>3.3668000000000003E-2</c:v>
                </c:pt>
                <c:pt idx="69">
                  <c:v>3.2601000000000005E-2</c:v>
                </c:pt>
                <c:pt idx="70">
                  <c:v>3.3404899999999994E-2</c:v>
                </c:pt>
                <c:pt idx="71">
                  <c:v>3.2394064516129036E-2</c:v>
                </c:pt>
                <c:pt idx="72">
                  <c:v>3.2167387096774192E-2</c:v>
                </c:pt>
                <c:pt idx="73">
                  <c:v>3.3574275862068965E-2</c:v>
                </c:pt>
                <c:pt idx="74">
                  <c:v>3.222551612903226E-2</c:v>
                </c:pt>
                <c:pt idx="75">
                  <c:v>3.1845233333333334E-2</c:v>
                </c:pt>
                <c:pt idx="76">
                  <c:v>3.0995064516129031E-2</c:v>
                </c:pt>
                <c:pt idx="77">
                  <c:v>3.0450099999999997E-2</c:v>
                </c:pt>
                <c:pt idx="78">
                  <c:v>2.7075903225806452E-2</c:v>
                </c:pt>
                <c:pt idx="79">
                  <c:v>2.9392354838709677E-2</c:v>
                </c:pt>
                <c:pt idx="80">
                  <c:v>2.7539033333333334E-2</c:v>
                </c:pt>
                <c:pt idx="81">
                  <c:v>2.7714387096774193E-2</c:v>
                </c:pt>
                <c:pt idx="82">
                  <c:v>2.6319833333333334E-2</c:v>
                </c:pt>
                <c:pt idx="83">
                  <c:v>2.6583258064516127E-2</c:v>
                </c:pt>
                <c:pt idx="84">
                  <c:v>2.4533967741935486E-2</c:v>
                </c:pt>
                <c:pt idx="85">
                  <c:v>2.2175107142857142E-2</c:v>
                </c:pt>
                <c:pt idx="86">
                  <c:v>2.1039709677419353E-2</c:v>
                </c:pt>
                <c:pt idx="87">
                  <c:v>1.9440500000000003E-2</c:v>
                </c:pt>
              </c:numCache>
            </c:numRef>
          </c:val>
        </c:ser>
        <c:ser>
          <c:idx val="20"/>
          <c:order val="20"/>
          <c:tx>
            <c:strRef>
              <c:f>'Tx Gulf Matrix'!$W$93</c:f>
              <c:strCache>
                <c:ptCount val="1"/>
                <c:pt idx="0">
                  <c:v>Aug-95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Matrix'!$W$94:$W$181</c:f>
              <c:numCache>
                <c:formatCode>General</c:formatCode>
                <c:ptCount val="88"/>
                <c:pt idx="0">
                  <c:v>0</c:v>
                </c:pt>
                <c:pt idx="19">
                  <c:v>0.12167551612903225</c:v>
                </c:pt>
                <c:pt idx="20">
                  <c:v>0.24469566666666667</c:v>
                </c:pt>
                <c:pt idx="21">
                  <c:v>0.25755367741935481</c:v>
                </c:pt>
                <c:pt idx="22">
                  <c:v>0.22335316666666666</c:v>
                </c:pt>
                <c:pt idx="23">
                  <c:v>0.22006990322580647</c:v>
                </c:pt>
                <c:pt idx="24">
                  <c:v>0.22007070967741937</c:v>
                </c:pt>
                <c:pt idx="25">
                  <c:v>0.19606537931034482</c:v>
                </c:pt>
                <c:pt idx="26">
                  <c:v>0.18002325806451611</c:v>
                </c:pt>
                <c:pt idx="27">
                  <c:v>0.16532956666666668</c:v>
                </c:pt>
                <c:pt idx="28">
                  <c:v>0.14871999999999999</c:v>
                </c:pt>
                <c:pt idx="29">
                  <c:v>0.13948553333333333</c:v>
                </c:pt>
                <c:pt idx="30">
                  <c:v>0.13918812903225805</c:v>
                </c:pt>
                <c:pt idx="31">
                  <c:v>0.12960070967741935</c:v>
                </c:pt>
                <c:pt idx="32">
                  <c:v>0.12675966666666666</c:v>
                </c:pt>
                <c:pt idx="33">
                  <c:v>0.11979332258064516</c:v>
                </c:pt>
                <c:pt idx="34">
                  <c:v>0.1079764</c:v>
                </c:pt>
                <c:pt idx="35">
                  <c:v>9.9305000000000004E-2</c:v>
                </c:pt>
                <c:pt idx="36">
                  <c:v>9.3367483870967743E-2</c:v>
                </c:pt>
                <c:pt idx="37">
                  <c:v>9.7552035714285709E-2</c:v>
                </c:pt>
                <c:pt idx="38">
                  <c:v>8.7100612903225808E-2</c:v>
                </c:pt>
                <c:pt idx="39">
                  <c:v>8.0265766666666669E-2</c:v>
                </c:pt>
                <c:pt idx="40">
                  <c:v>7.8228129032258065E-2</c:v>
                </c:pt>
                <c:pt idx="41">
                  <c:v>7.754016666666666E-2</c:v>
                </c:pt>
                <c:pt idx="42">
                  <c:v>7.1780451612903223E-2</c:v>
                </c:pt>
                <c:pt idx="43">
                  <c:v>6.6329774193548394E-2</c:v>
                </c:pt>
                <c:pt idx="44">
                  <c:v>6.1666333333333337E-2</c:v>
                </c:pt>
                <c:pt idx="45">
                  <c:v>5.6614096774193545E-2</c:v>
                </c:pt>
                <c:pt idx="46">
                  <c:v>5.3999366666666666E-2</c:v>
                </c:pt>
                <c:pt idx="47">
                  <c:v>5.2906129032258067E-2</c:v>
                </c:pt>
                <c:pt idx="48">
                  <c:v>5.3556516129032262E-2</c:v>
                </c:pt>
                <c:pt idx="49">
                  <c:v>5.2840571428571424E-2</c:v>
                </c:pt>
                <c:pt idx="50">
                  <c:v>5.3520580645161291E-2</c:v>
                </c:pt>
                <c:pt idx="51">
                  <c:v>5.3375800000000001E-2</c:v>
                </c:pt>
                <c:pt idx="52">
                  <c:v>5.2508516129032255E-2</c:v>
                </c:pt>
                <c:pt idx="53">
                  <c:v>4.8900966666666663E-2</c:v>
                </c:pt>
                <c:pt idx="54">
                  <c:v>4.5797612903225808E-2</c:v>
                </c:pt>
                <c:pt idx="55">
                  <c:v>3.9720999999999999E-2</c:v>
                </c:pt>
                <c:pt idx="56">
                  <c:v>3.9444733333333329E-2</c:v>
                </c:pt>
                <c:pt idx="57">
                  <c:v>3.8077741935483869E-2</c:v>
                </c:pt>
                <c:pt idx="58">
                  <c:v>3.5115199999999999E-2</c:v>
                </c:pt>
                <c:pt idx="59">
                  <c:v>3.3704451612903225E-2</c:v>
                </c:pt>
                <c:pt idx="60">
                  <c:v>3.2559322580645159E-2</c:v>
                </c:pt>
                <c:pt idx="61">
                  <c:v>3.2661785714285713E-2</c:v>
                </c:pt>
                <c:pt idx="62">
                  <c:v>3.1644838709677423E-2</c:v>
                </c:pt>
                <c:pt idx="63">
                  <c:v>3.0179366666666665E-2</c:v>
                </c:pt>
                <c:pt idx="64">
                  <c:v>2.8189354838709678E-2</c:v>
                </c:pt>
                <c:pt idx="65">
                  <c:v>2.81233E-2</c:v>
                </c:pt>
                <c:pt idx="66">
                  <c:v>2.8528161290322578E-2</c:v>
                </c:pt>
                <c:pt idx="67">
                  <c:v>2.5989999999999999E-2</c:v>
                </c:pt>
                <c:pt idx="68">
                  <c:v>2.62972E-2</c:v>
                </c:pt>
                <c:pt idx="69">
                  <c:v>2.6622483870967741E-2</c:v>
                </c:pt>
                <c:pt idx="70">
                  <c:v>2.5498399999999997E-2</c:v>
                </c:pt>
                <c:pt idx="71">
                  <c:v>2.5045741935483874E-2</c:v>
                </c:pt>
                <c:pt idx="72">
                  <c:v>2.4463645161290321E-2</c:v>
                </c:pt>
                <c:pt idx="73">
                  <c:v>2.3834620689655174E-2</c:v>
                </c:pt>
                <c:pt idx="74">
                  <c:v>2.2589677419354838E-2</c:v>
                </c:pt>
                <c:pt idx="75">
                  <c:v>2.2156233333333334E-2</c:v>
                </c:pt>
                <c:pt idx="76">
                  <c:v>2.1069870967741936E-2</c:v>
                </c:pt>
                <c:pt idx="77">
                  <c:v>2.0431266666666666E-2</c:v>
                </c:pt>
                <c:pt idx="78">
                  <c:v>2.0631741935483873E-2</c:v>
                </c:pt>
                <c:pt idx="79">
                  <c:v>1.9881000000000003E-2</c:v>
                </c:pt>
                <c:pt idx="80">
                  <c:v>1.9034366666666667E-2</c:v>
                </c:pt>
                <c:pt idx="81">
                  <c:v>1.8579741935483871E-2</c:v>
                </c:pt>
                <c:pt idx="82">
                  <c:v>1.7289800000000001E-2</c:v>
                </c:pt>
                <c:pt idx="83">
                  <c:v>1.6080709677419355E-2</c:v>
                </c:pt>
                <c:pt idx="84">
                  <c:v>1.6178290322580644E-2</c:v>
                </c:pt>
                <c:pt idx="85">
                  <c:v>1.6697678571428572E-2</c:v>
                </c:pt>
                <c:pt idx="86">
                  <c:v>1.8648290322580644E-2</c:v>
                </c:pt>
                <c:pt idx="87">
                  <c:v>1.7559133333333331E-2</c:v>
                </c:pt>
              </c:numCache>
            </c:numRef>
          </c:val>
        </c:ser>
        <c:ser>
          <c:idx val="21"/>
          <c:order val="21"/>
          <c:tx>
            <c:strRef>
              <c:f>'Tx Gulf Matrix'!$X$93</c:f>
              <c:strCache>
                <c:ptCount val="1"/>
                <c:pt idx="0">
                  <c:v>Sep-95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Matrix'!$X$94:$X$181</c:f>
              <c:numCache>
                <c:formatCode>General</c:formatCode>
                <c:ptCount val="88"/>
                <c:pt idx="0">
                  <c:v>0</c:v>
                </c:pt>
                <c:pt idx="20">
                  <c:v>0.13267343333333334</c:v>
                </c:pt>
                <c:pt idx="21">
                  <c:v>0.23620703225806453</c:v>
                </c:pt>
                <c:pt idx="22">
                  <c:v>0.23725500000000002</c:v>
                </c:pt>
                <c:pt idx="23">
                  <c:v>0.23485800000000001</c:v>
                </c:pt>
                <c:pt idx="24">
                  <c:v>0.25533225806451615</c:v>
                </c:pt>
                <c:pt idx="25">
                  <c:v>0.25082910344827586</c:v>
                </c:pt>
                <c:pt idx="26">
                  <c:v>0.23995012903225807</c:v>
                </c:pt>
                <c:pt idx="27">
                  <c:v>0.22141356666666667</c:v>
                </c:pt>
                <c:pt idx="28">
                  <c:v>0.20478877419354838</c:v>
                </c:pt>
                <c:pt idx="29">
                  <c:v>0.19218540000000001</c:v>
                </c:pt>
                <c:pt idx="30">
                  <c:v>0.17619800000000002</c:v>
                </c:pt>
                <c:pt idx="31">
                  <c:v>0.16063987096774193</c:v>
                </c:pt>
                <c:pt idx="32">
                  <c:v>0.15787923333333334</c:v>
                </c:pt>
                <c:pt idx="33">
                  <c:v>0.14229751612903224</c:v>
                </c:pt>
                <c:pt idx="34">
                  <c:v>0.13599</c:v>
                </c:pt>
                <c:pt idx="35">
                  <c:v>0.13183680645161291</c:v>
                </c:pt>
                <c:pt idx="36">
                  <c:v>0.12469422580645162</c:v>
                </c:pt>
                <c:pt idx="37">
                  <c:v>0.12161717857142858</c:v>
                </c:pt>
                <c:pt idx="38">
                  <c:v>0.11539016129032258</c:v>
                </c:pt>
                <c:pt idx="39">
                  <c:v>0.1077644</c:v>
                </c:pt>
                <c:pt idx="40">
                  <c:v>0.1017913870967742</c:v>
                </c:pt>
                <c:pt idx="41">
                  <c:v>9.6740800000000002E-2</c:v>
                </c:pt>
                <c:pt idx="42">
                  <c:v>9.5376419354838718E-2</c:v>
                </c:pt>
                <c:pt idx="43">
                  <c:v>9.4350419354838719E-2</c:v>
                </c:pt>
                <c:pt idx="44">
                  <c:v>8.813713333333334E-2</c:v>
                </c:pt>
                <c:pt idx="45">
                  <c:v>8.439948387096774E-2</c:v>
                </c:pt>
                <c:pt idx="46">
                  <c:v>8.1417000000000003E-2</c:v>
                </c:pt>
                <c:pt idx="47">
                  <c:v>7.6077677419354839E-2</c:v>
                </c:pt>
                <c:pt idx="48">
                  <c:v>7.2935387096774204E-2</c:v>
                </c:pt>
                <c:pt idx="49">
                  <c:v>7.0875357142857143E-2</c:v>
                </c:pt>
                <c:pt idx="50">
                  <c:v>6.9137870967741932E-2</c:v>
                </c:pt>
                <c:pt idx="51">
                  <c:v>6.5809099999999995E-2</c:v>
                </c:pt>
                <c:pt idx="52">
                  <c:v>6.0712193548387097E-2</c:v>
                </c:pt>
                <c:pt idx="53">
                  <c:v>5.8114033333333336E-2</c:v>
                </c:pt>
                <c:pt idx="54">
                  <c:v>5.7501064516129033E-2</c:v>
                </c:pt>
                <c:pt idx="55">
                  <c:v>5.4363354838709681E-2</c:v>
                </c:pt>
                <c:pt idx="56">
                  <c:v>5.2900799999999998E-2</c:v>
                </c:pt>
                <c:pt idx="57">
                  <c:v>5.0962483870967738E-2</c:v>
                </c:pt>
                <c:pt idx="58">
                  <c:v>4.9739666666666661E-2</c:v>
                </c:pt>
                <c:pt idx="59">
                  <c:v>4.6488064516129031E-2</c:v>
                </c:pt>
                <c:pt idx="60">
                  <c:v>4.7348451612903228E-2</c:v>
                </c:pt>
                <c:pt idx="61">
                  <c:v>4.4201607142857147E-2</c:v>
                </c:pt>
                <c:pt idx="62">
                  <c:v>4.2312322580645163E-2</c:v>
                </c:pt>
                <c:pt idx="63">
                  <c:v>4.2851700000000006E-2</c:v>
                </c:pt>
                <c:pt idx="64">
                  <c:v>4.1390774193548391E-2</c:v>
                </c:pt>
                <c:pt idx="65">
                  <c:v>4.0477466666666663E-2</c:v>
                </c:pt>
                <c:pt idx="66">
                  <c:v>3.9326741935483869E-2</c:v>
                </c:pt>
                <c:pt idx="67">
                  <c:v>3.8750645161290322E-2</c:v>
                </c:pt>
                <c:pt idx="68">
                  <c:v>3.8208899999999997E-2</c:v>
                </c:pt>
                <c:pt idx="69">
                  <c:v>3.7351580645161288E-2</c:v>
                </c:pt>
                <c:pt idx="70">
                  <c:v>3.6553966666666667E-2</c:v>
                </c:pt>
                <c:pt idx="71">
                  <c:v>3.5860290322580646E-2</c:v>
                </c:pt>
                <c:pt idx="72">
                  <c:v>3.4381677419354835E-2</c:v>
                </c:pt>
                <c:pt idx="73">
                  <c:v>3.3712172413793103E-2</c:v>
                </c:pt>
                <c:pt idx="74">
                  <c:v>3.3092064516129033E-2</c:v>
                </c:pt>
                <c:pt idx="75">
                  <c:v>3.0880166666666667E-2</c:v>
                </c:pt>
                <c:pt idx="76">
                  <c:v>2.8547387096774193E-2</c:v>
                </c:pt>
                <c:pt idx="77">
                  <c:v>2.7126133333333333E-2</c:v>
                </c:pt>
                <c:pt idx="78">
                  <c:v>2.7613387096774192E-2</c:v>
                </c:pt>
                <c:pt idx="79">
                  <c:v>2.7352064516129031E-2</c:v>
                </c:pt>
                <c:pt idx="80">
                  <c:v>2.6576733333333331E-2</c:v>
                </c:pt>
                <c:pt idx="81">
                  <c:v>2.6789064516129033E-2</c:v>
                </c:pt>
                <c:pt idx="82">
                  <c:v>2.6694666666666665E-2</c:v>
                </c:pt>
                <c:pt idx="83">
                  <c:v>2.7058387096774193E-2</c:v>
                </c:pt>
                <c:pt idx="84">
                  <c:v>2.6130096774193548E-2</c:v>
                </c:pt>
                <c:pt idx="85">
                  <c:v>2.504675E-2</c:v>
                </c:pt>
                <c:pt idx="86">
                  <c:v>2.3960516129032258E-2</c:v>
                </c:pt>
                <c:pt idx="87">
                  <c:v>2.2744733333333333E-2</c:v>
                </c:pt>
              </c:numCache>
            </c:numRef>
          </c:val>
        </c:ser>
        <c:ser>
          <c:idx val="22"/>
          <c:order val="22"/>
          <c:tx>
            <c:strRef>
              <c:f>'Tx Gulf Matrix'!$Y$93</c:f>
              <c:strCache>
                <c:ptCount val="1"/>
                <c:pt idx="0">
                  <c:v>Oct-95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Matrix'!$Y$94:$Y$181</c:f>
              <c:numCache>
                <c:formatCode>General</c:formatCode>
                <c:ptCount val="88"/>
                <c:pt idx="0">
                  <c:v>0</c:v>
                </c:pt>
                <c:pt idx="21">
                  <c:v>0.11264116129032258</c:v>
                </c:pt>
                <c:pt idx="22">
                  <c:v>0.21248619999999999</c:v>
                </c:pt>
                <c:pt idx="23">
                  <c:v>0.17693845161290322</c:v>
                </c:pt>
                <c:pt idx="24">
                  <c:v>0.17171851612903224</c:v>
                </c:pt>
                <c:pt idx="25">
                  <c:v>0.16778103448275861</c:v>
                </c:pt>
                <c:pt idx="26">
                  <c:v>0.15298496774193548</c:v>
                </c:pt>
                <c:pt idx="27">
                  <c:v>0.13634656666666667</c:v>
                </c:pt>
                <c:pt idx="28">
                  <c:v>0.12916125806451614</c:v>
                </c:pt>
                <c:pt idx="29">
                  <c:v>0.11469356666666666</c:v>
                </c:pt>
                <c:pt idx="30">
                  <c:v>0.10585045161290323</c:v>
                </c:pt>
                <c:pt idx="31">
                  <c:v>9.441141935483871E-2</c:v>
                </c:pt>
                <c:pt idx="32">
                  <c:v>8.5235533333333321E-2</c:v>
                </c:pt>
                <c:pt idx="33">
                  <c:v>8.7621258064516122E-2</c:v>
                </c:pt>
                <c:pt idx="34">
                  <c:v>8.3859799999999998E-2</c:v>
                </c:pt>
                <c:pt idx="35">
                  <c:v>7.8923032258064504E-2</c:v>
                </c:pt>
                <c:pt idx="36">
                  <c:v>7.3211451612903225E-2</c:v>
                </c:pt>
                <c:pt idx="37">
                  <c:v>7.1861214285714278E-2</c:v>
                </c:pt>
                <c:pt idx="38">
                  <c:v>6.6955935483870965E-2</c:v>
                </c:pt>
                <c:pt idx="39">
                  <c:v>6.7368466666666668E-2</c:v>
                </c:pt>
                <c:pt idx="40">
                  <c:v>6.1345322580645158E-2</c:v>
                </c:pt>
                <c:pt idx="41">
                  <c:v>5.8311033333333331E-2</c:v>
                </c:pt>
                <c:pt idx="42">
                  <c:v>5.3005387096774194E-2</c:v>
                </c:pt>
                <c:pt idx="43">
                  <c:v>5.2723419354838708E-2</c:v>
                </c:pt>
                <c:pt idx="44">
                  <c:v>4.7557799999999997E-2</c:v>
                </c:pt>
                <c:pt idx="45">
                  <c:v>4.4975967741935484E-2</c:v>
                </c:pt>
                <c:pt idx="46">
                  <c:v>4.3447E-2</c:v>
                </c:pt>
                <c:pt idx="47">
                  <c:v>4.3105161290322581E-2</c:v>
                </c:pt>
                <c:pt idx="48">
                  <c:v>3.9913483870967742E-2</c:v>
                </c:pt>
                <c:pt idx="49">
                  <c:v>3.8845964285714289E-2</c:v>
                </c:pt>
                <c:pt idx="50">
                  <c:v>3.8314580645161286E-2</c:v>
                </c:pt>
                <c:pt idx="51">
                  <c:v>3.7344700000000002E-2</c:v>
                </c:pt>
                <c:pt idx="52">
                  <c:v>3.8112096774193548E-2</c:v>
                </c:pt>
                <c:pt idx="53">
                  <c:v>3.6154733333333335E-2</c:v>
                </c:pt>
                <c:pt idx="54">
                  <c:v>3.3312032258064513E-2</c:v>
                </c:pt>
                <c:pt idx="55">
                  <c:v>3.5892419354838709E-2</c:v>
                </c:pt>
                <c:pt idx="56">
                  <c:v>3.1534733333333335E-2</c:v>
                </c:pt>
                <c:pt idx="57">
                  <c:v>3.2643806451612897E-2</c:v>
                </c:pt>
                <c:pt idx="58">
                  <c:v>3.2521833333333333E-2</c:v>
                </c:pt>
                <c:pt idx="59">
                  <c:v>3.1252225806451615E-2</c:v>
                </c:pt>
                <c:pt idx="60">
                  <c:v>2.6669451612903225E-2</c:v>
                </c:pt>
                <c:pt idx="61">
                  <c:v>2.8210535714285716E-2</c:v>
                </c:pt>
                <c:pt idx="62">
                  <c:v>2.7939645161290324E-2</c:v>
                </c:pt>
                <c:pt idx="63">
                  <c:v>2.6080900000000001E-2</c:v>
                </c:pt>
                <c:pt idx="64">
                  <c:v>2.4534709677419355E-2</c:v>
                </c:pt>
                <c:pt idx="65">
                  <c:v>2.4626499999999999E-2</c:v>
                </c:pt>
                <c:pt idx="66">
                  <c:v>2.5556838709677419E-2</c:v>
                </c:pt>
                <c:pt idx="67">
                  <c:v>2.2360548387096776E-2</c:v>
                </c:pt>
                <c:pt idx="68">
                  <c:v>2.2507700000000002E-2</c:v>
                </c:pt>
                <c:pt idx="69">
                  <c:v>2.2482483870967743E-2</c:v>
                </c:pt>
                <c:pt idx="70">
                  <c:v>2.18338E-2</c:v>
                </c:pt>
                <c:pt idx="71">
                  <c:v>2.1629548387096773E-2</c:v>
                </c:pt>
                <c:pt idx="72">
                  <c:v>2.2070193548387098E-2</c:v>
                </c:pt>
                <c:pt idx="73">
                  <c:v>2.0570172413793105E-2</c:v>
                </c:pt>
                <c:pt idx="74">
                  <c:v>2.1527129032258063E-2</c:v>
                </c:pt>
                <c:pt idx="75">
                  <c:v>2.0760466666666665E-2</c:v>
                </c:pt>
                <c:pt idx="76">
                  <c:v>1.9275322580645161E-2</c:v>
                </c:pt>
                <c:pt idx="77">
                  <c:v>1.9205900000000001E-2</c:v>
                </c:pt>
                <c:pt idx="78">
                  <c:v>2.0554677419354836E-2</c:v>
                </c:pt>
                <c:pt idx="79">
                  <c:v>1.8183225806451611E-2</c:v>
                </c:pt>
                <c:pt idx="80">
                  <c:v>1.77877E-2</c:v>
                </c:pt>
                <c:pt idx="81">
                  <c:v>1.8399064516129032E-2</c:v>
                </c:pt>
                <c:pt idx="82">
                  <c:v>1.8906766666666668E-2</c:v>
                </c:pt>
                <c:pt idx="83">
                  <c:v>1.7826193548387097E-2</c:v>
                </c:pt>
                <c:pt idx="84">
                  <c:v>1.6474290322580645E-2</c:v>
                </c:pt>
                <c:pt idx="85">
                  <c:v>1.6587178571428572E-2</c:v>
                </c:pt>
                <c:pt idx="86">
                  <c:v>1.6415387096774193E-2</c:v>
                </c:pt>
                <c:pt idx="87">
                  <c:v>1.6559966666666665E-2</c:v>
                </c:pt>
              </c:numCache>
            </c:numRef>
          </c:val>
        </c:ser>
        <c:ser>
          <c:idx val="23"/>
          <c:order val="23"/>
          <c:tx>
            <c:strRef>
              <c:f>'Tx Gulf Matrix'!$Z$93</c:f>
              <c:strCache>
                <c:ptCount val="1"/>
                <c:pt idx="0">
                  <c:v>Nov-95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Matrix'!$Z$94:$Z$181</c:f>
              <c:numCache>
                <c:formatCode>General</c:formatCode>
                <c:ptCount val="88"/>
                <c:pt idx="0">
                  <c:v>0</c:v>
                </c:pt>
                <c:pt idx="22">
                  <c:v>0.12424103333333333</c:v>
                </c:pt>
                <c:pt idx="23">
                  <c:v>0.22433477419354839</c:v>
                </c:pt>
                <c:pt idx="24">
                  <c:v>0.20226974193548389</c:v>
                </c:pt>
                <c:pt idx="25">
                  <c:v>0.19154441379310347</c:v>
                </c:pt>
                <c:pt idx="26">
                  <c:v>0.17562458064516129</c:v>
                </c:pt>
                <c:pt idx="27">
                  <c:v>0.14985039999999999</c:v>
                </c:pt>
                <c:pt idx="28">
                  <c:v>0.14508583870967742</c:v>
                </c:pt>
                <c:pt idx="29">
                  <c:v>0.1370469</c:v>
                </c:pt>
                <c:pt idx="30">
                  <c:v>0.1333123870967742</c:v>
                </c:pt>
                <c:pt idx="31">
                  <c:v>0.12120903225806452</c:v>
                </c:pt>
                <c:pt idx="32">
                  <c:v>0.10926110000000001</c:v>
                </c:pt>
                <c:pt idx="33">
                  <c:v>0.10265783870967742</c:v>
                </c:pt>
                <c:pt idx="34">
                  <c:v>9.2445066666666673E-2</c:v>
                </c:pt>
                <c:pt idx="35">
                  <c:v>8.9159645161290324E-2</c:v>
                </c:pt>
                <c:pt idx="36">
                  <c:v>8.1502580645161291E-2</c:v>
                </c:pt>
                <c:pt idx="37">
                  <c:v>7.8278571428571433E-2</c:v>
                </c:pt>
                <c:pt idx="38">
                  <c:v>7.1548677419354834E-2</c:v>
                </c:pt>
                <c:pt idx="39">
                  <c:v>6.876666666666667E-2</c:v>
                </c:pt>
                <c:pt idx="40">
                  <c:v>6.2658580645161291E-2</c:v>
                </c:pt>
                <c:pt idx="41">
                  <c:v>5.8358166666666669E-2</c:v>
                </c:pt>
                <c:pt idx="42">
                  <c:v>5.5386451612903224E-2</c:v>
                </c:pt>
                <c:pt idx="43">
                  <c:v>5.0714322580645163E-2</c:v>
                </c:pt>
                <c:pt idx="44">
                  <c:v>4.7552166666666666E-2</c:v>
                </c:pt>
                <c:pt idx="45">
                  <c:v>4.7058838709677413E-2</c:v>
                </c:pt>
                <c:pt idx="46">
                  <c:v>4.5197966666666665E-2</c:v>
                </c:pt>
                <c:pt idx="47">
                  <c:v>4.069954838709678E-2</c:v>
                </c:pt>
                <c:pt idx="48">
                  <c:v>3.9454483870967748E-2</c:v>
                </c:pt>
                <c:pt idx="49">
                  <c:v>4.112757142857143E-2</c:v>
                </c:pt>
                <c:pt idx="50">
                  <c:v>3.5860225806451609E-2</c:v>
                </c:pt>
                <c:pt idx="51">
                  <c:v>3.4524633333333332E-2</c:v>
                </c:pt>
                <c:pt idx="52">
                  <c:v>3.3612032258064514E-2</c:v>
                </c:pt>
                <c:pt idx="53">
                  <c:v>3.2020633333333333E-2</c:v>
                </c:pt>
                <c:pt idx="54">
                  <c:v>3.1139096774193548E-2</c:v>
                </c:pt>
                <c:pt idx="55">
                  <c:v>2.9344741935483871E-2</c:v>
                </c:pt>
                <c:pt idx="56">
                  <c:v>2.7774566666666667E-2</c:v>
                </c:pt>
                <c:pt idx="57">
                  <c:v>2.781283870967742E-2</c:v>
                </c:pt>
                <c:pt idx="58">
                  <c:v>2.7511833333333333E-2</c:v>
                </c:pt>
                <c:pt idx="59">
                  <c:v>2.5663193548387097E-2</c:v>
                </c:pt>
                <c:pt idx="60">
                  <c:v>2.5316000000000002E-2</c:v>
                </c:pt>
                <c:pt idx="61">
                  <c:v>2.5978535714285714E-2</c:v>
                </c:pt>
                <c:pt idx="62">
                  <c:v>2.5232258064516129E-2</c:v>
                </c:pt>
                <c:pt idx="63">
                  <c:v>2.4202100000000001E-2</c:v>
                </c:pt>
                <c:pt idx="64">
                  <c:v>2.3404516129032257E-2</c:v>
                </c:pt>
                <c:pt idx="65">
                  <c:v>2.1429166666666666E-2</c:v>
                </c:pt>
                <c:pt idx="66">
                  <c:v>2.0526903225806449E-2</c:v>
                </c:pt>
                <c:pt idx="67">
                  <c:v>1.9544516129032258E-2</c:v>
                </c:pt>
                <c:pt idx="68">
                  <c:v>2.2053566666666666E-2</c:v>
                </c:pt>
                <c:pt idx="69">
                  <c:v>2.0812483870967742E-2</c:v>
                </c:pt>
                <c:pt idx="70">
                  <c:v>1.9885933333333335E-2</c:v>
                </c:pt>
                <c:pt idx="71">
                  <c:v>2.0026387096774192E-2</c:v>
                </c:pt>
                <c:pt idx="72">
                  <c:v>1.9140000000000001E-2</c:v>
                </c:pt>
                <c:pt idx="73">
                  <c:v>1.711093103448276E-2</c:v>
                </c:pt>
                <c:pt idx="74">
                  <c:v>1.7590322580645162E-2</c:v>
                </c:pt>
                <c:pt idx="75">
                  <c:v>1.7345300000000001E-2</c:v>
                </c:pt>
                <c:pt idx="76">
                  <c:v>1.6381451612903226E-2</c:v>
                </c:pt>
                <c:pt idx="77">
                  <c:v>1.5854633333333333E-2</c:v>
                </c:pt>
                <c:pt idx="78">
                  <c:v>1.5411806451612903E-2</c:v>
                </c:pt>
                <c:pt idx="79">
                  <c:v>1.4948387096774193E-2</c:v>
                </c:pt>
                <c:pt idx="80">
                  <c:v>1.4229733333333333E-2</c:v>
                </c:pt>
                <c:pt idx="81">
                  <c:v>1.3344548387096774E-2</c:v>
                </c:pt>
                <c:pt idx="82">
                  <c:v>1.2668199999999999E-2</c:v>
                </c:pt>
                <c:pt idx="83">
                  <c:v>1.5917967741935483E-2</c:v>
                </c:pt>
                <c:pt idx="84">
                  <c:v>1.4821322580645162E-2</c:v>
                </c:pt>
                <c:pt idx="85">
                  <c:v>1.4183285714285714E-2</c:v>
                </c:pt>
                <c:pt idx="86">
                  <c:v>1.2741290322580645E-2</c:v>
                </c:pt>
                <c:pt idx="87">
                  <c:v>1.3678633333333332E-2</c:v>
                </c:pt>
              </c:numCache>
            </c:numRef>
          </c:val>
        </c:ser>
        <c:ser>
          <c:idx val="24"/>
          <c:order val="24"/>
          <c:tx>
            <c:strRef>
              <c:f>'Tx Gulf Matrix'!$AA$93</c:f>
              <c:strCache>
                <c:ptCount val="1"/>
                <c:pt idx="0">
                  <c:v>Dec-95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Matrix'!$AA$94:$AA$181</c:f>
              <c:numCache>
                <c:formatCode>General</c:formatCode>
                <c:ptCount val="88"/>
                <c:pt idx="0">
                  <c:v>0</c:v>
                </c:pt>
                <c:pt idx="23">
                  <c:v>0.14817241935483871</c:v>
                </c:pt>
                <c:pt idx="24">
                  <c:v>0.27827551612903223</c:v>
                </c:pt>
                <c:pt idx="25">
                  <c:v>0.27477624137931034</c:v>
                </c:pt>
                <c:pt idx="26">
                  <c:v>0.25454229032258063</c:v>
                </c:pt>
                <c:pt idx="27">
                  <c:v>0.2259342</c:v>
                </c:pt>
                <c:pt idx="28">
                  <c:v>0.21536506451612902</c:v>
                </c:pt>
                <c:pt idx="29">
                  <c:v>0.19556169999999998</c:v>
                </c:pt>
                <c:pt idx="30">
                  <c:v>0.19195664516129032</c:v>
                </c:pt>
                <c:pt idx="31">
                  <c:v>0.17619345161290323</c:v>
                </c:pt>
                <c:pt idx="32">
                  <c:v>0.15265310000000001</c:v>
                </c:pt>
                <c:pt idx="33">
                  <c:v>0.14513458064516127</c:v>
                </c:pt>
                <c:pt idx="34">
                  <c:v>0.1441944</c:v>
                </c:pt>
                <c:pt idx="35">
                  <c:v>0.12824322580645162</c:v>
                </c:pt>
                <c:pt idx="36">
                  <c:v>0.12693641935483871</c:v>
                </c:pt>
                <c:pt idx="37">
                  <c:v>0.12017657142857142</c:v>
                </c:pt>
                <c:pt idx="38">
                  <c:v>0.11733206451612903</c:v>
                </c:pt>
                <c:pt idx="39">
                  <c:v>0.11215946666666668</c:v>
                </c:pt>
                <c:pt idx="40">
                  <c:v>0.10865164516129032</c:v>
                </c:pt>
                <c:pt idx="41">
                  <c:v>0.10059593333333333</c:v>
                </c:pt>
                <c:pt idx="42">
                  <c:v>9.3192096774193559E-2</c:v>
                </c:pt>
                <c:pt idx="43">
                  <c:v>9.454770967741935E-2</c:v>
                </c:pt>
                <c:pt idx="44">
                  <c:v>9.1341233333333341E-2</c:v>
                </c:pt>
                <c:pt idx="45">
                  <c:v>8.9270193548387097E-2</c:v>
                </c:pt>
                <c:pt idx="46">
                  <c:v>8.7618933333333329E-2</c:v>
                </c:pt>
                <c:pt idx="47">
                  <c:v>8.2535903225806451E-2</c:v>
                </c:pt>
                <c:pt idx="48">
                  <c:v>7.583825806451612E-2</c:v>
                </c:pt>
                <c:pt idx="49">
                  <c:v>7.7404392857142859E-2</c:v>
                </c:pt>
                <c:pt idx="50">
                  <c:v>7.8825258064516124E-2</c:v>
                </c:pt>
                <c:pt idx="51">
                  <c:v>7.7978633333333339E-2</c:v>
                </c:pt>
                <c:pt idx="52">
                  <c:v>7.7569419354838715E-2</c:v>
                </c:pt>
                <c:pt idx="53">
                  <c:v>6.8947300000000003E-2</c:v>
                </c:pt>
                <c:pt idx="54">
                  <c:v>6.8036354838709678E-2</c:v>
                </c:pt>
                <c:pt idx="55">
                  <c:v>6.4643225806451612E-2</c:v>
                </c:pt>
                <c:pt idx="56">
                  <c:v>6.3353599999999996E-2</c:v>
                </c:pt>
                <c:pt idx="57">
                  <c:v>6.126145161290323E-2</c:v>
                </c:pt>
                <c:pt idx="58">
                  <c:v>5.9695766666666664E-2</c:v>
                </c:pt>
                <c:pt idx="59">
                  <c:v>5.7682967741935487E-2</c:v>
                </c:pt>
                <c:pt idx="60">
                  <c:v>5.3299129032258065E-2</c:v>
                </c:pt>
                <c:pt idx="61">
                  <c:v>4.8101999999999999E-2</c:v>
                </c:pt>
                <c:pt idx="62">
                  <c:v>4.4584806451612904E-2</c:v>
                </c:pt>
                <c:pt idx="63">
                  <c:v>4.3980400000000003E-2</c:v>
                </c:pt>
                <c:pt idx="64">
                  <c:v>4.0187612903225804E-2</c:v>
                </c:pt>
                <c:pt idx="65">
                  <c:v>4.1706600000000003E-2</c:v>
                </c:pt>
                <c:pt idx="66">
                  <c:v>4.1819032258064513E-2</c:v>
                </c:pt>
                <c:pt idx="67">
                  <c:v>3.7982516129032258E-2</c:v>
                </c:pt>
                <c:pt idx="68">
                  <c:v>3.8280366666666669E-2</c:v>
                </c:pt>
                <c:pt idx="69">
                  <c:v>3.5937193548387099E-2</c:v>
                </c:pt>
                <c:pt idx="70">
                  <c:v>3.3253466666666669E-2</c:v>
                </c:pt>
                <c:pt idx="71">
                  <c:v>3.1640032258064513E-2</c:v>
                </c:pt>
                <c:pt idx="72">
                  <c:v>3.0844032258064518E-2</c:v>
                </c:pt>
                <c:pt idx="73">
                  <c:v>2.9977448275862066E-2</c:v>
                </c:pt>
                <c:pt idx="74">
                  <c:v>2.9055354838709677E-2</c:v>
                </c:pt>
                <c:pt idx="75">
                  <c:v>2.7411833333333333E-2</c:v>
                </c:pt>
                <c:pt idx="76">
                  <c:v>2.6943322580645159E-2</c:v>
                </c:pt>
                <c:pt idx="77">
                  <c:v>2.5887866666666665E-2</c:v>
                </c:pt>
                <c:pt idx="78">
                  <c:v>2.528564516129032E-2</c:v>
                </c:pt>
                <c:pt idx="79">
                  <c:v>2.405064516129032E-2</c:v>
                </c:pt>
                <c:pt idx="80">
                  <c:v>2.3392666666666666E-2</c:v>
                </c:pt>
                <c:pt idx="81">
                  <c:v>2.2652935483870967E-2</c:v>
                </c:pt>
                <c:pt idx="82">
                  <c:v>2.1801266666666666E-2</c:v>
                </c:pt>
                <c:pt idx="83">
                  <c:v>2.0835387096774197E-2</c:v>
                </c:pt>
                <c:pt idx="84">
                  <c:v>2.017141935483871E-2</c:v>
                </c:pt>
                <c:pt idx="85">
                  <c:v>1.9829321428571429E-2</c:v>
                </c:pt>
                <c:pt idx="86">
                  <c:v>1.8803838709677417E-2</c:v>
                </c:pt>
                <c:pt idx="87">
                  <c:v>1.7817666666666666E-2</c:v>
                </c:pt>
              </c:numCache>
            </c:numRef>
          </c:val>
        </c:ser>
        <c:ser>
          <c:idx val="25"/>
          <c:order val="25"/>
          <c:tx>
            <c:strRef>
              <c:f>'Tx Gulf Matrix'!$AB$93</c:f>
              <c:strCache>
                <c:ptCount val="1"/>
                <c:pt idx="0">
                  <c:v>Jan-96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Matrix'!$AB$94:$AB$181</c:f>
              <c:numCache>
                <c:formatCode>General</c:formatCode>
                <c:ptCount val="88"/>
                <c:pt idx="0">
                  <c:v>0</c:v>
                </c:pt>
                <c:pt idx="24">
                  <c:v>0.12486680645161291</c:v>
                </c:pt>
                <c:pt idx="25">
                  <c:v>0.24860010344827585</c:v>
                </c:pt>
                <c:pt idx="26">
                  <c:v>0.23192090322580647</c:v>
                </c:pt>
                <c:pt idx="27">
                  <c:v>0.20324503333333332</c:v>
                </c:pt>
                <c:pt idx="28">
                  <c:v>0.18817574193548386</c:v>
                </c:pt>
                <c:pt idx="29">
                  <c:v>0.16593519999999998</c:v>
                </c:pt>
                <c:pt idx="30">
                  <c:v>0.15872325806451612</c:v>
                </c:pt>
                <c:pt idx="31">
                  <c:v>0.14691761290322583</c:v>
                </c:pt>
                <c:pt idx="32">
                  <c:v>0.13609736666666666</c:v>
                </c:pt>
                <c:pt idx="33">
                  <c:v>0.12996619354838709</c:v>
                </c:pt>
                <c:pt idx="34">
                  <c:v>0.12450746666666666</c:v>
                </c:pt>
                <c:pt idx="35">
                  <c:v>0.12184141935483871</c:v>
                </c:pt>
                <c:pt idx="36">
                  <c:v>0.11254696774193548</c:v>
                </c:pt>
                <c:pt idx="37">
                  <c:v>0.11066517857142857</c:v>
                </c:pt>
                <c:pt idx="38">
                  <c:v>0.1028971935483871</c:v>
                </c:pt>
                <c:pt idx="39">
                  <c:v>9.58344E-2</c:v>
                </c:pt>
                <c:pt idx="40">
                  <c:v>9.3703387096774199E-2</c:v>
                </c:pt>
                <c:pt idx="41">
                  <c:v>8.7612099999999998E-2</c:v>
                </c:pt>
                <c:pt idx="42">
                  <c:v>8.3757612903225809E-2</c:v>
                </c:pt>
                <c:pt idx="43">
                  <c:v>7.7950032258064517E-2</c:v>
                </c:pt>
                <c:pt idx="44">
                  <c:v>7.3683233333333334E-2</c:v>
                </c:pt>
                <c:pt idx="45">
                  <c:v>6.6688064516129034E-2</c:v>
                </c:pt>
                <c:pt idx="46">
                  <c:v>6.3858233333333334E-2</c:v>
                </c:pt>
                <c:pt idx="47">
                  <c:v>5.862206451612903E-2</c:v>
                </c:pt>
                <c:pt idx="48">
                  <c:v>5.5139096774193548E-2</c:v>
                </c:pt>
                <c:pt idx="49">
                  <c:v>5.5372428571428566E-2</c:v>
                </c:pt>
                <c:pt idx="50">
                  <c:v>5.266754838709678E-2</c:v>
                </c:pt>
                <c:pt idx="51">
                  <c:v>5.2153133333333337E-2</c:v>
                </c:pt>
                <c:pt idx="52">
                  <c:v>5.3308096774193549E-2</c:v>
                </c:pt>
                <c:pt idx="53">
                  <c:v>5.3075233333333333E-2</c:v>
                </c:pt>
                <c:pt idx="54">
                  <c:v>4.8872774193548386E-2</c:v>
                </c:pt>
                <c:pt idx="55">
                  <c:v>4.6094129032258062E-2</c:v>
                </c:pt>
                <c:pt idx="56">
                  <c:v>4.4806033333333335E-2</c:v>
                </c:pt>
                <c:pt idx="57">
                  <c:v>4.3197193548387094E-2</c:v>
                </c:pt>
                <c:pt idx="58">
                  <c:v>4.4944500000000005E-2</c:v>
                </c:pt>
                <c:pt idx="59">
                  <c:v>4.1410354838709675E-2</c:v>
                </c:pt>
                <c:pt idx="60">
                  <c:v>4.0666387096774198E-2</c:v>
                </c:pt>
                <c:pt idx="61">
                  <c:v>4.0027642857142852E-2</c:v>
                </c:pt>
                <c:pt idx="62">
                  <c:v>3.8229677419354839E-2</c:v>
                </c:pt>
                <c:pt idx="63">
                  <c:v>3.6593666666666663E-2</c:v>
                </c:pt>
                <c:pt idx="64">
                  <c:v>3.544061290322581E-2</c:v>
                </c:pt>
                <c:pt idx="65">
                  <c:v>3.2675866666666671E-2</c:v>
                </c:pt>
                <c:pt idx="66">
                  <c:v>3.1181935483870969E-2</c:v>
                </c:pt>
                <c:pt idx="67">
                  <c:v>3.0487032258064515E-2</c:v>
                </c:pt>
                <c:pt idx="68">
                  <c:v>3.118213333333333E-2</c:v>
                </c:pt>
                <c:pt idx="69">
                  <c:v>3.1191354838709679E-2</c:v>
                </c:pt>
                <c:pt idx="70">
                  <c:v>2.9134E-2</c:v>
                </c:pt>
                <c:pt idx="71">
                  <c:v>2.917425806451613E-2</c:v>
                </c:pt>
                <c:pt idx="72">
                  <c:v>2.7921774193548386E-2</c:v>
                </c:pt>
                <c:pt idx="73">
                  <c:v>2.7027206896551723E-2</c:v>
                </c:pt>
                <c:pt idx="74">
                  <c:v>2.8979741935483871E-2</c:v>
                </c:pt>
                <c:pt idx="75">
                  <c:v>2.7806900000000002E-2</c:v>
                </c:pt>
                <c:pt idx="76">
                  <c:v>2.5362322580645164E-2</c:v>
                </c:pt>
                <c:pt idx="77">
                  <c:v>2.5465866666666667E-2</c:v>
                </c:pt>
                <c:pt idx="78">
                  <c:v>2.4220838709677419E-2</c:v>
                </c:pt>
                <c:pt idx="79">
                  <c:v>2.3742483870967744E-2</c:v>
                </c:pt>
                <c:pt idx="80">
                  <c:v>2.2497900000000001E-2</c:v>
                </c:pt>
                <c:pt idx="81">
                  <c:v>2.1035064516129031E-2</c:v>
                </c:pt>
                <c:pt idx="82">
                  <c:v>2.2533566666666668E-2</c:v>
                </c:pt>
                <c:pt idx="83">
                  <c:v>2.3526645161290324E-2</c:v>
                </c:pt>
                <c:pt idx="84">
                  <c:v>2.2811967741935484E-2</c:v>
                </c:pt>
                <c:pt idx="85">
                  <c:v>2.2100249999999998E-2</c:v>
                </c:pt>
                <c:pt idx="86">
                  <c:v>2.1785354838709678E-2</c:v>
                </c:pt>
                <c:pt idx="87">
                  <c:v>2.0950766666666669E-2</c:v>
                </c:pt>
              </c:numCache>
            </c:numRef>
          </c:val>
        </c:ser>
        <c:ser>
          <c:idx val="26"/>
          <c:order val="26"/>
          <c:tx>
            <c:strRef>
              <c:f>'Tx Gulf Matrix'!$AC$93</c:f>
              <c:strCache>
                <c:ptCount val="1"/>
                <c:pt idx="0">
                  <c:v>Feb-96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Matrix'!$AC$94:$AC$181</c:f>
              <c:numCache>
                <c:formatCode>General</c:formatCode>
                <c:ptCount val="88"/>
                <c:pt idx="0">
                  <c:v>0</c:v>
                </c:pt>
                <c:pt idx="25">
                  <c:v>0.1505881724137931</c:v>
                </c:pt>
                <c:pt idx="26">
                  <c:v>0.32619729032258066</c:v>
                </c:pt>
                <c:pt idx="27">
                  <c:v>0.2894389</c:v>
                </c:pt>
                <c:pt idx="28">
                  <c:v>0.27176529032258062</c:v>
                </c:pt>
                <c:pt idx="29">
                  <c:v>0.24731990000000001</c:v>
                </c:pt>
                <c:pt idx="30">
                  <c:v>0.22408748387096775</c:v>
                </c:pt>
                <c:pt idx="31">
                  <c:v>0.20501451612903226</c:v>
                </c:pt>
                <c:pt idx="32">
                  <c:v>0.19052096666666665</c:v>
                </c:pt>
                <c:pt idx="33">
                  <c:v>0.18081416129032257</c:v>
                </c:pt>
                <c:pt idx="34">
                  <c:v>0.17376446666666664</c:v>
                </c:pt>
                <c:pt idx="35">
                  <c:v>0.16692832258064516</c:v>
                </c:pt>
                <c:pt idx="36">
                  <c:v>0.15384525806451613</c:v>
                </c:pt>
                <c:pt idx="37">
                  <c:v>0.15572103571428572</c:v>
                </c:pt>
                <c:pt idx="38">
                  <c:v>0.14677851612903225</c:v>
                </c:pt>
                <c:pt idx="39">
                  <c:v>0.13830543333333331</c:v>
                </c:pt>
                <c:pt idx="40">
                  <c:v>0.11834893548387097</c:v>
                </c:pt>
                <c:pt idx="41">
                  <c:v>0.10435046666666666</c:v>
                </c:pt>
                <c:pt idx="42">
                  <c:v>0.10270716129032258</c:v>
                </c:pt>
                <c:pt idx="43">
                  <c:v>9.4531612903225815E-2</c:v>
                </c:pt>
                <c:pt idx="44">
                  <c:v>8.479529999999999E-2</c:v>
                </c:pt>
                <c:pt idx="45">
                  <c:v>8.2753612903225804E-2</c:v>
                </c:pt>
                <c:pt idx="46">
                  <c:v>8.0770500000000009E-2</c:v>
                </c:pt>
                <c:pt idx="47">
                  <c:v>7.9895870967741936E-2</c:v>
                </c:pt>
                <c:pt idx="48">
                  <c:v>7.3904709677419356E-2</c:v>
                </c:pt>
                <c:pt idx="49">
                  <c:v>6.9112285714285709E-2</c:v>
                </c:pt>
                <c:pt idx="50">
                  <c:v>6.1018548387096777E-2</c:v>
                </c:pt>
                <c:pt idx="51">
                  <c:v>5.7275933333333334E-2</c:v>
                </c:pt>
                <c:pt idx="52">
                  <c:v>5.5952451612903228E-2</c:v>
                </c:pt>
                <c:pt idx="53">
                  <c:v>5.3405133333333334E-2</c:v>
                </c:pt>
                <c:pt idx="54">
                  <c:v>5.2326999999999999E-2</c:v>
                </c:pt>
                <c:pt idx="55">
                  <c:v>5.053409677419355E-2</c:v>
                </c:pt>
                <c:pt idx="56">
                  <c:v>4.9435199999999999E-2</c:v>
                </c:pt>
                <c:pt idx="57">
                  <c:v>4.7837225806451618E-2</c:v>
                </c:pt>
                <c:pt idx="58">
                  <c:v>4.7380700000000005E-2</c:v>
                </c:pt>
                <c:pt idx="59">
                  <c:v>4.3363290322580648E-2</c:v>
                </c:pt>
                <c:pt idx="60">
                  <c:v>4.1791064516129031E-2</c:v>
                </c:pt>
                <c:pt idx="61">
                  <c:v>4.0292785714285718E-2</c:v>
                </c:pt>
                <c:pt idx="62">
                  <c:v>3.8923387096774197E-2</c:v>
                </c:pt>
                <c:pt idx="63">
                  <c:v>3.7176866666666662E-2</c:v>
                </c:pt>
                <c:pt idx="64">
                  <c:v>3.5166322580645157E-2</c:v>
                </c:pt>
                <c:pt idx="65">
                  <c:v>3.2070166666666663E-2</c:v>
                </c:pt>
                <c:pt idx="66">
                  <c:v>3.0959290322580643E-2</c:v>
                </c:pt>
                <c:pt idx="67">
                  <c:v>3.1207967741935481E-2</c:v>
                </c:pt>
                <c:pt idx="68">
                  <c:v>3.1630866666666667E-2</c:v>
                </c:pt>
                <c:pt idx="69">
                  <c:v>3.0216290322580646E-2</c:v>
                </c:pt>
                <c:pt idx="70">
                  <c:v>2.9884266666666666E-2</c:v>
                </c:pt>
                <c:pt idx="71">
                  <c:v>2.9261290322580645E-2</c:v>
                </c:pt>
                <c:pt idx="72">
                  <c:v>2.7483129032258063E-2</c:v>
                </c:pt>
                <c:pt idx="73">
                  <c:v>2.6761413793103449E-2</c:v>
                </c:pt>
                <c:pt idx="74">
                  <c:v>2.649016129032258E-2</c:v>
                </c:pt>
                <c:pt idx="75">
                  <c:v>2.5315166666666666E-2</c:v>
                </c:pt>
                <c:pt idx="76">
                  <c:v>2.4471290322580646E-2</c:v>
                </c:pt>
                <c:pt idx="77">
                  <c:v>2.4373633333333332E-2</c:v>
                </c:pt>
                <c:pt idx="78">
                  <c:v>2.4723806451612901E-2</c:v>
                </c:pt>
                <c:pt idx="79">
                  <c:v>2.3931645161290323E-2</c:v>
                </c:pt>
                <c:pt idx="80">
                  <c:v>2.3395766666666665E-2</c:v>
                </c:pt>
                <c:pt idx="81">
                  <c:v>2.1803806451612905E-2</c:v>
                </c:pt>
                <c:pt idx="82">
                  <c:v>2.155756666666667E-2</c:v>
                </c:pt>
                <c:pt idx="83">
                  <c:v>2.4105516129032258E-2</c:v>
                </c:pt>
                <c:pt idx="84">
                  <c:v>2.3700451612903226E-2</c:v>
                </c:pt>
                <c:pt idx="85">
                  <c:v>2.1525892857142855E-2</c:v>
                </c:pt>
                <c:pt idx="86">
                  <c:v>2.1289935483870967E-2</c:v>
                </c:pt>
                <c:pt idx="87">
                  <c:v>2.2813299999999998E-2</c:v>
                </c:pt>
              </c:numCache>
            </c:numRef>
          </c:val>
        </c:ser>
        <c:ser>
          <c:idx val="27"/>
          <c:order val="27"/>
          <c:tx>
            <c:strRef>
              <c:f>'Tx Gulf Matrix'!$AD$93</c:f>
              <c:strCache>
                <c:ptCount val="1"/>
                <c:pt idx="0">
                  <c:v>Mar-96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Matrix'!$AD$94:$AD$181</c:f>
              <c:numCache>
                <c:formatCode>General</c:formatCode>
                <c:ptCount val="88"/>
                <c:pt idx="0">
                  <c:v>0</c:v>
                </c:pt>
                <c:pt idx="26">
                  <c:v>0.13928638709677421</c:v>
                </c:pt>
                <c:pt idx="27">
                  <c:v>0.30608419999999997</c:v>
                </c:pt>
                <c:pt idx="28">
                  <c:v>0.29263848387096775</c:v>
                </c:pt>
                <c:pt idx="29">
                  <c:v>0.28380123333333335</c:v>
                </c:pt>
                <c:pt idx="30">
                  <c:v>0.27086458064516128</c:v>
                </c:pt>
                <c:pt idx="31">
                  <c:v>0.26250832258064516</c:v>
                </c:pt>
                <c:pt idx="32">
                  <c:v>0.23167683333333333</c:v>
                </c:pt>
                <c:pt idx="33">
                  <c:v>0.21891529032258067</c:v>
                </c:pt>
                <c:pt idx="34">
                  <c:v>0.20464469999999998</c:v>
                </c:pt>
                <c:pt idx="35">
                  <c:v>0.20130264516129034</c:v>
                </c:pt>
                <c:pt idx="36">
                  <c:v>0.18709009677419355</c:v>
                </c:pt>
                <c:pt idx="37">
                  <c:v>0.18138028571428572</c:v>
                </c:pt>
                <c:pt idx="38">
                  <c:v>0.17056309677419354</c:v>
                </c:pt>
                <c:pt idx="39">
                  <c:v>0.15723200000000001</c:v>
                </c:pt>
                <c:pt idx="40">
                  <c:v>0.14623103225806452</c:v>
                </c:pt>
                <c:pt idx="41">
                  <c:v>0.13047899999999998</c:v>
                </c:pt>
                <c:pt idx="42">
                  <c:v>0.13222648387096772</c:v>
                </c:pt>
                <c:pt idx="43">
                  <c:v>0.1445254193548387</c:v>
                </c:pt>
                <c:pt idx="44">
                  <c:v>0.13052569999999999</c:v>
                </c:pt>
                <c:pt idx="45">
                  <c:v>0.12327103225806452</c:v>
                </c:pt>
                <c:pt idx="46">
                  <c:v>0.11317390000000001</c:v>
                </c:pt>
                <c:pt idx="47">
                  <c:v>0.10961964516129033</c:v>
                </c:pt>
                <c:pt idx="48">
                  <c:v>0.10117848387096774</c:v>
                </c:pt>
                <c:pt idx="49">
                  <c:v>9.7244785714285714E-2</c:v>
                </c:pt>
                <c:pt idx="50">
                  <c:v>9.037703225806451E-2</c:v>
                </c:pt>
                <c:pt idx="51">
                  <c:v>8.546786666666667E-2</c:v>
                </c:pt>
                <c:pt idx="52">
                  <c:v>8.4874516129032254E-2</c:v>
                </c:pt>
                <c:pt idx="53">
                  <c:v>8.1328633333333344E-2</c:v>
                </c:pt>
                <c:pt idx="54">
                  <c:v>7.5997870967741937E-2</c:v>
                </c:pt>
                <c:pt idx="55">
                  <c:v>7.3449322580645154E-2</c:v>
                </c:pt>
                <c:pt idx="56">
                  <c:v>7.0866766666666664E-2</c:v>
                </c:pt>
                <c:pt idx="57">
                  <c:v>6.7498645161290324E-2</c:v>
                </c:pt>
                <c:pt idx="58">
                  <c:v>6.4141533333333334E-2</c:v>
                </c:pt>
                <c:pt idx="59">
                  <c:v>5.6530903225806457E-2</c:v>
                </c:pt>
                <c:pt idx="60">
                  <c:v>5.3573709677419354E-2</c:v>
                </c:pt>
                <c:pt idx="61">
                  <c:v>5.2984785714285713E-2</c:v>
                </c:pt>
                <c:pt idx="62">
                  <c:v>5.2030290322580643E-2</c:v>
                </c:pt>
                <c:pt idx="63">
                  <c:v>5.0146733333333332E-2</c:v>
                </c:pt>
                <c:pt idx="64">
                  <c:v>4.6992161290322583E-2</c:v>
                </c:pt>
                <c:pt idx="65">
                  <c:v>4.5982366666666663E-2</c:v>
                </c:pt>
                <c:pt idx="66">
                  <c:v>4.4260935483870965E-2</c:v>
                </c:pt>
                <c:pt idx="67">
                  <c:v>4.1413129032258064E-2</c:v>
                </c:pt>
                <c:pt idx="68">
                  <c:v>4.0673399999999998E-2</c:v>
                </c:pt>
                <c:pt idx="69">
                  <c:v>4.1641225806451611E-2</c:v>
                </c:pt>
                <c:pt idx="70">
                  <c:v>4.0257499999999995E-2</c:v>
                </c:pt>
                <c:pt idx="71">
                  <c:v>3.9590129032258066E-2</c:v>
                </c:pt>
                <c:pt idx="72">
                  <c:v>3.7685354838709675E-2</c:v>
                </c:pt>
                <c:pt idx="73">
                  <c:v>3.4242068965517243E-2</c:v>
                </c:pt>
                <c:pt idx="74">
                  <c:v>3.58761935483871E-2</c:v>
                </c:pt>
                <c:pt idx="75">
                  <c:v>3.4556433333333338E-2</c:v>
                </c:pt>
                <c:pt idx="76">
                  <c:v>3.3096774193548388E-2</c:v>
                </c:pt>
                <c:pt idx="77">
                  <c:v>3.2600366666666665E-2</c:v>
                </c:pt>
                <c:pt idx="78">
                  <c:v>3.1310903225806451E-2</c:v>
                </c:pt>
                <c:pt idx="79">
                  <c:v>3.1157193548387096E-2</c:v>
                </c:pt>
                <c:pt idx="80">
                  <c:v>2.9208966666666666E-2</c:v>
                </c:pt>
                <c:pt idx="81">
                  <c:v>2.7551548387096773E-2</c:v>
                </c:pt>
                <c:pt idx="82">
                  <c:v>2.6840466666666667E-2</c:v>
                </c:pt>
                <c:pt idx="83">
                  <c:v>2.603006451612903E-2</c:v>
                </c:pt>
                <c:pt idx="84">
                  <c:v>2.5565354838709677E-2</c:v>
                </c:pt>
                <c:pt idx="85">
                  <c:v>2.5400035714285712E-2</c:v>
                </c:pt>
                <c:pt idx="86">
                  <c:v>2.5283483870967745E-2</c:v>
                </c:pt>
                <c:pt idx="87">
                  <c:v>2.3729999999999998E-2</c:v>
                </c:pt>
              </c:numCache>
            </c:numRef>
          </c:val>
        </c:ser>
        <c:ser>
          <c:idx val="28"/>
          <c:order val="28"/>
          <c:tx>
            <c:strRef>
              <c:f>'Tx Gulf Matrix'!$AE$93</c:f>
              <c:strCache>
                <c:ptCount val="1"/>
                <c:pt idx="0">
                  <c:v>Apr-96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Matrix'!$AE$94:$AE$181</c:f>
              <c:numCache>
                <c:formatCode>General</c:formatCode>
                <c:ptCount val="88"/>
                <c:pt idx="0">
                  <c:v>0</c:v>
                </c:pt>
                <c:pt idx="27">
                  <c:v>0.15739656666666668</c:v>
                </c:pt>
                <c:pt idx="28">
                  <c:v>0.30708077419354834</c:v>
                </c:pt>
                <c:pt idx="29">
                  <c:v>0.29190956666666668</c:v>
                </c:pt>
                <c:pt idx="30">
                  <c:v>0.27251232258064517</c:v>
                </c:pt>
                <c:pt idx="31">
                  <c:v>0.24043267741935484</c:v>
                </c:pt>
                <c:pt idx="32">
                  <c:v>0.20926023333333335</c:v>
                </c:pt>
                <c:pt idx="33">
                  <c:v>0.18825780645161291</c:v>
                </c:pt>
                <c:pt idx="34">
                  <c:v>0.18573599999999998</c:v>
                </c:pt>
                <c:pt idx="35">
                  <c:v>0.16477077419354838</c:v>
                </c:pt>
                <c:pt idx="36">
                  <c:v>0.14774854838709678</c:v>
                </c:pt>
                <c:pt idx="37">
                  <c:v>0.14017007142857144</c:v>
                </c:pt>
                <c:pt idx="38">
                  <c:v>0.12968116129032256</c:v>
                </c:pt>
                <c:pt idx="39">
                  <c:v>0.11463810000000001</c:v>
                </c:pt>
                <c:pt idx="40">
                  <c:v>0.10953767741935484</c:v>
                </c:pt>
                <c:pt idx="41">
                  <c:v>0.10115266666666667</c:v>
                </c:pt>
                <c:pt idx="42">
                  <c:v>9.6290000000000001E-2</c:v>
                </c:pt>
                <c:pt idx="43">
                  <c:v>9.1355548387096766E-2</c:v>
                </c:pt>
                <c:pt idx="44">
                  <c:v>8.3289866666666657E-2</c:v>
                </c:pt>
                <c:pt idx="45">
                  <c:v>7.8089612903225802E-2</c:v>
                </c:pt>
                <c:pt idx="46">
                  <c:v>7.1735066666666666E-2</c:v>
                </c:pt>
                <c:pt idx="47">
                  <c:v>7.2816161290322576E-2</c:v>
                </c:pt>
                <c:pt idx="48">
                  <c:v>6.6565161290322583E-2</c:v>
                </c:pt>
                <c:pt idx="49">
                  <c:v>6.2978535714285716E-2</c:v>
                </c:pt>
                <c:pt idx="50">
                  <c:v>6.0588903225806449E-2</c:v>
                </c:pt>
                <c:pt idx="51">
                  <c:v>6.1421566666666663E-2</c:v>
                </c:pt>
                <c:pt idx="52">
                  <c:v>6.0170741935483871E-2</c:v>
                </c:pt>
                <c:pt idx="53">
                  <c:v>5.4849633333333335E-2</c:v>
                </c:pt>
                <c:pt idx="54">
                  <c:v>5.0737483870967742E-2</c:v>
                </c:pt>
                <c:pt idx="55">
                  <c:v>4.8043999999999996E-2</c:v>
                </c:pt>
                <c:pt idx="56">
                  <c:v>4.5396766666666671E-2</c:v>
                </c:pt>
                <c:pt idx="57">
                  <c:v>4.2338387096774191E-2</c:v>
                </c:pt>
                <c:pt idx="58">
                  <c:v>4.0489366666666665E-2</c:v>
                </c:pt>
                <c:pt idx="59">
                  <c:v>3.9209645161290323E-2</c:v>
                </c:pt>
                <c:pt idx="60">
                  <c:v>3.7856645161290323E-2</c:v>
                </c:pt>
                <c:pt idx="61">
                  <c:v>3.7191107142857137E-2</c:v>
                </c:pt>
                <c:pt idx="62">
                  <c:v>3.4238032258064516E-2</c:v>
                </c:pt>
                <c:pt idx="63">
                  <c:v>3.2258099999999998E-2</c:v>
                </c:pt>
                <c:pt idx="64">
                  <c:v>3.2362645161290324E-2</c:v>
                </c:pt>
                <c:pt idx="65">
                  <c:v>3.0496166666666664E-2</c:v>
                </c:pt>
                <c:pt idx="66">
                  <c:v>3.0802741935483869E-2</c:v>
                </c:pt>
                <c:pt idx="67">
                  <c:v>3.1206999999999999E-2</c:v>
                </c:pt>
                <c:pt idx="68">
                  <c:v>3.1815900000000001E-2</c:v>
                </c:pt>
                <c:pt idx="69">
                  <c:v>3.0011935483870968E-2</c:v>
                </c:pt>
                <c:pt idx="70">
                  <c:v>2.8241333333333334E-2</c:v>
                </c:pt>
                <c:pt idx="71">
                  <c:v>2.8063612903225805E-2</c:v>
                </c:pt>
                <c:pt idx="72">
                  <c:v>2.7579548387096774E-2</c:v>
                </c:pt>
                <c:pt idx="73">
                  <c:v>2.632748275862069E-2</c:v>
                </c:pt>
                <c:pt idx="74">
                  <c:v>2.7808645161290321E-2</c:v>
                </c:pt>
                <c:pt idx="75">
                  <c:v>2.6740966666666664E-2</c:v>
                </c:pt>
                <c:pt idx="76">
                  <c:v>2.5253193548387096E-2</c:v>
                </c:pt>
                <c:pt idx="77">
                  <c:v>2.5500066666666665E-2</c:v>
                </c:pt>
                <c:pt idx="78">
                  <c:v>2.5259129032258062E-2</c:v>
                </c:pt>
                <c:pt idx="79">
                  <c:v>2.4370645161290321E-2</c:v>
                </c:pt>
                <c:pt idx="80">
                  <c:v>2.4102433333333333E-2</c:v>
                </c:pt>
                <c:pt idx="81">
                  <c:v>2.1829483870967743E-2</c:v>
                </c:pt>
                <c:pt idx="82">
                  <c:v>2.2199100000000003E-2</c:v>
                </c:pt>
                <c:pt idx="83">
                  <c:v>2.152216129032258E-2</c:v>
                </c:pt>
                <c:pt idx="84">
                  <c:v>2.149574193548387E-2</c:v>
                </c:pt>
                <c:pt idx="85">
                  <c:v>2.1586357142857143E-2</c:v>
                </c:pt>
                <c:pt idx="86">
                  <c:v>2.0542096774193545E-2</c:v>
                </c:pt>
                <c:pt idx="87">
                  <c:v>2.0673500000000001E-2</c:v>
                </c:pt>
              </c:numCache>
            </c:numRef>
          </c:val>
        </c:ser>
        <c:ser>
          <c:idx val="29"/>
          <c:order val="29"/>
          <c:tx>
            <c:strRef>
              <c:f>'Tx Gulf Matrix'!$AF$93</c:f>
              <c:strCache>
                <c:ptCount val="1"/>
                <c:pt idx="0">
                  <c:v>May-96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Matrix'!$AF$94:$AF$181</c:f>
              <c:numCache>
                <c:formatCode>General</c:formatCode>
                <c:ptCount val="88"/>
                <c:pt idx="0">
                  <c:v>0</c:v>
                </c:pt>
                <c:pt idx="28">
                  <c:v>0.16381890322580644</c:v>
                </c:pt>
                <c:pt idx="29">
                  <c:v>0.33470206666666669</c:v>
                </c:pt>
                <c:pt idx="30">
                  <c:v>0.33779822580645164</c:v>
                </c:pt>
                <c:pt idx="31">
                  <c:v>0.3122094516129032</c:v>
                </c:pt>
                <c:pt idx="32">
                  <c:v>0.28277350000000001</c:v>
                </c:pt>
                <c:pt idx="33">
                  <c:v>0.27090832258064518</c:v>
                </c:pt>
                <c:pt idx="34">
                  <c:v>0.24014396666666665</c:v>
                </c:pt>
                <c:pt idx="35">
                  <c:v>0.22745325806451613</c:v>
                </c:pt>
                <c:pt idx="36">
                  <c:v>0.2065077741935484</c:v>
                </c:pt>
                <c:pt idx="37">
                  <c:v>0.18608107142857144</c:v>
                </c:pt>
                <c:pt idx="38">
                  <c:v>0.18023532258064517</c:v>
                </c:pt>
                <c:pt idx="39">
                  <c:v>0.16422583333333335</c:v>
                </c:pt>
                <c:pt idx="40">
                  <c:v>0.16411390322580646</c:v>
                </c:pt>
                <c:pt idx="41">
                  <c:v>0.15969216666666669</c:v>
                </c:pt>
                <c:pt idx="42">
                  <c:v>0.14839032258064516</c:v>
                </c:pt>
                <c:pt idx="43">
                  <c:v>0.13971425806451612</c:v>
                </c:pt>
                <c:pt idx="44">
                  <c:v>0.14281903333333332</c:v>
                </c:pt>
                <c:pt idx="45">
                  <c:v>0.13561558064516127</c:v>
                </c:pt>
                <c:pt idx="46">
                  <c:v>0.12848013333333333</c:v>
                </c:pt>
                <c:pt idx="47">
                  <c:v>0.12434606451612903</c:v>
                </c:pt>
                <c:pt idx="48">
                  <c:v>0.11975090322580645</c:v>
                </c:pt>
                <c:pt idx="49">
                  <c:v>0.11252028571428571</c:v>
                </c:pt>
                <c:pt idx="50">
                  <c:v>0.1082166129032258</c:v>
                </c:pt>
                <c:pt idx="51">
                  <c:v>0.10103136666666666</c:v>
                </c:pt>
                <c:pt idx="52">
                  <c:v>9.5850161290322575E-2</c:v>
                </c:pt>
                <c:pt idx="53">
                  <c:v>9.0485233333333331E-2</c:v>
                </c:pt>
                <c:pt idx="54">
                  <c:v>8.4725096774193556E-2</c:v>
                </c:pt>
                <c:pt idx="55">
                  <c:v>7.9060483870967743E-2</c:v>
                </c:pt>
                <c:pt idx="56">
                  <c:v>7.3022133333333336E-2</c:v>
                </c:pt>
                <c:pt idx="57">
                  <c:v>7.3548870967741944E-2</c:v>
                </c:pt>
                <c:pt idx="58">
                  <c:v>6.8432433333333334E-2</c:v>
                </c:pt>
                <c:pt idx="59">
                  <c:v>6.2367193548387101E-2</c:v>
                </c:pt>
                <c:pt idx="60">
                  <c:v>6.0469548387096776E-2</c:v>
                </c:pt>
                <c:pt idx="61">
                  <c:v>5.9169642857142858E-2</c:v>
                </c:pt>
                <c:pt idx="62">
                  <c:v>5.8468096774193547E-2</c:v>
                </c:pt>
                <c:pt idx="63">
                  <c:v>5.8884699999999998E-2</c:v>
                </c:pt>
                <c:pt idx="64">
                  <c:v>5.6413419354838706E-2</c:v>
                </c:pt>
                <c:pt idx="65">
                  <c:v>5.5603300000000001E-2</c:v>
                </c:pt>
                <c:pt idx="66">
                  <c:v>5.5349967741935485E-2</c:v>
                </c:pt>
                <c:pt idx="67">
                  <c:v>5.1966677419354838E-2</c:v>
                </c:pt>
                <c:pt idx="68">
                  <c:v>5.3265433333333334E-2</c:v>
                </c:pt>
                <c:pt idx="69">
                  <c:v>5.2081161290322579E-2</c:v>
                </c:pt>
                <c:pt idx="70">
                  <c:v>5.2095666666666665E-2</c:v>
                </c:pt>
                <c:pt idx="71">
                  <c:v>4.9210129032258063E-2</c:v>
                </c:pt>
                <c:pt idx="72">
                  <c:v>4.7700516129032255E-2</c:v>
                </c:pt>
                <c:pt idx="73">
                  <c:v>4.3490517241379312E-2</c:v>
                </c:pt>
                <c:pt idx="74">
                  <c:v>4.2303806451612899E-2</c:v>
                </c:pt>
                <c:pt idx="75">
                  <c:v>4.0934933333333333E-2</c:v>
                </c:pt>
                <c:pt idx="76">
                  <c:v>4.0326645161290323E-2</c:v>
                </c:pt>
                <c:pt idx="77">
                  <c:v>3.69617E-2</c:v>
                </c:pt>
                <c:pt idx="78">
                  <c:v>3.4831032258064519E-2</c:v>
                </c:pt>
                <c:pt idx="79">
                  <c:v>3.5189774193548386E-2</c:v>
                </c:pt>
                <c:pt idx="80">
                  <c:v>3.2386400000000003E-2</c:v>
                </c:pt>
                <c:pt idx="81">
                  <c:v>3.0953161290322578E-2</c:v>
                </c:pt>
                <c:pt idx="82">
                  <c:v>3.1923366666666668E-2</c:v>
                </c:pt>
                <c:pt idx="83">
                  <c:v>3.1125870967741935E-2</c:v>
                </c:pt>
                <c:pt idx="84">
                  <c:v>2.8862806451612901E-2</c:v>
                </c:pt>
                <c:pt idx="85">
                  <c:v>3.0317428571428572E-2</c:v>
                </c:pt>
                <c:pt idx="86">
                  <c:v>2.902758064516129E-2</c:v>
                </c:pt>
                <c:pt idx="87">
                  <c:v>2.8480700000000001E-2</c:v>
                </c:pt>
              </c:numCache>
            </c:numRef>
          </c:val>
        </c:ser>
        <c:ser>
          <c:idx val="30"/>
          <c:order val="30"/>
          <c:tx>
            <c:strRef>
              <c:f>'Tx Gulf Matrix'!$AG$93</c:f>
              <c:strCache>
                <c:ptCount val="1"/>
                <c:pt idx="0">
                  <c:v>Jun-96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Matrix'!$AG$94:$AG$181</c:f>
              <c:numCache>
                <c:formatCode>General</c:formatCode>
                <c:ptCount val="88"/>
                <c:pt idx="0">
                  <c:v>0</c:v>
                </c:pt>
                <c:pt idx="29">
                  <c:v>0.12824726666666666</c:v>
                </c:pt>
                <c:pt idx="30">
                  <c:v>0.24495932258064518</c:v>
                </c:pt>
                <c:pt idx="31">
                  <c:v>0.2345491935483871</c:v>
                </c:pt>
                <c:pt idx="32">
                  <c:v>0.20955583333333333</c:v>
                </c:pt>
                <c:pt idx="33">
                  <c:v>0.16877690322580646</c:v>
                </c:pt>
                <c:pt idx="34">
                  <c:v>0.16704703333333332</c:v>
                </c:pt>
                <c:pt idx="35">
                  <c:v>0.18224967741935486</c:v>
                </c:pt>
                <c:pt idx="36">
                  <c:v>0.16399783870967741</c:v>
                </c:pt>
                <c:pt idx="37">
                  <c:v>0.15763803571428572</c:v>
                </c:pt>
                <c:pt idx="38">
                  <c:v>0.13981590322580645</c:v>
                </c:pt>
                <c:pt idx="39">
                  <c:v>0.13359806666666665</c:v>
                </c:pt>
                <c:pt idx="40">
                  <c:v>0.12522045161290324</c:v>
                </c:pt>
                <c:pt idx="41">
                  <c:v>0.11594499999999999</c:v>
                </c:pt>
                <c:pt idx="42">
                  <c:v>0.10912312903225807</c:v>
                </c:pt>
                <c:pt idx="43">
                  <c:v>0.10509877419354838</c:v>
                </c:pt>
                <c:pt idx="44">
                  <c:v>0.11116213333333333</c:v>
                </c:pt>
                <c:pt idx="45">
                  <c:v>0.1080586129032258</c:v>
                </c:pt>
                <c:pt idx="46">
                  <c:v>0.10306883333333333</c:v>
                </c:pt>
                <c:pt idx="47">
                  <c:v>9.680012903225807E-2</c:v>
                </c:pt>
                <c:pt idx="48">
                  <c:v>9.223874193548387E-2</c:v>
                </c:pt>
                <c:pt idx="49">
                  <c:v>8.6380714285714283E-2</c:v>
                </c:pt>
                <c:pt idx="50">
                  <c:v>8.1454612903225809E-2</c:v>
                </c:pt>
                <c:pt idx="51">
                  <c:v>7.9411566666666669E-2</c:v>
                </c:pt>
                <c:pt idx="52">
                  <c:v>7.5819612903225794E-2</c:v>
                </c:pt>
                <c:pt idx="53">
                  <c:v>7.1030266666666661E-2</c:v>
                </c:pt>
                <c:pt idx="54">
                  <c:v>6.8532064516129032E-2</c:v>
                </c:pt>
                <c:pt idx="55">
                  <c:v>6.4410451612903222E-2</c:v>
                </c:pt>
                <c:pt idx="56">
                  <c:v>6.0515866666666668E-2</c:v>
                </c:pt>
                <c:pt idx="57">
                  <c:v>5.857722580645161E-2</c:v>
                </c:pt>
                <c:pt idx="58">
                  <c:v>5.6482966666666662E-2</c:v>
                </c:pt>
                <c:pt idx="59">
                  <c:v>5.46231935483871E-2</c:v>
                </c:pt>
                <c:pt idx="60">
                  <c:v>5.2034709677419355E-2</c:v>
                </c:pt>
                <c:pt idx="61">
                  <c:v>4.793510714285714E-2</c:v>
                </c:pt>
                <c:pt idx="62">
                  <c:v>4.8762903225806446E-2</c:v>
                </c:pt>
                <c:pt idx="63">
                  <c:v>4.8228500000000001E-2</c:v>
                </c:pt>
                <c:pt idx="64">
                  <c:v>4.636132258064516E-2</c:v>
                </c:pt>
                <c:pt idx="65">
                  <c:v>4.3417999999999998E-2</c:v>
                </c:pt>
                <c:pt idx="66">
                  <c:v>4.0442967741935489E-2</c:v>
                </c:pt>
                <c:pt idx="67">
                  <c:v>3.846109677419355E-2</c:v>
                </c:pt>
                <c:pt idx="68">
                  <c:v>3.8336200000000001E-2</c:v>
                </c:pt>
                <c:pt idx="69">
                  <c:v>3.7465838709677415E-2</c:v>
                </c:pt>
                <c:pt idx="70">
                  <c:v>3.5493499999999997E-2</c:v>
                </c:pt>
                <c:pt idx="71">
                  <c:v>3.558351612903226E-2</c:v>
                </c:pt>
                <c:pt idx="72">
                  <c:v>3.5672741935483872E-2</c:v>
                </c:pt>
                <c:pt idx="73">
                  <c:v>3.5596793103448279E-2</c:v>
                </c:pt>
                <c:pt idx="74">
                  <c:v>3.5642774193548388E-2</c:v>
                </c:pt>
                <c:pt idx="75">
                  <c:v>3.4169033333333335E-2</c:v>
                </c:pt>
                <c:pt idx="76">
                  <c:v>3.2491064516129028E-2</c:v>
                </c:pt>
                <c:pt idx="77">
                  <c:v>3.2226600000000001E-2</c:v>
                </c:pt>
                <c:pt idx="78">
                  <c:v>3.147651612903226E-2</c:v>
                </c:pt>
                <c:pt idx="79">
                  <c:v>3.1260032258064514E-2</c:v>
                </c:pt>
                <c:pt idx="80">
                  <c:v>2.9525066666666665E-2</c:v>
                </c:pt>
                <c:pt idx="81">
                  <c:v>2.8811322580645161E-2</c:v>
                </c:pt>
                <c:pt idx="82">
                  <c:v>2.6682166666666667E-2</c:v>
                </c:pt>
                <c:pt idx="83">
                  <c:v>2.7126709677419356E-2</c:v>
                </c:pt>
                <c:pt idx="84">
                  <c:v>2.6628354838709675E-2</c:v>
                </c:pt>
                <c:pt idx="85">
                  <c:v>2.6254499999999997E-2</c:v>
                </c:pt>
                <c:pt idx="86">
                  <c:v>2.4902387096774194E-2</c:v>
                </c:pt>
                <c:pt idx="87">
                  <c:v>2.4699533333333336E-2</c:v>
                </c:pt>
              </c:numCache>
            </c:numRef>
          </c:val>
        </c:ser>
        <c:ser>
          <c:idx val="31"/>
          <c:order val="31"/>
          <c:tx>
            <c:strRef>
              <c:f>'Tx Gulf Matrix'!$AH$93</c:f>
              <c:strCache>
                <c:ptCount val="1"/>
                <c:pt idx="0">
                  <c:v>Jul-96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Matrix'!$AH$94:$AH$181</c:f>
              <c:numCache>
                <c:formatCode>General</c:formatCode>
                <c:ptCount val="88"/>
                <c:pt idx="0">
                  <c:v>0</c:v>
                </c:pt>
                <c:pt idx="30">
                  <c:v>0.13627183870967743</c:v>
                </c:pt>
                <c:pt idx="31">
                  <c:v>0.25509677419354843</c:v>
                </c:pt>
                <c:pt idx="32">
                  <c:v>0.23768743333333334</c:v>
                </c:pt>
                <c:pt idx="33">
                  <c:v>0.21699364516129033</c:v>
                </c:pt>
                <c:pt idx="34">
                  <c:v>0.2051654</c:v>
                </c:pt>
                <c:pt idx="35">
                  <c:v>0.20763919354838711</c:v>
                </c:pt>
                <c:pt idx="36">
                  <c:v>0.19584629032258064</c:v>
                </c:pt>
                <c:pt idx="37">
                  <c:v>0.18209875</c:v>
                </c:pt>
                <c:pt idx="38">
                  <c:v>0.15518416129032259</c:v>
                </c:pt>
                <c:pt idx="39">
                  <c:v>0.16994953333333335</c:v>
                </c:pt>
                <c:pt idx="40">
                  <c:v>0.17204132258064517</c:v>
                </c:pt>
                <c:pt idx="41">
                  <c:v>0.15723656666666666</c:v>
                </c:pt>
                <c:pt idx="42">
                  <c:v>0.15385509677419354</c:v>
                </c:pt>
                <c:pt idx="43">
                  <c:v>0.14098587096774193</c:v>
                </c:pt>
                <c:pt idx="44">
                  <c:v>0.14084530000000001</c:v>
                </c:pt>
                <c:pt idx="45">
                  <c:v>0.12899122580645161</c:v>
                </c:pt>
                <c:pt idx="46">
                  <c:v>0.12546289999999999</c:v>
                </c:pt>
                <c:pt idx="47">
                  <c:v>0.11683974193548387</c:v>
                </c:pt>
                <c:pt idx="48">
                  <c:v>0.11099993548387097</c:v>
                </c:pt>
                <c:pt idx="49">
                  <c:v>9.9934857142857145E-2</c:v>
                </c:pt>
                <c:pt idx="50">
                  <c:v>9.6433290322580648E-2</c:v>
                </c:pt>
                <c:pt idx="51">
                  <c:v>9.6810266666666658E-2</c:v>
                </c:pt>
                <c:pt idx="52">
                  <c:v>9.0769419354838704E-2</c:v>
                </c:pt>
                <c:pt idx="53">
                  <c:v>8.5048933333333326E-2</c:v>
                </c:pt>
                <c:pt idx="54">
                  <c:v>8.0211354838709684E-2</c:v>
                </c:pt>
                <c:pt idx="55">
                  <c:v>7.4701161290322574E-2</c:v>
                </c:pt>
                <c:pt idx="56">
                  <c:v>7.1031533333333327E-2</c:v>
                </c:pt>
                <c:pt idx="57">
                  <c:v>6.9319387096774196E-2</c:v>
                </c:pt>
                <c:pt idx="58">
                  <c:v>6.504533333333333E-2</c:v>
                </c:pt>
                <c:pt idx="59">
                  <c:v>5.9258322580645159E-2</c:v>
                </c:pt>
                <c:pt idx="60">
                  <c:v>5.9452096774193552E-2</c:v>
                </c:pt>
                <c:pt idx="61">
                  <c:v>5.4202035714285716E-2</c:v>
                </c:pt>
                <c:pt idx="62">
                  <c:v>4.8599741935483866E-2</c:v>
                </c:pt>
                <c:pt idx="63">
                  <c:v>4.5434033333333332E-2</c:v>
                </c:pt>
                <c:pt idx="64">
                  <c:v>4.618687096774194E-2</c:v>
                </c:pt>
                <c:pt idx="65">
                  <c:v>4.5152999999999999E-2</c:v>
                </c:pt>
                <c:pt idx="66">
                  <c:v>4.2512677419354841E-2</c:v>
                </c:pt>
                <c:pt idx="67">
                  <c:v>4.0789548387096773E-2</c:v>
                </c:pt>
                <c:pt idx="68">
                  <c:v>4.2467966666666662E-2</c:v>
                </c:pt>
                <c:pt idx="69">
                  <c:v>3.9933387096774194E-2</c:v>
                </c:pt>
                <c:pt idx="70">
                  <c:v>3.8189533333333331E-2</c:v>
                </c:pt>
                <c:pt idx="71">
                  <c:v>3.6877806451612899E-2</c:v>
                </c:pt>
                <c:pt idx="72">
                  <c:v>3.6321935483870964E-2</c:v>
                </c:pt>
                <c:pt idx="73">
                  <c:v>3.5562655172413797E-2</c:v>
                </c:pt>
                <c:pt idx="74">
                  <c:v>3.2736290322580651E-2</c:v>
                </c:pt>
                <c:pt idx="75">
                  <c:v>3.1907166666666667E-2</c:v>
                </c:pt>
                <c:pt idx="76">
                  <c:v>3.2490161290322582E-2</c:v>
                </c:pt>
                <c:pt idx="77">
                  <c:v>3.2122699999999997E-2</c:v>
                </c:pt>
                <c:pt idx="78">
                  <c:v>3.1779516129032258E-2</c:v>
                </c:pt>
                <c:pt idx="79">
                  <c:v>2.8490451612903225E-2</c:v>
                </c:pt>
                <c:pt idx="80">
                  <c:v>2.8516366666666668E-2</c:v>
                </c:pt>
                <c:pt idx="81">
                  <c:v>2.7581225806451611E-2</c:v>
                </c:pt>
                <c:pt idx="82">
                  <c:v>2.62948E-2</c:v>
                </c:pt>
                <c:pt idx="83">
                  <c:v>2.5284677419354838E-2</c:v>
                </c:pt>
                <c:pt idx="84">
                  <c:v>2.5419451612903227E-2</c:v>
                </c:pt>
                <c:pt idx="85">
                  <c:v>2.4236285714285714E-2</c:v>
                </c:pt>
                <c:pt idx="86">
                  <c:v>2.4271225806451611E-2</c:v>
                </c:pt>
                <c:pt idx="87">
                  <c:v>2.17539E-2</c:v>
                </c:pt>
              </c:numCache>
            </c:numRef>
          </c:val>
        </c:ser>
        <c:ser>
          <c:idx val="32"/>
          <c:order val="32"/>
          <c:tx>
            <c:strRef>
              <c:f>'Tx Gulf Matrix'!$AI$93</c:f>
              <c:strCache>
                <c:ptCount val="1"/>
                <c:pt idx="0">
                  <c:v>Aug-96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Matrix'!$AI$94:$AI$181</c:f>
              <c:numCache>
                <c:formatCode>General</c:formatCode>
                <c:ptCount val="88"/>
                <c:pt idx="0">
                  <c:v>0</c:v>
                </c:pt>
                <c:pt idx="31">
                  <c:v>0.17533122580645161</c:v>
                </c:pt>
                <c:pt idx="32">
                  <c:v>0.30662926666666668</c:v>
                </c:pt>
                <c:pt idx="33">
                  <c:v>0.28605203225806453</c:v>
                </c:pt>
                <c:pt idx="34">
                  <c:v>0.27068383333333329</c:v>
                </c:pt>
                <c:pt idx="35">
                  <c:v>0.26073729032258064</c:v>
                </c:pt>
                <c:pt idx="36">
                  <c:v>0.24278951612903224</c:v>
                </c:pt>
                <c:pt idx="37">
                  <c:v>0.231238</c:v>
                </c:pt>
                <c:pt idx="38">
                  <c:v>0.22175932258064518</c:v>
                </c:pt>
                <c:pt idx="39">
                  <c:v>0.20254340000000001</c:v>
                </c:pt>
                <c:pt idx="40">
                  <c:v>0.18692151612903224</c:v>
                </c:pt>
                <c:pt idx="41">
                  <c:v>0.17164426666666666</c:v>
                </c:pt>
                <c:pt idx="42">
                  <c:v>0.1669524516129032</c:v>
                </c:pt>
                <c:pt idx="43">
                  <c:v>0.14563545161290323</c:v>
                </c:pt>
                <c:pt idx="44">
                  <c:v>0.13339156666666666</c:v>
                </c:pt>
                <c:pt idx="45">
                  <c:v>0.12462554838709677</c:v>
                </c:pt>
                <c:pt idx="46">
                  <c:v>0.11527820000000001</c:v>
                </c:pt>
                <c:pt idx="47">
                  <c:v>0.10974348387096775</c:v>
                </c:pt>
                <c:pt idx="48">
                  <c:v>0.10503690322580644</c:v>
                </c:pt>
                <c:pt idx="49">
                  <c:v>9.6806714285714288E-2</c:v>
                </c:pt>
                <c:pt idx="50">
                  <c:v>9.2500193548387094E-2</c:v>
                </c:pt>
                <c:pt idx="51">
                  <c:v>9.1336000000000001E-2</c:v>
                </c:pt>
                <c:pt idx="52">
                  <c:v>8.6783516129032262E-2</c:v>
                </c:pt>
                <c:pt idx="53">
                  <c:v>7.6728133333333337E-2</c:v>
                </c:pt>
                <c:pt idx="54">
                  <c:v>7.3059645161290321E-2</c:v>
                </c:pt>
                <c:pt idx="55">
                  <c:v>6.3455903225806451E-2</c:v>
                </c:pt>
                <c:pt idx="56">
                  <c:v>6.0389233333333334E-2</c:v>
                </c:pt>
                <c:pt idx="57">
                  <c:v>5.9133032258064516E-2</c:v>
                </c:pt>
                <c:pt idx="58">
                  <c:v>4.5811933333333332E-2</c:v>
                </c:pt>
                <c:pt idx="59">
                  <c:v>5.899532258064516E-2</c:v>
                </c:pt>
                <c:pt idx="60">
                  <c:v>5.5372419354838706E-2</c:v>
                </c:pt>
                <c:pt idx="61">
                  <c:v>5.3384714285714285E-2</c:v>
                </c:pt>
                <c:pt idx="62">
                  <c:v>4.8883903225806449E-2</c:v>
                </c:pt>
                <c:pt idx="63">
                  <c:v>4.8394133333333332E-2</c:v>
                </c:pt>
                <c:pt idx="64">
                  <c:v>4.5371225806451615E-2</c:v>
                </c:pt>
                <c:pt idx="65">
                  <c:v>4.0291100000000003E-2</c:v>
                </c:pt>
                <c:pt idx="66">
                  <c:v>3.8881903225806452E-2</c:v>
                </c:pt>
                <c:pt idx="67">
                  <c:v>3.652367741935484E-2</c:v>
                </c:pt>
                <c:pt idx="68">
                  <c:v>3.5092899999999996E-2</c:v>
                </c:pt>
                <c:pt idx="69">
                  <c:v>3.3537935483870969E-2</c:v>
                </c:pt>
                <c:pt idx="70">
                  <c:v>3.2292966666666666E-2</c:v>
                </c:pt>
                <c:pt idx="71">
                  <c:v>3.1633709677419353E-2</c:v>
                </c:pt>
                <c:pt idx="72">
                  <c:v>3.0375193548387098E-2</c:v>
                </c:pt>
                <c:pt idx="73">
                  <c:v>2.9836379310344826E-2</c:v>
                </c:pt>
                <c:pt idx="74">
                  <c:v>2.6862E-2</c:v>
                </c:pt>
                <c:pt idx="75">
                  <c:v>2.6536466666666664E-2</c:v>
                </c:pt>
                <c:pt idx="76">
                  <c:v>2.6600967741935481E-2</c:v>
                </c:pt>
                <c:pt idx="77">
                  <c:v>2.58508E-2</c:v>
                </c:pt>
                <c:pt idx="78">
                  <c:v>2.4926354838709676E-2</c:v>
                </c:pt>
                <c:pt idx="79">
                  <c:v>2.4266967741935482E-2</c:v>
                </c:pt>
                <c:pt idx="80">
                  <c:v>2.3569200000000002E-2</c:v>
                </c:pt>
                <c:pt idx="81">
                  <c:v>2.2640258064516128E-2</c:v>
                </c:pt>
                <c:pt idx="82">
                  <c:v>1.8732666666666668E-2</c:v>
                </c:pt>
                <c:pt idx="83">
                  <c:v>2.0547516129032259E-2</c:v>
                </c:pt>
                <c:pt idx="84">
                  <c:v>2.0991096774193547E-2</c:v>
                </c:pt>
                <c:pt idx="85">
                  <c:v>2.0633785714285712E-2</c:v>
                </c:pt>
                <c:pt idx="86">
                  <c:v>2.1185677419354839E-2</c:v>
                </c:pt>
                <c:pt idx="87">
                  <c:v>2.0247400000000002E-2</c:v>
                </c:pt>
              </c:numCache>
            </c:numRef>
          </c:val>
        </c:ser>
        <c:ser>
          <c:idx val="33"/>
          <c:order val="33"/>
          <c:tx>
            <c:strRef>
              <c:f>'Tx Gulf Matrix'!$AJ$93</c:f>
              <c:strCache>
                <c:ptCount val="1"/>
                <c:pt idx="0">
                  <c:v>Sep-96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Matrix'!$AJ$94:$AJ$181</c:f>
              <c:numCache>
                <c:formatCode>General</c:formatCode>
                <c:ptCount val="88"/>
                <c:pt idx="0">
                  <c:v>0</c:v>
                </c:pt>
                <c:pt idx="32">
                  <c:v>0.20278176666666667</c:v>
                </c:pt>
                <c:pt idx="33">
                  <c:v>0.33869125806451611</c:v>
                </c:pt>
                <c:pt idx="34">
                  <c:v>0.31170733333333334</c:v>
                </c:pt>
                <c:pt idx="35">
                  <c:v>0.28068306451612901</c:v>
                </c:pt>
                <c:pt idx="36">
                  <c:v>0.24560006451612904</c:v>
                </c:pt>
                <c:pt idx="37">
                  <c:v>0.23091460714285714</c:v>
                </c:pt>
                <c:pt idx="38">
                  <c:v>0.21004916129032256</c:v>
                </c:pt>
                <c:pt idx="39">
                  <c:v>0.18556986666666667</c:v>
                </c:pt>
                <c:pt idx="40">
                  <c:v>0.17557303225806453</c:v>
                </c:pt>
                <c:pt idx="41">
                  <c:v>0.15314596666666666</c:v>
                </c:pt>
                <c:pt idx="42">
                  <c:v>0.15087880645161289</c:v>
                </c:pt>
                <c:pt idx="43">
                  <c:v>0.14351141935483872</c:v>
                </c:pt>
                <c:pt idx="44">
                  <c:v>0.13571916666666667</c:v>
                </c:pt>
                <c:pt idx="45">
                  <c:v>0.13039725806451613</c:v>
                </c:pt>
                <c:pt idx="46">
                  <c:v>0.12546116666666665</c:v>
                </c:pt>
                <c:pt idx="47">
                  <c:v>0.11686445161290322</c:v>
                </c:pt>
                <c:pt idx="48">
                  <c:v>0.10836132258064517</c:v>
                </c:pt>
                <c:pt idx="49">
                  <c:v>0.10288325</c:v>
                </c:pt>
                <c:pt idx="50">
                  <c:v>9.6496870967741941E-2</c:v>
                </c:pt>
                <c:pt idx="51">
                  <c:v>9.0126666666666674E-2</c:v>
                </c:pt>
                <c:pt idx="52">
                  <c:v>8.5391516129032258E-2</c:v>
                </c:pt>
                <c:pt idx="53">
                  <c:v>8.0491799999999988E-2</c:v>
                </c:pt>
                <c:pt idx="54">
                  <c:v>7.611509677419355E-2</c:v>
                </c:pt>
                <c:pt idx="55">
                  <c:v>7.3283838709677418E-2</c:v>
                </c:pt>
                <c:pt idx="56">
                  <c:v>7.1566133333333323E-2</c:v>
                </c:pt>
                <c:pt idx="57">
                  <c:v>6.8622161290322573E-2</c:v>
                </c:pt>
                <c:pt idx="58">
                  <c:v>6.6311966666666666E-2</c:v>
                </c:pt>
                <c:pt idx="59">
                  <c:v>6.2492290322580642E-2</c:v>
                </c:pt>
                <c:pt idx="60">
                  <c:v>6.1724645161290323E-2</c:v>
                </c:pt>
                <c:pt idx="61">
                  <c:v>5.7587928571428575E-2</c:v>
                </c:pt>
                <c:pt idx="62">
                  <c:v>5.5455774193548385E-2</c:v>
                </c:pt>
                <c:pt idx="63">
                  <c:v>5.2474266666666665E-2</c:v>
                </c:pt>
                <c:pt idx="64">
                  <c:v>5.1820870967741933E-2</c:v>
                </c:pt>
                <c:pt idx="65">
                  <c:v>4.8904433333333337E-2</c:v>
                </c:pt>
                <c:pt idx="66">
                  <c:v>4.7651064516129028E-2</c:v>
                </c:pt>
                <c:pt idx="67">
                  <c:v>4.4307935483870964E-2</c:v>
                </c:pt>
                <c:pt idx="68">
                  <c:v>4.55833E-2</c:v>
                </c:pt>
                <c:pt idx="69">
                  <c:v>4.2936903225806448E-2</c:v>
                </c:pt>
                <c:pt idx="70">
                  <c:v>4.0441233333333333E-2</c:v>
                </c:pt>
                <c:pt idx="71">
                  <c:v>3.9673096774193548E-2</c:v>
                </c:pt>
                <c:pt idx="72">
                  <c:v>3.8924967741935483E-2</c:v>
                </c:pt>
                <c:pt idx="73">
                  <c:v>3.594603448275862E-2</c:v>
                </c:pt>
                <c:pt idx="74">
                  <c:v>3.6075129032258062E-2</c:v>
                </c:pt>
                <c:pt idx="75">
                  <c:v>3.5241566666666668E-2</c:v>
                </c:pt>
                <c:pt idx="76">
                  <c:v>3.560564516129032E-2</c:v>
                </c:pt>
                <c:pt idx="77">
                  <c:v>3.4470800000000003E-2</c:v>
                </c:pt>
                <c:pt idx="78">
                  <c:v>3.2669677419354844E-2</c:v>
                </c:pt>
                <c:pt idx="79">
                  <c:v>3.1557000000000002E-2</c:v>
                </c:pt>
                <c:pt idx="80">
                  <c:v>3.0239033333333332E-2</c:v>
                </c:pt>
                <c:pt idx="81">
                  <c:v>2.9834129032258062E-2</c:v>
                </c:pt>
                <c:pt idx="82">
                  <c:v>2.7527233333333335E-2</c:v>
                </c:pt>
                <c:pt idx="83">
                  <c:v>2.8574419354838711E-2</c:v>
                </c:pt>
                <c:pt idx="84">
                  <c:v>2.53718064516129E-2</c:v>
                </c:pt>
                <c:pt idx="85">
                  <c:v>2.5954107142857143E-2</c:v>
                </c:pt>
                <c:pt idx="86">
                  <c:v>2.4936935483870968E-2</c:v>
                </c:pt>
                <c:pt idx="87">
                  <c:v>2.3054433333333336E-2</c:v>
                </c:pt>
              </c:numCache>
            </c:numRef>
          </c:val>
        </c:ser>
        <c:ser>
          <c:idx val="34"/>
          <c:order val="34"/>
          <c:tx>
            <c:strRef>
              <c:f>'Tx Gulf Matrix'!$AK$93</c:f>
              <c:strCache>
                <c:ptCount val="1"/>
                <c:pt idx="0">
                  <c:v>Oct-96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Matrix'!$AK$94:$AK$181</c:f>
              <c:numCache>
                <c:formatCode>General</c:formatCode>
                <c:ptCount val="88"/>
                <c:pt idx="0">
                  <c:v>0</c:v>
                </c:pt>
                <c:pt idx="33">
                  <c:v>0.18337677419354839</c:v>
                </c:pt>
                <c:pt idx="34">
                  <c:v>0.35211426666666668</c:v>
                </c:pt>
                <c:pt idx="35">
                  <c:v>0.3150724516129032</c:v>
                </c:pt>
                <c:pt idx="36">
                  <c:v>0.29312896774193548</c:v>
                </c:pt>
                <c:pt idx="37">
                  <c:v>0.25353832142857141</c:v>
                </c:pt>
                <c:pt idx="38">
                  <c:v>0.22033329032258064</c:v>
                </c:pt>
                <c:pt idx="39">
                  <c:v>0.19238126666666666</c:v>
                </c:pt>
                <c:pt idx="40">
                  <c:v>0.17706980645161288</c:v>
                </c:pt>
                <c:pt idx="41">
                  <c:v>0.16445573333333333</c:v>
                </c:pt>
                <c:pt idx="42">
                  <c:v>0.15216967741935483</c:v>
                </c:pt>
                <c:pt idx="43">
                  <c:v>0.13689277419354837</c:v>
                </c:pt>
                <c:pt idx="44">
                  <c:v>0.12457796666666666</c:v>
                </c:pt>
                <c:pt idx="45">
                  <c:v>0.11725174193548386</c:v>
                </c:pt>
                <c:pt idx="46">
                  <c:v>0.1089856</c:v>
                </c:pt>
                <c:pt idx="47">
                  <c:v>0.10426709677419355</c:v>
                </c:pt>
                <c:pt idx="48">
                  <c:v>0.10114525806451613</c:v>
                </c:pt>
                <c:pt idx="49">
                  <c:v>9.6021535714285719E-2</c:v>
                </c:pt>
                <c:pt idx="50">
                  <c:v>9.2053516129032259E-2</c:v>
                </c:pt>
                <c:pt idx="51">
                  <c:v>9.1101000000000001E-2</c:v>
                </c:pt>
                <c:pt idx="52">
                  <c:v>8.5985612903225817E-2</c:v>
                </c:pt>
                <c:pt idx="53">
                  <c:v>8.1063166666666658E-2</c:v>
                </c:pt>
                <c:pt idx="54">
                  <c:v>7.8859096774193546E-2</c:v>
                </c:pt>
                <c:pt idx="55">
                  <c:v>7.4745709677419364E-2</c:v>
                </c:pt>
                <c:pt idx="56">
                  <c:v>7.2693099999999997E-2</c:v>
                </c:pt>
                <c:pt idx="57">
                  <c:v>6.6153129032258062E-2</c:v>
                </c:pt>
                <c:pt idx="58">
                  <c:v>6.440913333333334E-2</c:v>
                </c:pt>
                <c:pt idx="59">
                  <c:v>6.02118064516129E-2</c:v>
                </c:pt>
                <c:pt idx="60">
                  <c:v>5.9513870967741932E-2</c:v>
                </c:pt>
                <c:pt idx="61">
                  <c:v>6.0353214285714281E-2</c:v>
                </c:pt>
                <c:pt idx="62">
                  <c:v>5.7671903225806447E-2</c:v>
                </c:pt>
                <c:pt idx="63">
                  <c:v>5.5264333333333332E-2</c:v>
                </c:pt>
                <c:pt idx="64">
                  <c:v>5.2343838709677425E-2</c:v>
                </c:pt>
                <c:pt idx="65">
                  <c:v>4.9449133333333332E-2</c:v>
                </c:pt>
                <c:pt idx="66">
                  <c:v>4.706306451612903E-2</c:v>
                </c:pt>
                <c:pt idx="67">
                  <c:v>4.6567548387096779E-2</c:v>
                </c:pt>
                <c:pt idx="68">
                  <c:v>4.5760766666666661E-2</c:v>
                </c:pt>
                <c:pt idx="69">
                  <c:v>4.5717999999999995E-2</c:v>
                </c:pt>
                <c:pt idx="70">
                  <c:v>4.43116E-2</c:v>
                </c:pt>
                <c:pt idx="71">
                  <c:v>4.2319741935483872E-2</c:v>
                </c:pt>
                <c:pt idx="72">
                  <c:v>4.3009516129032255E-2</c:v>
                </c:pt>
                <c:pt idx="73">
                  <c:v>4.2015655172413791E-2</c:v>
                </c:pt>
                <c:pt idx="74">
                  <c:v>3.9330161290322581E-2</c:v>
                </c:pt>
                <c:pt idx="75">
                  <c:v>3.8049466666666663E-2</c:v>
                </c:pt>
                <c:pt idx="76">
                  <c:v>3.7290677419354837E-2</c:v>
                </c:pt>
                <c:pt idx="77">
                  <c:v>3.5270366666666671E-2</c:v>
                </c:pt>
                <c:pt idx="78">
                  <c:v>3.6369677419354839E-2</c:v>
                </c:pt>
                <c:pt idx="79">
                  <c:v>3.740264516129032E-2</c:v>
                </c:pt>
                <c:pt idx="80">
                  <c:v>3.6691033333333331E-2</c:v>
                </c:pt>
                <c:pt idx="81">
                  <c:v>3.4928000000000001E-2</c:v>
                </c:pt>
                <c:pt idx="82">
                  <c:v>3.2734866666666668E-2</c:v>
                </c:pt>
                <c:pt idx="83">
                  <c:v>3.178332258064516E-2</c:v>
                </c:pt>
                <c:pt idx="84">
                  <c:v>3.0368741935483872E-2</c:v>
                </c:pt>
                <c:pt idx="85">
                  <c:v>2.9302357142857144E-2</c:v>
                </c:pt>
                <c:pt idx="86">
                  <c:v>2.8514806451612904E-2</c:v>
                </c:pt>
                <c:pt idx="87">
                  <c:v>2.7655966666666667E-2</c:v>
                </c:pt>
              </c:numCache>
            </c:numRef>
          </c:val>
        </c:ser>
        <c:ser>
          <c:idx val="35"/>
          <c:order val="35"/>
          <c:tx>
            <c:strRef>
              <c:f>'Tx Gulf Matrix'!$AL$93</c:f>
              <c:strCache>
                <c:ptCount val="1"/>
                <c:pt idx="0">
                  <c:v>Nov-96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Matrix'!$AL$94:$AL$181</c:f>
              <c:numCache>
                <c:formatCode>General</c:formatCode>
                <c:ptCount val="88"/>
                <c:pt idx="0">
                  <c:v>0</c:v>
                </c:pt>
                <c:pt idx="34">
                  <c:v>0.21174386666666667</c:v>
                </c:pt>
                <c:pt idx="35">
                  <c:v>0.48665148387096774</c:v>
                </c:pt>
                <c:pt idx="36">
                  <c:v>0.39242893548387098</c:v>
                </c:pt>
                <c:pt idx="37">
                  <c:v>0.34721342857142856</c:v>
                </c:pt>
                <c:pt idx="38">
                  <c:v>0.33037106451612902</c:v>
                </c:pt>
                <c:pt idx="39">
                  <c:v>0.30338736666666666</c:v>
                </c:pt>
                <c:pt idx="40">
                  <c:v>0.27115170967741936</c:v>
                </c:pt>
                <c:pt idx="41">
                  <c:v>0.25796373333333333</c:v>
                </c:pt>
                <c:pt idx="42">
                  <c:v>0.23874416129032258</c:v>
                </c:pt>
                <c:pt idx="43">
                  <c:v>0.21047258064516131</c:v>
                </c:pt>
                <c:pt idx="44">
                  <c:v>0.1991231</c:v>
                </c:pt>
                <c:pt idx="45">
                  <c:v>0.19147170967741933</c:v>
                </c:pt>
                <c:pt idx="46">
                  <c:v>0.17528059999999998</c:v>
                </c:pt>
                <c:pt idx="47">
                  <c:v>0.16150645161290325</c:v>
                </c:pt>
                <c:pt idx="48">
                  <c:v>0.15920206451612903</c:v>
                </c:pt>
                <c:pt idx="49">
                  <c:v>0.15379892857142857</c:v>
                </c:pt>
                <c:pt idx="50">
                  <c:v>0.14440093548387098</c:v>
                </c:pt>
                <c:pt idx="51">
                  <c:v>0.14239723333333335</c:v>
                </c:pt>
                <c:pt idx="52">
                  <c:v>0.13586096774193548</c:v>
                </c:pt>
                <c:pt idx="53">
                  <c:v>0.13485169999999999</c:v>
                </c:pt>
                <c:pt idx="54">
                  <c:v>0.12568645161290323</c:v>
                </c:pt>
                <c:pt idx="55">
                  <c:v>0.11549022580645162</c:v>
                </c:pt>
                <c:pt idx="56">
                  <c:v>0.10587060000000001</c:v>
                </c:pt>
                <c:pt idx="57">
                  <c:v>9.9212225806451601E-2</c:v>
                </c:pt>
                <c:pt idx="58">
                  <c:v>9.8785533333333342E-2</c:v>
                </c:pt>
                <c:pt idx="59">
                  <c:v>9.2442419354838698E-2</c:v>
                </c:pt>
                <c:pt idx="60">
                  <c:v>8.8636193548387102E-2</c:v>
                </c:pt>
                <c:pt idx="61">
                  <c:v>8.6246571428571422E-2</c:v>
                </c:pt>
                <c:pt idx="62">
                  <c:v>8.4900870967741945E-2</c:v>
                </c:pt>
                <c:pt idx="63">
                  <c:v>8.0025199999999991E-2</c:v>
                </c:pt>
                <c:pt idx="64">
                  <c:v>7.8706483870967736E-2</c:v>
                </c:pt>
                <c:pt idx="65">
                  <c:v>7.5191433333333321E-2</c:v>
                </c:pt>
                <c:pt idx="66">
                  <c:v>7.2173096774193549E-2</c:v>
                </c:pt>
                <c:pt idx="67">
                  <c:v>6.3406935483870969E-2</c:v>
                </c:pt>
                <c:pt idx="68">
                  <c:v>6.1649199999999994E-2</c:v>
                </c:pt>
                <c:pt idx="69">
                  <c:v>6.0022225806451612E-2</c:v>
                </c:pt>
                <c:pt idx="70">
                  <c:v>5.8231833333333337E-2</c:v>
                </c:pt>
                <c:pt idx="71">
                  <c:v>5.8206612903225805E-2</c:v>
                </c:pt>
                <c:pt idx="72">
                  <c:v>5.5972387096774191E-2</c:v>
                </c:pt>
                <c:pt idx="73">
                  <c:v>5.4890068965517243E-2</c:v>
                </c:pt>
                <c:pt idx="74">
                  <c:v>5.3821903225806454E-2</c:v>
                </c:pt>
                <c:pt idx="75">
                  <c:v>5.1647733333333327E-2</c:v>
                </c:pt>
                <c:pt idx="76">
                  <c:v>5.2714806451612903E-2</c:v>
                </c:pt>
                <c:pt idx="77">
                  <c:v>4.9306999999999997E-2</c:v>
                </c:pt>
                <c:pt idx="78">
                  <c:v>4.7942225806451612E-2</c:v>
                </c:pt>
                <c:pt idx="79">
                  <c:v>4.7124322580645167E-2</c:v>
                </c:pt>
                <c:pt idx="80">
                  <c:v>4.6764699999999999E-2</c:v>
                </c:pt>
                <c:pt idx="81">
                  <c:v>4.5197741935483871E-2</c:v>
                </c:pt>
                <c:pt idx="82">
                  <c:v>4.3054466666666666E-2</c:v>
                </c:pt>
                <c:pt idx="83">
                  <c:v>4.4415612903225807E-2</c:v>
                </c:pt>
                <c:pt idx="84">
                  <c:v>4.235477419354839E-2</c:v>
                </c:pt>
                <c:pt idx="85">
                  <c:v>4.1590607142857138E-2</c:v>
                </c:pt>
                <c:pt idx="86">
                  <c:v>3.9623677419354839E-2</c:v>
                </c:pt>
                <c:pt idx="87">
                  <c:v>3.8313266666666665E-2</c:v>
                </c:pt>
              </c:numCache>
            </c:numRef>
          </c:val>
        </c:ser>
        <c:ser>
          <c:idx val="36"/>
          <c:order val="36"/>
          <c:tx>
            <c:strRef>
              <c:f>'Tx Gulf Matrix'!$AM$93</c:f>
              <c:strCache>
                <c:ptCount val="1"/>
                <c:pt idx="0">
                  <c:v>Dec-96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Matrix'!$AM$94:$AM$181</c:f>
              <c:numCache>
                <c:formatCode>General</c:formatCode>
                <c:ptCount val="88"/>
                <c:pt idx="0">
                  <c:v>0</c:v>
                </c:pt>
                <c:pt idx="35">
                  <c:v>0.166129</c:v>
                </c:pt>
                <c:pt idx="36">
                  <c:v>0.35287829032258067</c:v>
                </c:pt>
                <c:pt idx="37">
                  <c:v>0.34176821428571424</c:v>
                </c:pt>
                <c:pt idx="38">
                  <c:v>0.30007519354838713</c:v>
                </c:pt>
                <c:pt idx="39">
                  <c:v>0.25560620000000001</c:v>
                </c:pt>
                <c:pt idx="40">
                  <c:v>0.2359735806451613</c:v>
                </c:pt>
                <c:pt idx="41">
                  <c:v>0.22012923333333331</c:v>
                </c:pt>
                <c:pt idx="42">
                  <c:v>0.20176551612903224</c:v>
                </c:pt>
                <c:pt idx="43">
                  <c:v>0.18562909677419354</c:v>
                </c:pt>
                <c:pt idx="44">
                  <c:v>0.16170983333333336</c:v>
                </c:pt>
                <c:pt idx="45">
                  <c:v>0.15912058064516127</c:v>
                </c:pt>
                <c:pt idx="46">
                  <c:v>0.1556737</c:v>
                </c:pt>
                <c:pt idx="47">
                  <c:v>0.14783738709677419</c:v>
                </c:pt>
                <c:pt idx="48">
                  <c:v>0.13606393548387097</c:v>
                </c:pt>
                <c:pt idx="49">
                  <c:v>0.12947035714285712</c:v>
                </c:pt>
                <c:pt idx="50">
                  <c:v>0.12114516129032259</c:v>
                </c:pt>
                <c:pt idx="51">
                  <c:v>0.12177036666666667</c:v>
                </c:pt>
                <c:pt idx="52">
                  <c:v>0.10885670967741935</c:v>
                </c:pt>
                <c:pt idx="53">
                  <c:v>9.8079033333333329E-2</c:v>
                </c:pt>
                <c:pt idx="54">
                  <c:v>9.5119258064516127E-2</c:v>
                </c:pt>
                <c:pt idx="55">
                  <c:v>8.2694096774193551E-2</c:v>
                </c:pt>
                <c:pt idx="56">
                  <c:v>7.9786933333333337E-2</c:v>
                </c:pt>
                <c:pt idx="57">
                  <c:v>7.7998193548387093E-2</c:v>
                </c:pt>
                <c:pt idx="58">
                  <c:v>8.3277000000000004E-2</c:v>
                </c:pt>
                <c:pt idx="59">
                  <c:v>8.0524612903225809E-2</c:v>
                </c:pt>
                <c:pt idx="60">
                  <c:v>7.7618516129032256E-2</c:v>
                </c:pt>
                <c:pt idx="61">
                  <c:v>7.4983928571428562E-2</c:v>
                </c:pt>
                <c:pt idx="62">
                  <c:v>6.9973903225806461E-2</c:v>
                </c:pt>
                <c:pt idx="63">
                  <c:v>6.8339166666666659E-2</c:v>
                </c:pt>
                <c:pt idx="64">
                  <c:v>6.8211129032258067E-2</c:v>
                </c:pt>
                <c:pt idx="65">
                  <c:v>6.6531300000000002E-2</c:v>
                </c:pt>
                <c:pt idx="66">
                  <c:v>6.5524193548387094E-2</c:v>
                </c:pt>
                <c:pt idx="67">
                  <c:v>6.4425064516129033E-2</c:v>
                </c:pt>
                <c:pt idx="68">
                  <c:v>6.1358333333333334E-2</c:v>
                </c:pt>
                <c:pt idx="69">
                  <c:v>6.3214032258064518E-2</c:v>
                </c:pt>
                <c:pt idx="70">
                  <c:v>5.7551633333333331E-2</c:v>
                </c:pt>
                <c:pt idx="71">
                  <c:v>5.9321225806451619E-2</c:v>
                </c:pt>
                <c:pt idx="72">
                  <c:v>5.8330709677419351E-2</c:v>
                </c:pt>
                <c:pt idx="73">
                  <c:v>5.6063758620689658E-2</c:v>
                </c:pt>
                <c:pt idx="74">
                  <c:v>5.3659451612903225E-2</c:v>
                </c:pt>
                <c:pt idx="75">
                  <c:v>5.2550600000000003E-2</c:v>
                </c:pt>
                <c:pt idx="76">
                  <c:v>5.4007709677419358E-2</c:v>
                </c:pt>
                <c:pt idx="77">
                  <c:v>5.3977900000000002E-2</c:v>
                </c:pt>
                <c:pt idx="78">
                  <c:v>5.1363935483870964E-2</c:v>
                </c:pt>
                <c:pt idx="79">
                  <c:v>4.6983548387096778E-2</c:v>
                </c:pt>
                <c:pt idx="80">
                  <c:v>4.4587033333333338E-2</c:v>
                </c:pt>
                <c:pt idx="81">
                  <c:v>5.4019774193548385E-2</c:v>
                </c:pt>
                <c:pt idx="82">
                  <c:v>5.2632266666666663E-2</c:v>
                </c:pt>
                <c:pt idx="83">
                  <c:v>4.8882258064516126E-2</c:v>
                </c:pt>
                <c:pt idx="84">
                  <c:v>4.6778096774193548E-2</c:v>
                </c:pt>
                <c:pt idx="85">
                  <c:v>4.4703892857142859E-2</c:v>
                </c:pt>
                <c:pt idx="86">
                  <c:v>4.2876451612903224E-2</c:v>
                </c:pt>
                <c:pt idx="87">
                  <c:v>4.12024E-2</c:v>
                </c:pt>
              </c:numCache>
            </c:numRef>
          </c:val>
        </c:ser>
        <c:ser>
          <c:idx val="37"/>
          <c:order val="37"/>
          <c:tx>
            <c:strRef>
              <c:f>'Tx Gulf Matrix'!$AN$93</c:f>
              <c:strCache>
                <c:ptCount val="1"/>
                <c:pt idx="0">
                  <c:v>Jan-97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Matrix'!$AN$94:$AN$181</c:f>
              <c:numCache>
                <c:formatCode>General</c:formatCode>
                <c:ptCount val="88"/>
                <c:pt idx="0">
                  <c:v>0</c:v>
                </c:pt>
                <c:pt idx="36">
                  <c:v>0.17400641935483871</c:v>
                </c:pt>
                <c:pt idx="37">
                  <c:v>0.28777728571428574</c:v>
                </c:pt>
                <c:pt idx="38">
                  <c:v>0.260689</c:v>
                </c:pt>
                <c:pt idx="39">
                  <c:v>0.22987726666666666</c:v>
                </c:pt>
                <c:pt idx="40">
                  <c:v>0.20644177419354839</c:v>
                </c:pt>
                <c:pt idx="41">
                  <c:v>0.18438950000000001</c:v>
                </c:pt>
                <c:pt idx="42">
                  <c:v>0.16382645161290321</c:v>
                </c:pt>
                <c:pt idx="43">
                  <c:v>0.15505858064516131</c:v>
                </c:pt>
                <c:pt idx="44">
                  <c:v>0.14411633333333332</c:v>
                </c:pt>
                <c:pt idx="45">
                  <c:v>0.14128374193548388</c:v>
                </c:pt>
                <c:pt idx="46">
                  <c:v>0.13659396666666668</c:v>
                </c:pt>
                <c:pt idx="47">
                  <c:v>0.12933819354838708</c:v>
                </c:pt>
                <c:pt idx="48">
                  <c:v>0.12386070967741934</c:v>
                </c:pt>
                <c:pt idx="49">
                  <c:v>0.11815925000000001</c:v>
                </c:pt>
                <c:pt idx="50">
                  <c:v>0.10449054838709677</c:v>
                </c:pt>
                <c:pt idx="51">
                  <c:v>9.9142933333333336E-2</c:v>
                </c:pt>
                <c:pt idx="52">
                  <c:v>9.3726322580645158E-2</c:v>
                </c:pt>
                <c:pt idx="53">
                  <c:v>8.8267300000000007E-2</c:v>
                </c:pt>
                <c:pt idx="54">
                  <c:v>8.2107774193548394E-2</c:v>
                </c:pt>
                <c:pt idx="55">
                  <c:v>7.4087032258064525E-2</c:v>
                </c:pt>
                <c:pt idx="56">
                  <c:v>7.1647866666666671E-2</c:v>
                </c:pt>
                <c:pt idx="57">
                  <c:v>7.3230709677419348E-2</c:v>
                </c:pt>
                <c:pt idx="58">
                  <c:v>6.9114899999999993E-2</c:v>
                </c:pt>
                <c:pt idx="59">
                  <c:v>6.5330064516129036E-2</c:v>
                </c:pt>
                <c:pt idx="60">
                  <c:v>6.3170806451612896E-2</c:v>
                </c:pt>
                <c:pt idx="61">
                  <c:v>6.1168214285714284E-2</c:v>
                </c:pt>
                <c:pt idx="62">
                  <c:v>6.1578838709677418E-2</c:v>
                </c:pt>
                <c:pt idx="63">
                  <c:v>5.8266366666666666E-2</c:v>
                </c:pt>
                <c:pt idx="64">
                  <c:v>5.4792516129032263E-2</c:v>
                </c:pt>
                <c:pt idx="65">
                  <c:v>5.2043100000000002E-2</c:v>
                </c:pt>
                <c:pt idx="66">
                  <c:v>5.1785258064516129E-2</c:v>
                </c:pt>
                <c:pt idx="67">
                  <c:v>4.9494677419354836E-2</c:v>
                </c:pt>
                <c:pt idx="68">
                  <c:v>4.9123266666666665E-2</c:v>
                </c:pt>
                <c:pt idx="69">
                  <c:v>5.1016225806451619E-2</c:v>
                </c:pt>
                <c:pt idx="70">
                  <c:v>5.05619E-2</c:v>
                </c:pt>
                <c:pt idx="71">
                  <c:v>5.1698870967741936E-2</c:v>
                </c:pt>
                <c:pt idx="72">
                  <c:v>5.0056290322580646E-2</c:v>
                </c:pt>
                <c:pt idx="73">
                  <c:v>4.9940137931034481E-2</c:v>
                </c:pt>
                <c:pt idx="74">
                  <c:v>4.8334870967741937E-2</c:v>
                </c:pt>
                <c:pt idx="75">
                  <c:v>5.0295833333333331E-2</c:v>
                </c:pt>
                <c:pt idx="76">
                  <c:v>4.7906741935483874E-2</c:v>
                </c:pt>
                <c:pt idx="77">
                  <c:v>4.3881299999999998E-2</c:v>
                </c:pt>
                <c:pt idx="78">
                  <c:v>4.3424838709677421E-2</c:v>
                </c:pt>
                <c:pt idx="79">
                  <c:v>3.9984451612903225E-2</c:v>
                </c:pt>
                <c:pt idx="80">
                  <c:v>4.0881366666666662E-2</c:v>
                </c:pt>
                <c:pt idx="81">
                  <c:v>3.8722419354838715E-2</c:v>
                </c:pt>
                <c:pt idx="82">
                  <c:v>3.6878766666666667E-2</c:v>
                </c:pt>
                <c:pt idx="83">
                  <c:v>3.6417096774193546E-2</c:v>
                </c:pt>
                <c:pt idx="84">
                  <c:v>3.5413903225806453E-2</c:v>
                </c:pt>
                <c:pt idx="85">
                  <c:v>3.6511785714285712E-2</c:v>
                </c:pt>
                <c:pt idx="86">
                  <c:v>3.477393548387097E-2</c:v>
                </c:pt>
                <c:pt idx="87">
                  <c:v>3.5086900000000004E-2</c:v>
                </c:pt>
              </c:numCache>
            </c:numRef>
          </c:val>
        </c:ser>
        <c:ser>
          <c:idx val="38"/>
          <c:order val="38"/>
          <c:tx>
            <c:strRef>
              <c:f>'Tx Gulf Matrix'!$AO$93</c:f>
              <c:strCache>
                <c:ptCount val="1"/>
                <c:pt idx="0">
                  <c:v>Feb-97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Matrix'!$AO$94:$AO$181</c:f>
              <c:numCache>
                <c:formatCode>General</c:formatCode>
                <c:ptCount val="88"/>
                <c:pt idx="0">
                  <c:v>0</c:v>
                </c:pt>
                <c:pt idx="37">
                  <c:v>0.15607207142857144</c:v>
                </c:pt>
                <c:pt idx="38">
                  <c:v>0.24283374193548388</c:v>
                </c:pt>
                <c:pt idx="39">
                  <c:v>0.22401656666666667</c:v>
                </c:pt>
                <c:pt idx="40">
                  <c:v>0.19546170967741935</c:v>
                </c:pt>
                <c:pt idx="41">
                  <c:v>0.18221436666666666</c:v>
                </c:pt>
                <c:pt idx="42">
                  <c:v>0.17515548387096774</c:v>
                </c:pt>
                <c:pt idx="43">
                  <c:v>0.15372583870967743</c:v>
                </c:pt>
                <c:pt idx="44">
                  <c:v>0.13710839999999999</c:v>
                </c:pt>
                <c:pt idx="45">
                  <c:v>0.12766561290322581</c:v>
                </c:pt>
                <c:pt idx="46">
                  <c:v>0.1187288</c:v>
                </c:pt>
                <c:pt idx="47">
                  <c:v>0.10928854838709678</c:v>
                </c:pt>
                <c:pt idx="48">
                  <c:v>0.10053477419354839</c:v>
                </c:pt>
                <c:pt idx="49">
                  <c:v>9.2802928571428578E-2</c:v>
                </c:pt>
                <c:pt idx="50">
                  <c:v>8.5389838709677424E-2</c:v>
                </c:pt>
                <c:pt idx="51">
                  <c:v>7.6899499999999996E-2</c:v>
                </c:pt>
                <c:pt idx="52">
                  <c:v>7.3702290322580646E-2</c:v>
                </c:pt>
                <c:pt idx="53">
                  <c:v>7.1403466666666665E-2</c:v>
                </c:pt>
                <c:pt idx="54">
                  <c:v>7.693370967741936E-2</c:v>
                </c:pt>
                <c:pt idx="55">
                  <c:v>8.157887096774194E-2</c:v>
                </c:pt>
                <c:pt idx="56">
                  <c:v>8.1870300000000007E-2</c:v>
                </c:pt>
                <c:pt idx="57">
                  <c:v>7.8418354838709681E-2</c:v>
                </c:pt>
                <c:pt idx="58">
                  <c:v>7.6035266666666657E-2</c:v>
                </c:pt>
                <c:pt idx="59">
                  <c:v>6.650654838709677E-2</c:v>
                </c:pt>
                <c:pt idx="60">
                  <c:v>6.2437064516129029E-2</c:v>
                </c:pt>
                <c:pt idx="61">
                  <c:v>5.7424678571428571E-2</c:v>
                </c:pt>
                <c:pt idx="62">
                  <c:v>5.1730387096774195E-2</c:v>
                </c:pt>
                <c:pt idx="63">
                  <c:v>5.0720800000000003E-2</c:v>
                </c:pt>
                <c:pt idx="64">
                  <c:v>4.8432064516129032E-2</c:v>
                </c:pt>
                <c:pt idx="65">
                  <c:v>4.6502500000000002E-2</c:v>
                </c:pt>
                <c:pt idx="66">
                  <c:v>4.8705419354838707E-2</c:v>
                </c:pt>
                <c:pt idx="67">
                  <c:v>4.350887096774194E-2</c:v>
                </c:pt>
                <c:pt idx="68">
                  <c:v>4.2810299999999996E-2</c:v>
                </c:pt>
                <c:pt idx="69">
                  <c:v>4.0223129032258068E-2</c:v>
                </c:pt>
                <c:pt idx="70">
                  <c:v>4.1623199999999999E-2</c:v>
                </c:pt>
                <c:pt idx="71">
                  <c:v>3.935964516129032E-2</c:v>
                </c:pt>
                <c:pt idx="72">
                  <c:v>4.0511709677419357E-2</c:v>
                </c:pt>
                <c:pt idx="73">
                  <c:v>3.9114793103448273E-2</c:v>
                </c:pt>
                <c:pt idx="74">
                  <c:v>3.7305999999999999E-2</c:v>
                </c:pt>
                <c:pt idx="75">
                  <c:v>3.5801366666666667E-2</c:v>
                </c:pt>
                <c:pt idx="76">
                  <c:v>3.5391419354838714E-2</c:v>
                </c:pt>
                <c:pt idx="77">
                  <c:v>3.5194633333333329E-2</c:v>
                </c:pt>
                <c:pt idx="78">
                  <c:v>3.2709645161290324E-2</c:v>
                </c:pt>
                <c:pt idx="79">
                  <c:v>3.391077419354839E-2</c:v>
                </c:pt>
                <c:pt idx="80">
                  <c:v>3.582013333333333E-2</c:v>
                </c:pt>
                <c:pt idx="81">
                  <c:v>3.1648290322580645E-2</c:v>
                </c:pt>
                <c:pt idx="82">
                  <c:v>3.0772766666666666E-2</c:v>
                </c:pt>
                <c:pt idx="83">
                  <c:v>3.0525838709677417E-2</c:v>
                </c:pt>
                <c:pt idx="84">
                  <c:v>3.0709322580645161E-2</c:v>
                </c:pt>
                <c:pt idx="85">
                  <c:v>3.1990428571428572E-2</c:v>
                </c:pt>
                <c:pt idx="86">
                  <c:v>3.234283870967742E-2</c:v>
                </c:pt>
                <c:pt idx="87">
                  <c:v>3.1398833333333334E-2</c:v>
                </c:pt>
              </c:numCache>
            </c:numRef>
          </c:val>
        </c:ser>
        <c:ser>
          <c:idx val="39"/>
          <c:order val="39"/>
          <c:tx>
            <c:strRef>
              <c:f>'Tx Gulf Matrix'!$AP$93</c:f>
              <c:strCache>
                <c:ptCount val="1"/>
                <c:pt idx="0">
                  <c:v>Mar-97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Matrix'!$AP$94:$AP$181</c:f>
              <c:numCache>
                <c:formatCode>General</c:formatCode>
                <c:ptCount val="88"/>
                <c:pt idx="0">
                  <c:v>0</c:v>
                </c:pt>
                <c:pt idx="38">
                  <c:v>0.20067035483870968</c:v>
                </c:pt>
                <c:pt idx="39">
                  <c:v>0.42703943333333333</c:v>
                </c:pt>
                <c:pt idx="40">
                  <c:v>0.36818848387096775</c:v>
                </c:pt>
                <c:pt idx="41">
                  <c:v>0.31677566666666668</c:v>
                </c:pt>
                <c:pt idx="42">
                  <c:v>0.28681764516129032</c:v>
                </c:pt>
                <c:pt idx="43">
                  <c:v>0.24420958064516127</c:v>
                </c:pt>
                <c:pt idx="44">
                  <c:v>0.21982903333333334</c:v>
                </c:pt>
                <c:pt idx="45">
                  <c:v>0.2036165806451613</c:v>
                </c:pt>
                <c:pt idx="46">
                  <c:v>0.19245593333333336</c:v>
                </c:pt>
                <c:pt idx="47">
                  <c:v>0.17819667741935485</c:v>
                </c:pt>
                <c:pt idx="48">
                  <c:v>0.15835322580645161</c:v>
                </c:pt>
                <c:pt idx="49">
                  <c:v>0.15079660714285717</c:v>
                </c:pt>
                <c:pt idx="50">
                  <c:v>0.14777129032258066</c:v>
                </c:pt>
                <c:pt idx="51">
                  <c:v>0.13507820000000001</c:v>
                </c:pt>
                <c:pt idx="52">
                  <c:v>0.13318664516129031</c:v>
                </c:pt>
                <c:pt idx="53">
                  <c:v>0.12979833333333332</c:v>
                </c:pt>
                <c:pt idx="54">
                  <c:v>0.12095035483870968</c:v>
                </c:pt>
                <c:pt idx="55">
                  <c:v>0.10887706451612904</c:v>
                </c:pt>
                <c:pt idx="56">
                  <c:v>0.10784426666666666</c:v>
                </c:pt>
                <c:pt idx="57">
                  <c:v>0.10368593548387096</c:v>
                </c:pt>
                <c:pt idx="58">
                  <c:v>9.8466200000000004E-2</c:v>
                </c:pt>
                <c:pt idx="59">
                  <c:v>9.5514935483870966E-2</c:v>
                </c:pt>
                <c:pt idx="60">
                  <c:v>9.275467741935485E-2</c:v>
                </c:pt>
                <c:pt idx="61">
                  <c:v>8.6942892857142851E-2</c:v>
                </c:pt>
                <c:pt idx="62">
                  <c:v>8.4177225806451622E-2</c:v>
                </c:pt>
                <c:pt idx="63">
                  <c:v>7.9113900000000001E-2</c:v>
                </c:pt>
                <c:pt idx="64">
                  <c:v>7.9874838709677418E-2</c:v>
                </c:pt>
                <c:pt idx="65">
                  <c:v>7.6801133333333341E-2</c:v>
                </c:pt>
                <c:pt idx="66">
                  <c:v>7.4925677419354839E-2</c:v>
                </c:pt>
                <c:pt idx="67">
                  <c:v>7.32498064516129E-2</c:v>
                </c:pt>
                <c:pt idx="68">
                  <c:v>7.3105166666666666E-2</c:v>
                </c:pt>
                <c:pt idx="69">
                  <c:v>7.0318741935483875E-2</c:v>
                </c:pt>
                <c:pt idx="70">
                  <c:v>6.6479800000000006E-2</c:v>
                </c:pt>
                <c:pt idx="71">
                  <c:v>6.6391806451612898E-2</c:v>
                </c:pt>
                <c:pt idx="72">
                  <c:v>6.2733064516129033E-2</c:v>
                </c:pt>
                <c:pt idx="73">
                  <c:v>6.0852344827586211E-2</c:v>
                </c:pt>
                <c:pt idx="74">
                  <c:v>6.1503838709677419E-2</c:v>
                </c:pt>
                <c:pt idx="75">
                  <c:v>6.0411766666666672E-2</c:v>
                </c:pt>
                <c:pt idx="76">
                  <c:v>5.7689000000000004E-2</c:v>
                </c:pt>
                <c:pt idx="77">
                  <c:v>5.8001433333333331E-2</c:v>
                </c:pt>
                <c:pt idx="78">
                  <c:v>5.3199516129032252E-2</c:v>
                </c:pt>
                <c:pt idx="79">
                  <c:v>5.2743225806451612E-2</c:v>
                </c:pt>
                <c:pt idx="80">
                  <c:v>5.1799666666666667E-2</c:v>
                </c:pt>
                <c:pt idx="81">
                  <c:v>4.961109677419355E-2</c:v>
                </c:pt>
                <c:pt idx="82">
                  <c:v>4.6714900000000004E-2</c:v>
                </c:pt>
                <c:pt idx="83">
                  <c:v>4.4836161290322578E-2</c:v>
                </c:pt>
                <c:pt idx="84">
                  <c:v>4.3364741935483869E-2</c:v>
                </c:pt>
                <c:pt idx="85">
                  <c:v>3.8793250000000001E-2</c:v>
                </c:pt>
                <c:pt idx="86">
                  <c:v>4.2413193548387094E-2</c:v>
                </c:pt>
                <c:pt idx="87">
                  <c:v>4.0661700000000002E-2</c:v>
                </c:pt>
              </c:numCache>
            </c:numRef>
          </c:val>
        </c:ser>
        <c:ser>
          <c:idx val="40"/>
          <c:order val="40"/>
          <c:tx>
            <c:strRef>
              <c:f>'Tx Gulf Matrix'!$AQ$93</c:f>
              <c:strCache>
                <c:ptCount val="1"/>
                <c:pt idx="0">
                  <c:v>Apr-97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Matrix'!$AQ$94:$AQ$181</c:f>
              <c:numCache>
                <c:formatCode>General</c:formatCode>
                <c:ptCount val="88"/>
                <c:pt idx="0">
                  <c:v>0</c:v>
                </c:pt>
                <c:pt idx="39">
                  <c:v>0.13558173333333334</c:v>
                </c:pt>
                <c:pt idx="40">
                  <c:v>0.24183838709677422</c:v>
                </c:pt>
                <c:pt idx="41">
                  <c:v>0.23797969999999999</c:v>
                </c:pt>
                <c:pt idx="42">
                  <c:v>0.21257554838709677</c:v>
                </c:pt>
                <c:pt idx="43">
                  <c:v>0.19300516129032258</c:v>
                </c:pt>
                <c:pt idx="44">
                  <c:v>0.17681930000000001</c:v>
                </c:pt>
                <c:pt idx="45">
                  <c:v>0.17072006451612903</c:v>
                </c:pt>
                <c:pt idx="46">
                  <c:v>0.15791366666666665</c:v>
                </c:pt>
                <c:pt idx="47">
                  <c:v>0.15001480645161289</c:v>
                </c:pt>
                <c:pt idx="48">
                  <c:v>0.14197709677419357</c:v>
                </c:pt>
                <c:pt idx="49">
                  <c:v>0.13576132142857142</c:v>
                </c:pt>
                <c:pt idx="50">
                  <c:v>0.12902616129032257</c:v>
                </c:pt>
                <c:pt idx="51">
                  <c:v>0.12206933333333334</c:v>
                </c:pt>
                <c:pt idx="52">
                  <c:v>0.11377609677419355</c:v>
                </c:pt>
                <c:pt idx="53">
                  <c:v>9.7475933333333334E-2</c:v>
                </c:pt>
                <c:pt idx="54">
                  <c:v>0.10230987096774194</c:v>
                </c:pt>
                <c:pt idx="55">
                  <c:v>9.6183709677419363E-2</c:v>
                </c:pt>
                <c:pt idx="56">
                  <c:v>9.3222100000000002E-2</c:v>
                </c:pt>
                <c:pt idx="57">
                  <c:v>8.6374741935483876E-2</c:v>
                </c:pt>
                <c:pt idx="58">
                  <c:v>8.0329499999999998E-2</c:v>
                </c:pt>
                <c:pt idx="59">
                  <c:v>7.4056677419354844E-2</c:v>
                </c:pt>
                <c:pt idx="60">
                  <c:v>7.1500838709677425E-2</c:v>
                </c:pt>
                <c:pt idx="61">
                  <c:v>6.8002750000000001E-2</c:v>
                </c:pt>
                <c:pt idx="62">
                  <c:v>6.3359193548387094E-2</c:v>
                </c:pt>
                <c:pt idx="63">
                  <c:v>5.9312633333333337E-2</c:v>
                </c:pt>
                <c:pt idx="64">
                  <c:v>5.4515483870967746E-2</c:v>
                </c:pt>
                <c:pt idx="65">
                  <c:v>5.2452366666666667E-2</c:v>
                </c:pt>
                <c:pt idx="66">
                  <c:v>4.8173677419354841E-2</c:v>
                </c:pt>
                <c:pt idx="67">
                  <c:v>4.5427935483870967E-2</c:v>
                </c:pt>
                <c:pt idx="68">
                  <c:v>4.5173733333333334E-2</c:v>
                </c:pt>
                <c:pt idx="69">
                  <c:v>4.3211193548387102E-2</c:v>
                </c:pt>
                <c:pt idx="70">
                  <c:v>4.1056133333333335E-2</c:v>
                </c:pt>
                <c:pt idx="71">
                  <c:v>3.6248806451612901E-2</c:v>
                </c:pt>
                <c:pt idx="72">
                  <c:v>3.5937774193548391E-2</c:v>
                </c:pt>
                <c:pt idx="73">
                  <c:v>3.1287413793103451E-2</c:v>
                </c:pt>
                <c:pt idx="74">
                  <c:v>2.8547387096774193E-2</c:v>
                </c:pt>
                <c:pt idx="75">
                  <c:v>3.0136166666666669E-2</c:v>
                </c:pt>
                <c:pt idx="76">
                  <c:v>3.0247032258064514E-2</c:v>
                </c:pt>
                <c:pt idx="77">
                  <c:v>2.990286666666667E-2</c:v>
                </c:pt>
                <c:pt idx="78">
                  <c:v>2.8243451612903224E-2</c:v>
                </c:pt>
                <c:pt idx="79">
                  <c:v>2.6088903225806453E-2</c:v>
                </c:pt>
                <c:pt idx="80">
                  <c:v>2.4960033333333336E-2</c:v>
                </c:pt>
                <c:pt idx="81">
                  <c:v>2.3566193548387095E-2</c:v>
                </c:pt>
                <c:pt idx="82">
                  <c:v>2.2624200000000001E-2</c:v>
                </c:pt>
                <c:pt idx="83">
                  <c:v>2.2712612903225807E-2</c:v>
                </c:pt>
                <c:pt idx="84">
                  <c:v>2.5686193548387096E-2</c:v>
                </c:pt>
                <c:pt idx="85">
                  <c:v>2.6804178571428573E-2</c:v>
                </c:pt>
                <c:pt idx="86">
                  <c:v>2.6258290322580646E-2</c:v>
                </c:pt>
                <c:pt idx="87">
                  <c:v>2.6082600000000001E-2</c:v>
                </c:pt>
              </c:numCache>
            </c:numRef>
          </c:val>
        </c:ser>
        <c:ser>
          <c:idx val="41"/>
          <c:order val="41"/>
          <c:tx>
            <c:strRef>
              <c:f>'Tx Gulf Matrix'!$AR$93</c:f>
              <c:strCache>
                <c:ptCount val="1"/>
                <c:pt idx="0">
                  <c:v>May-97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Matrix'!$AR$94:$AR$181</c:f>
              <c:numCache>
                <c:formatCode>General</c:formatCode>
                <c:ptCount val="88"/>
                <c:pt idx="0">
                  <c:v>0</c:v>
                </c:pt>
                <c:pt idx="40">
                  <c:v>0.13788800000000001</c:v>
                </c:pt>
                <c:pt idx="41">
                  <c:v>0.29113443333333333</c:v>
                </c:pt>
                <c:pt idx="42">
                  <c:v>0.28849451612903226</c:v>
                </c:pt>
                <c:pt idx="43">
                  <c:v>0.2527741612903226</c:v>
                </c:pt>
                <c:pt idx="44">
                  <c:v>0.23128860000000001</c:v>
                </c:pt>
                <c:pt idx="45">
                  <c:v>0.22129906451612905</c:v>
                </c:pt>
                <c:pt idx="46">
                  <c:v>0.22274976666666665</c:v>
                </c:pt>
                <c:pt idx="47">
                  <c:v>0.20942512903225807</c:v>
                </c:pt>
                <c:pt idx="48">
                  <c:v>0.19525483870967741</c:v>
                </c:pt>
                <c:pt idx="49">
                  <c:v>0.17924989285714285</c:v>
                </c:pt>
                <c:pt idx="50">
                  <c:v>0.15685706451612902</c:v>
                </c:pt>
                <c:pt idx="51">
                  <c:v>0.14715163333333334</c:v>
                </c:pt>
                <c:pt idx="52">
                  <c:v>0.13624987096774194</c:v>
                </c:pt>
                <c:pt idx="53">
                  <c:v>0.14280229999999999</c:v>
                </c:pt>
                <c:pt idx="54">
                  <c:v>0.12214854838709678</c:v>
                </c:pt>
                <c:pt idx="55">
                  <c:v>0.11352764516129031</c:v>
                </c:pt>
                <c:pt idx="56">
                  <c:v>0.10971196666666666</c:v>
                </c:pt>
                <c:pt idx="57">
                  <c:v>0.10333851612903226</c:v>
                </c:pt>
                <c:pt idx="58">
                  <c:v>9.3662200000000001E-2</c:v>
                </c:pt>
                <c:pt idx="59">
                  <c:v>7.9397258064516127E-2</c:v>
                </c:pt>
                <c:pt idx="60">
                  <c:v>6.907032258064516E-2</c:v>
                </c:pt>
                <c:pt idx="61">
                  <c:v>7.5558678571428575E-2</c:v>
                </c:pt>
                <c:pt idx="62">
                  <c:v>7.3054741935483863E-2</c:v>
                </c:pt>
                <c:pt idx="63">
                  <c:v>7.2491066666666673E-2</c:v>
                </c:pt>
                <c:pt idx="64">
                  <c:v>7.2838870967741928E-2</c:v>
                </c:pt>
                <c:pt idx="65">
                  <c:v>7.1593799999999999E-2</c:v>
                </c:pt>
                <c:pt idx="66">
                  <c:v>6.7782838709677426E-2</c:v>
                </c:pt>
                <c:pt idx="67">
                  <c:v>6.541822580645161E-2</c:v>
                </c:pt>
                <c:pt idx="68">
                  <c:v>6.2118733333333329E-2</c:v>
                </c:pt>
                <c:pt idx="69">
                  <c:v>6.0502774193548388E-2</c:v>
                </c:pt>
                <c:pt idx="70">
                  <c:v>5.7520000000000002E-2</c:v>
                </c:pt>
                <c:pt idx="71">
                  <c:v>5.1884032258064518E-2</c:v>
                </c:pt>
                <c:pt idx="72">
                  <c:v>5.0144161290322585E-2</c:v>
                </c:pt>
                <c:pt idx="73">
                  <c:v>4.9149620689655171E-2</c:v>
                </c:pt>
                <c:pt idx="74">
                  <c:v>4.7897483870967747E-2</c:v>
                </c:pt>
                <c:pt idx="75">
                  <c:v>4.7907699999999998E-2</c:v>
                </c:pt>
                <c:pt idx="76">
                  <c:v>4.8427709677419349E-2</c:v>
                </c:pt>
                <c:pt idx="77">
                  <c:v>4.7852199999999998E-2</c:v>
                </c:pt>
                <c:pt idx="78">
                  <c:v>4.3594290322580644E-2</c:v>
                </c:pt>
                <c:pt idx="79">
                  <c:v>4.2719096774193548E-2</c:v>
                </c:pt>
                <c:pt idx="80">
                  <c:v>3.7887499999999998E-2</c:v>
                </c:pt>
                <c:pt idx="81">
                  <c:v>3.9898032258064514E-2</c:v>
                </c:pt>
                <c:pt idx="82">
                  <c:v>3.9107333333333334E-2</c:v>
                </c:pt>
                <c:pt idx="83">
                  <c:v>3.8344129032258069E-2</c:v>
                </c:pt>
                <c:pt idx="84">
                  <c:v>3.6575741935483873E-2</c:v>
                </c:pt>
                <c:pt idx="85">
                  <c:v>3.6566428571428569E-2</c:v>
                </c:pt>
                <c:pt idx="86">
                  <c:v>3.5168935483870963E-2</c:v>
                </c:pt>
                <c:pt idx="87">
                  <c:v>3.3779699999999996E-2</c:v>
                </c:pt>
              </c:numCache>
            </c:numRef>
          </c:val>
        </c:ser>
        <c:ser>
          <c:idx val="42"/>
          <c:order val="42"/>
          <c:tx>
            <c:strRef>
              <c:f>'Tx Gulf Matrix'!$AS$93</c:f>
              <c:strCache>
                <c:ptCount val="1"/>
                <c:pt idx="0">
                  <c:v>Jun-97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Matrix'!$AS$94:$AS$181</c:f>
              <c:numCache>
                <c:formatCode>General</c:formatCode>
                <c:ptCount val="88"/>
                <c:pt idx="0">
                  <c:v>0</c:v>
                </c:pt>
                <c:pt idx="41">
                  <c:v>0.10798176666666667</c:v>
                </c:pt>
                <c:pt idx="42">
                  <c:v>0.22025245161290322</c:v>
                </c:pt>
                <c:pt idx="43">
                  <c:v>0.20962148387096774</c:v>
                </c:pt>
                <c:pt idx="44">
                  <c:v>0.20925416666666666</c:v>
                </c:pt>
                <c:pt idx="45">
                  <c:v>0.1943071935483871</c:v>
                </c:pt>
                <c:pt idx="46">
                  <c:v>0.17528913333333335</c:v>
                </c:pt>
                <c:pt idx="47">
                  <c:v>0.14901929032258063</c:v>
                </c:pt>
                <c:pt idx="48">
                  <c:v>0.1387101935483871</c:v>
                </c:pt>
                <c:pt idx="49">
                  <c:v>0.12897782142857142</c:v>
                </c:pt>
                <c:pt idx="50">
                  <c:v>0.1264324193548387</c:v>
                </c:pt>
                <c:pt idx="51">
                  <c:v>0.11363860000000001</c:v>
                </c:pt>
                <c:pt idx="52">
                  <c:v>0.10854564516129032</c:v>
                </c:pt>
                <c:pt idx="53">
                  <c:v>0.1080171</c:v>
                </c:pt>
                <c:pt idx="54">
                  <c:v>0.10068409677419356</c:v>
                </c:pt>
                <c:pt idx="55">
                  <c:v>0.10405106451612903</c:v>
                </c:pt>
                <c:pt idx="56">
                  <c:v>9.9321266666666672E-2</c:v>
                </c:pt>
                <c:pt idx="57">
                  <c:v>9.6886419354838715E-2</c:v>
                </c:pt>
                <c:pt idx="58">
                  <c:v>9.1658166666666666E-2</c:v>
                </c:pt>
                <c:pt idx="59">
                  <c:v>8.3815193548387096E-2</c:v>
                </c:pt>
                <c:pt idx="60">
                  <c:v>7.7924935483870972E-2</c:v>
                </c:pt>
                <c:pt idx="61">
                  <c:v>7.6007964285714297E-2</c:v>
                </c:pt>
                <c:pt idx="62">
                  <c:v>7.1117612903225796E-2</c:v>
                </c:pt>
                <c:pt idx="63">
                  <c:v>6.8272366666666667E-2</c:v>
                </c:pt>
                <c:pt idx="64">
                  <c:v>6.363761290322581E-2</c:v>
                </c:pt>
                <c:pt idx="65">
                  <c:v>6.1926299999999997E-2</c:v>
                </c:pt>
                <c:pt idx="66">
                  <c:v>6.0102806451612902E-2</c:v>
                </c:pt>
                <c:pt idx="67">
                  <c:v>5.6845387096774197E-2</c:v>
                </c:pt>
                <c:pt idx="68">
                  <c:v>5.2971200000000003E-2</c:v>
                </c:pt>
                <c:pt idx="69">
                  <c:v>5.6666064516129031E-2</c:v>
                </c:pt>
                <c:pt idx="70">
                  <c:v>5.6435400000000004E-2</c:v>
                </c:pt>
                <c:pt idx="71">
                  <c:v>5.5355193548387097E-2</c:v>
                </c:pt>
                <c:pt idx="72">
                  <c:v>5.2105064516129028E-2</c:v>
                </c:pt>
                <c:pt idx="73">
                  <c:v>4.413210344827586E-2</c:v>
                </c:pt>
                <c:pt idx="74">
                  <c:v>4.4131096774193544E-2</c:v>
                </c:pt>
                <c:pt idx="75">
                  <c:v>4.3344300000000002E-2</c:v>
                </c:pt>
                <c:pt idx="76">
                  <c:v>4.0053290322580641E-2</c:v>
                </c:pt>
                <c:pt idx="77">
                  <c:v>3.9022633333333334E-2</c:v>
                </c:pt>
                <c:pt idx="78">
                  <c:v>3.598170967741935E-2</c:v>
                </c:pt>
                <c:pt idx="79">
                  <c:v>3.3917645161290325E-2</c:v>
                </c:pt>
                <c:pt idx="80">
                  <c:v>3.5168333333333336E-2</c:v>
                </c:pt>
                <c:pt idx="81">
                  <c:v>3.3427774193548393E-2</c:v>
                </c:pt>
                <c:pt idx="82">
                  <c:v>3.2201566666666667E-2</c:v>
                </c:pt>
                <c:pt idx="83">
                  <c:v>3.0432129032258066E-2</c:v>
                </c:pt>
                <c:pt idx="84">
                  <c:v>2.921874193548387E-2</c:v>
                </c:pt>
                <c:pt idx="85">
                  <c:v>2.8546999999999999E-2</c:v>
                </c:pt>
                <c:pt idx="86">
                  <c:v>2.7282129032258063E-2</c:v>
                </c:pt>
                <c:pt idx="87">
                  <c:v>2.6319599999999999E-2</c:v>
                </c:pt>
              </c:numCache>
            </c:numRef>
          </c:val>
        </c:ser>
        <c:ser>
          <c:idx val="43"/>
          <c:order val="43"/>
          <c:tx>
            <c:strRef>
              <c:f>'Tx Gulf Matrix'!$AT$93</c:f>
              <c:strCache>
                <c:ptCount val="1"/>
                <c:pt idx="0">
                  <c:v>Jul-97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Matrix'!$AT$94:$AT$181</c:f>
              <c:numCache>
                <c:formatCode>General</c:formatCode>
                <c:ptCount val="88"/>
                <c:pt idx="0">
                  <c:v>0</c:v>
                </c:pt>
                <c:pt idx="42">
                  <c:v>0.16493890322580645</c:v>
                </c:pt>
                <c:pt idx="43">
                  <c:v>0.31102180645161293</c:v>
                </c:pt>
                <c:pt idx="44">
                  <c:v>0.29952966666666664</c:v>
                </c:pt>
                <c:pt idx="45">
                  <c:v>0.27208458064516128</c:v>
                </c:pt>
                <c:pt idx="46">
                  <c:v>0.23876126666666667</c:v>
                </c:pt>
                <c:pt idx="47">
                  <c:v>0.2210436129032258</c:v>
                </c:pt>
                <c:pt idx="48">
                  <c:v>0.20155290322580646</c:v>
                </c:pt>
                <c:pt idx="49">
                  <c:v>0.18820485714285715</c:v>
                </c:pt>
                <c:pt idx="50">
                  <c:v>0.17710293548387099</c:v>
                </c:pt>
                <c:pt idx="51">
                  <c:v>0.16507103333333331</c:v>
                </c:pt>
                <c:pt idx="52">
                  <c:v>0.1559531935483871</c:v>
                </c:pt>
                <c:pt idx="53">
                  <c:v>0.14661399999999999</c:v>
                </c:pt>
                <c:pt idx="54">
                  <c:v>0.1377898064516129</c:v>
                </c:pt>
                <c:pt idx="55">
                  <c:v>0.12930787096774193</c:v>
                </c:pt>
                <c:pt idx="56">
                  <c:v>0.11761686666666667</c:v>
                </c:pt>
                <c:pt idx="57">
                  <c:v>0.11300351612903226</c:v>
                </c:pt>
                <c:pt idx="58">
                  <c:v>0.10632536666666666</c:v>
                </c:pt>
                <c:pt idx="59">
                  <c:v>9.6445645161290325E-2</c:v>
                </c:pt>
                <c:pt idx="60">
                  <c:v>9.1926774193548388E-2</c:v>
                </c:pt>
                <c:pt idx="61">
                  <c:v>8.690764285714285E-2</c:v>
                </c:pt>
                <c:pt idx="62">
                  <c:v>8.1467419354838713E-2</c:v>
                </c:pt>
                <c:pt idx="63">
                  <c:v>7.9249633333333333E-2</c:v>
                </c:pt>
                <c:pt idx="64">
                  <c:v>7.4427387096774197E-2</c:v>
                </c:pt>
                <c:pt idx="65">
                  <c:v>7.0923199999999992E-2</c:v>
                </c:pt>
                <c:pt idx="66">
                  <c:v>6.84903870967742E-2</c:v>
                </c:pt>
                <c:pt idx="67">
                  <c:v>6.3750870967741943E-2</c:v>
                </c:pt>
                <c:pt idx="68">
                  <c:v>6.1295133333333335E-2</c:v>
                </c:pt>
                <c:pt idx="69">
                  <c:v>6.0041290322580647E-2</c:v>
                </c:pt>
                <c:pt idx="70">
                  <c:v>5.6941633333333332E-2</c:v>
                </c:pt>
                <c:pt idx="71">
                  <c:v>5.2407580645161295E-2</c:v>
                </c:pt>
                <c:pt idx="72">
                  <c:v>5.1205709677419359E-2</c:v>
                </c:pt>
                <c:pt idx="73">
                  <c:v>5.0620551724137937E-2</c:v>
                </c:pt>
                <c:pt idx="74">
                  <c:v>5.1437225806451617E-2</c:v>
                </c:pt>
                <c:pt idx="75">
                  <c:v>5.1386966666666666E-2</c:v>
                </c:pt>
                <c:pt idx="76">
                  <c:v>5.1939838709677423E-2</c:v>
                </c:pt>
                <c:pt idx="77">
                  <c:v>5.2453066666666673E-2</c:v>
                </c:pt>
                <c:pt idx="78">
                  <c:v>5.3940967741935485E-2</c:v>
                </c:pt>
                <c:pt idx="79">
                  <c:v>5.737683870967742E-2</c:v>
                </c:pt>
                <c:pt idx="80">
                  <c:v>5.3928700000000003E-2</c:v>
                </c:pt>
                <c:pt idx="81">
                  <c:v>5.0214322580645156E-2</c:v>
                </c:pt>
                <c:pt idx="82">
                  <c:v>4.7332100000000002E-2</c:v>
                </c:pt>
                <c:pt idx="83">
                  <c:v>4.5564838709677417E-2</c:v>
                </c:pt>
                <c:pt idx="84">
                  <c:v>4.432516129032258E-2</c:v>
                </c:pt>
                <c:pt idx="85">
                  <c:v>4.3565964285714284E-2</c:v>
                </c:pt>
                <c:pt idx="86">
                  <c:v>4.3276516129032258E-2</c:v>
                </c:pt>
                <c:pt idx="87">
                  <c:v>4.0850366666666665E-2</c:v>
                </c:pt>
              </c:numCache>
            </c:numRef>
          </c:val>
        </c:ser>
        <c:ser>
          <c:idx val="44"/>
          <c:order val="44"/>
          <c:tx>
            <c:strRef>
              <c:f>'Tx Gulf Matrix'!$AU$93</c:f>
              <c:strCache>
                <c:ptCount val="1"/>
                <c:pt idx="0">
                  <c:v>Aug-97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Matrix'!$AU$94:$AU$181</c:f>
              <c:numCache>
                <c:formatCode>General</c:formatCode>
                <c:ptCount val="88"/>
                <c:pt idx="0">
                  <c:v>0</c:v>
                </c:pt>
                <c:pt idx="43">
                  <c:v>0.1672141612903226</c:v>
                </c:pt>
                <c:pt idx="44">
                  <c:v>0.33905443333333335</c:v>
                </c:pt>
                <c:pt idx="45">
                  <c:v>0.31738645161290319</c:v>
                </c:pt>
                <c:pt idx="46">
                  <c:v>0.29192616666666665</c:v>
                </c:pt>
                <c:pt idx="47">
                  <c:v>0.26162161290322578</c:v>
                </c:pt>
                <c:pt idx="48">
                  <c:v>0.2413336129032258</c:v>
                </c:pt>
                <c:pt idx="49">
                  <c:v>0.21841457142857143</c:v>
                </c:pt>
                <c:pt idx="50">
                  <c:v>0.20633906451612904</c:v>
                </c:pt>
                <c:pt idx="51">
                  <c:v>0.20028839999999998</c:v>
                </c:pt>
                <c:pt idx="52">
                  <c:v>0.18907441935483871</c:v>
                </c:pt>
                <c:pt idx="53">
                  <c:v>0.18267523333333333</c:v>
                </c:pt>
                <c:pt idx="54">
                  <c:v>0.16966390322580643</c:v>
                </c:pt>
                <c:pt idx="55">
                  <c:v>0.1597914516129032</c:v>
                </c:pt>
                <c:pt idx="56">
                  <c:v>0.14433273333333335</c:v>
                </c:pt>
                <c:pt idx="57">
                  <c:v>0.13624229032258064</c:v>
                </c:pt>
                <c:pt idx="58">
                  <c:v>0.12465693333333333</c:v>
                </c:pt>
                <c:pt idx="59">
                  <c:v>0.11564774193548387</c:v>
                </c:pt>
                <c:pt idx="60">
                  <c:v>0.11242525806451613</c:v>
                </c:pt>
                <c:pt idx="61">
                  <c:v>0.10776307142857143</c:v>
                </c:pt>
                <c:pt idx="62">
                  <c:v>0.10364206451612903</c:v>
                </c:pt>
                <c:pt idx="63">
                  <c:v>0.10047573333333333</c:v>
                </c:pt>
                <c:pt idx="64">
                  <c:v>9.7816354838709679E-2</c:v>
                </c:pt>
                <c:pt idx="65">
                  <c:v>8.7541000000000008E-2</c:v>
                </c:pt>
                <c:pt idx="66">
                  <c:v>8.3031032258064505E-2</c:v>
                </c:pt>
                <c:pt idx="67">
                  <c:v>7.9155161290322573E-2</c:v>
                </c:pt>
                <c:pt idx="68">
                  <c:v>7.697356666666666E-2</c:v>
                </c:pt>
                <c:pt idx="69">
                  <c:v>7.4719516129032257E-2</c:v>
                </c:pt>
                <c:pt idx="70">
                  <c:v>7.3824399999999998E-2</c:v>
                </c:pt>
                <c:pt idx="71">
                  <c:v>7.256270967741936E-2</c:v>
                </c:pt>
                <c:pt idx="72">
                  <c:v>6.8929806451612896E-2</c:v>
                </c:pt>
                <c:pt idx="73">
                  <c:v>6.6599068965517247E-2</c:v>
                </c:pt>
                <c:pt idx="74">
                  <c:v>6.1831645161290326E-2</c:v>
                </c:pt>
                <c:pt idx="75">
                  <c:v>5.8809E-2</c:v>
                </c:pt>
                <c:pt idx="76">
                  <c:v>5.5974129032258062E-2</c:v>
                </c:pt>
                <c:pt idx="77">
                  <c:v>5.2185366666666663E-2</c:v>
                </c:pt>
                <c:pt idx="78">
                  <c:v>5.0555225806451616E-2</c:v>
                </c:pt>
                <c:pt idx="79">
                  <c:v>4.9419612903225808E-2</c:v>
                </c:pt>
                <c:pt idx="80">
                  <c:v>4.8825466666666664E-2</c:v>
                </c:pt>
                <c:pt idx="81">
                  <c:v>4.6818612903225802E-2</c:v>
                </c:pt>
                <c:pt idx="82">
                  <c:v>4.7482333333333328E-2</c:v>
                </c:pt>
                <c:pt idx="83">
                  <c:v>4.6550000000000001E-2</c:v>
                </c:pt>
                <c:pt idx="84">
                  <c:v>4.2598838709677421E-2</c:v>
                </c:pt>
                <c:pt idx="85">
                  <c:v>3.8995000000000002E-2</c:v>
                </c:pt>
                <c:pt idx="86">
                  <c:v>3.7318387096774194E-2</c:v>
                </c:pt>
                <c:pt idx="87">
                  <c:v>3.5291633333333329E-2</c:v>
                </c:pt>
              </c:numCache>
            </c:numRef>
          </c:val>
        </c:ser>
        <c:ser>
          <c:idx val="45"/>
          <c:order val="45"/>
          <c:tx>
            <c:strRef>
              <c:f>'Tx Gulf Matrix'!$AV$93</c:f>
              <c:strCache>
                <c:ptCount val="1"/>
                <c:pt idx="0">
                  <c:v>Sep-97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Matrix'!$AV$94:$AV$181</c:f>
              <c:numCache>
                <c:formatCode>General</c:formatCode>
                <c:ptCount val="88"/>
                <c:pt idx="0">
                  <c:v>0</c:v>
                </c:pt>
                <c:pt idx="44">
                  <c:v>0.1474599</c:v>
                </c:pt>
                <c:pt idx="45">
                  <c:v>0.31709180645161289</c:v>
                </c:pt>
                <c:pt idx="46">
                  <c:v>0.30259853333333336</c:v>
                </c:pt>
                <c:pt idx="47">
                  <c:v>0.28498554838709678</c:v>
                </c:pt>
                <c:pt idx="48">
                  <c:v>0.25706699999999999</c:v>
                </c:pt>
                <c:pt idx="49">
                  <c:v>0.23665275</c:v>
                </c:pt>
                <c:pt idx="50">
                  <c:v>0.19850583870967742</c:v>
                </c:pt>
                <c:pt idx="51">
                  <c:v>0.18039223333333335</c:v>
                </c:pt>
                <c:pt idx="52">
                  <c:v>0.16589287096774194</c:v>
                </c:pt>
                <c:pt idx="53">
                  <c:v>0.15295303333333335</c:v>
                </c:pt>
                <c:pt idx="54">
                  <c:v>0.14250167741935482</c:v>
                </c:pt>
                <c:pt idx="55">
                  <c:v>0.14238361290322579</c:v>
                </c:pt>
                <c:pt idx="56">
                  <c:v>0.12419329999999999</c:v>
                </c:pt>
                <c:pt idx="57">
                  <c:v>0.11657064516129033</c:v>
                </c:pt>
                <c:pt idx="58">
                  <c:v>0.11160543333333334</c:v>
                </c:pt>
                <c:pt idx="59">
                  <c:v>0.10440025806451612</c:v>
                </c:pt>
                <c:pt idx="60">
                  <c:v>9.7900193548387096E-2</c:v>
                </c:pt>
                <c:pt idx="61">
                  <c:v>9.114339285714286E-2</c:v>
                </c:pt>
                <c:pt idx="62">
                  <c:v>8.1513193548387097E-2</c:v>
                </c:pt>
                <c:pt idx="63">
                  <c:v>7.0421966666666655E-2</c:v>
                </c:pt>
                <c:pt idx="64">
                  <c:v>6.7655806451612899E-2</c:v>
                </c:pt>
                <c:pt idx="65">
                  <c:v>6.7026833333333327E-2</c:v>
                </c:pt>
                <c:pt idx="66">
                  <c:v>6.4144838709677424E-2</c:v>
                </c:pt>
                <c:pt idx="67">
                  <c:v>5.9639064516129034E-2</c:v>
                </c:pt>
                <c:pt idx="68">
                  <c:v>5.8515333333333336E-2</c:v>
                </c:pt>
                <c:pt idx="69">
                  <c:v>5.5790354838709678E-2</c:v>
                </c:pt>
                <c:pt idx="70">
                  <c:v>5.6324033333333336E-2</c:v>
                </c:pt>
                <c:pt idx="71">
                  <c:v>5.2095451612903229E-2</c:v>
                </c:pt>
                <c:pt idx="72">
                  <c:v>5.1035548387096771E-2</c:v>
                </c:pt>
                <c:pt idx="73">
                  <c:v>5.1098999999999999E-2</c:v>
                </c:pt>
                <c:pt idx="74">
                  <c:v>4.8651161290322584E-2</c:v>
                </c:pt>
                <c:pt idx="75">
                  <c:v>4.4390699999999998E-2</c:v>
                </c:pt>
                <c:pt idx="76">
                  <c:v>4.2855741935483867E-2</c:v>
                </c:pt>
                <c:pt idx="77">
                  <c:v>4.2205266666666665E-2</c:v>
                </c:pt>
                <c:pt idx="78">
                  <c:v>3.9738580645161295E-2</c:v>
                </c:pt>
                <c:pt idx="79">
                  <c:v>3.6967E-2</c:v>
                </c:pt>
                <c:pt idx="80">
                  <c:v>4.0757533333333332E-2</c:v>
                </c:pt>
                <c:pt idx="81">
                  <c:v>3.569625806451613E-2</c:v>
                </c:pt>
                <c:pt idx="82">
                  <c:v>3.3236933333333336E-2</c:v>
                </c:pt>
                <c:pt idx="83">
                  <c:v>3.504364516129032E-2</c:v>
                </c:pt>
                <c:pt idx="84">
                  <c:v>3.1852387096774196E-2</c:v>
                </c:pt>
                <c:pt idx="85">
                  <c:v>3.1341000000000001E-2</c:v>
                </c:pt>
                <c:pt idx="86">
                  <c:v>2.9855032258064518E-2</c:v>
                </c:pt>
                <c:pt idx="87">
                  <c:v>2.9170366666666666E-2</c:v>
                </c:pt>
              </c:numCache>
            </c:numRef>
          </c:val>
        </c:ser>
        <c:ser>
          <c:idx val="46"/>
          <c:order val="46"/>
          <c:tx>
            <c:strRef>
              <c:f>'Tx Gulf Matrix'!$AW$93</c:f>
              <c:strCache>
                <c:ptCount val="1"/>
                <c:pt idx="0">
                  <c:v>Oct-97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Matrix'!$AW$94:$AW$181</c:f>
              <c:numCache>
                <c:formatCode>General</c:formatCode>
                <c:ptCount val="88"/>
                <c:pt idx="0">
                  <c:v>0</c:v>
                </c:pt>
                <c:pt idx="45">
                  <c:v>0.17290193548387098</c:v>
                </c:pt>
                <c:pt idx="46">
                  <c:v>0.32658266666666669</c:v>
                </c:pt>
                <c:pt idx="47">
                  <c:v>0.29235945161290322</c:v>
                </c:pt>
                <c:pt idx="48">
                  <c:v>0.26414367741935485</c:v>
                </c:pt>
                <c:pt idx="49">
                  <c:v>0.25116978571428572</c:v>
                </c:pt>
                <c:pt idx="50">
                  <c:v>0.22872364516129032</c:v>
                </c:pt>
                <c:pt idx="51">
                  <c:v>0.202963</c:v>
                </c:pt>
                <c:pt idx="52">
                  <c:v>0.1902998064516129</c:v>
                </c:pt>
                <c:pt idx="53">
                  <c:v>0.1725235</c:v>
                </c:pt>
                <c:pt idx="54">
                  <c:v>0.16456838709677418</c:v>
                </c:pt>
                <c:pt idx="55">
                  <c:v>0.15363783870967743</c:v>
                </c:pt>
                <c:pt idx="56">
                  <c:v>0.14559583333333331</c:v>
                </c:pt>
                <c:pt idx="57">
                  <c:v>0.14007480645161291</c:v>
                </c:pt>
                <c:pt idx="58">
                  <c:v>0.12914493333333332</c:v>
                </c:pt>
                <c:pt idx="59">
                  <c:v>0.12151648387096775</c:v>
                </c:pt>
                <c:pt idx="60">
                  <c:v>0.11897012903225807</c:v>
                </c:pt>
                <c:pt idx="61">
                  <c:v>0.11225085714285714</c:v>
                </c:pt>
                <c:pt idx="62">
                  <c:v>0.1062368064516129</c:v>
                </c:pt>
                <c:pt idx="63">
                  <c:v>0.10551546666666667</c:v>
                </c:pt>
                <c:pt idx="64">
                  <c:v>9.856267741935483E-2</c:v>
                </c:pt>
                <c:pt idx="65">
                  <c:v>9.3312766666666672E-2</c:v>
                </c:pt>
                <c:pt idx="66">
                  <c:v>9.0633967741935481E-2</c:v>
                </c:pt>
                <c:pt idx="67">
                  <c:v>8.4060806451612902E-2</c:v>
                </c:pt>
                <c:pt idx="68">
                  <c:v>8.4225633333333327E-2</c:v>
                </c:pt>
                <c:pt idx="69">
                  <c:v>8.1063645161290332E-2</c:v>
                </c:pt>
                <c:pt idx="70">
                  <c:v>8.0637933333333328E-2</c:v>
                </c:pt>
                <c:pt idx="71">
                  <c:v>7.6628000000000002E-2</c:v>
                </c:pt>
                <c:pt idx="72">
                  <c:v>7.2311806451612906E-2</c:v>
                </c:pt>
                <c:pt idx="73">
                  <c:v>6.9674758620689656E-2</c:v>
                </c:pt>
                <c:pt idx="74">
                  <c:v>6.6138774193548383E-2</c:v>
                </c:pt>
                <c:pt idx="75">
                  <c:v>6.8238866666666662E-2</c:v>
                </c:pt>
                <c:pt idx="76">
                  <c:v>6.6282161290322578E-2</c:v>
                </c:pt>
                <c:pt idx="77">
                  <c:v>6.290306666666666E-2</c:v>
                </c:pt>
                <c:pt idx="78">
                  <c:v>5.7524129032258065E-2</c:v>
                </c:pt>
                <c:pt idx="79">
                  <c:v>5.8684774193548388E-2</c:v>
                </c:pt>
                <c:pt idx="80">
                  <c:v>5.9111400000000001E-2</c:v>
                </c:pt>
                <c:pt idx="81">
                  <c:v>5.6881580645161287E-2</c:v>
                </c:pt>
                <c:pt idx="82">
                  <c:v>5.6659033333333331E-2</c:v>
                </c:pt>
                <c:pt idx="83">
                  <c:v>5.3592677419354841E-2</c:v>
                </c:pt>
                <c:pt idx="84">
                  <c:v>5.232448387096774E-2</c:v>
                </c:pt>
                <c:pt idx="85">
                  <c:v>5.1328357142857148E-2</c:v>
                </c:pt>
                <c:pt idx="86">
                  <c:v>5.1105258064516129E-2</c:v>
                </c:pt>
                <c:pt idx="87">
                  <c:v>5.0702466666666668E-2</c:v>
                </c:pt>
              </c:numCache>
            </c:numRef>
          </c:val>
        </c:ser>
        <c:ser>
          <c:idx val="47"/>
          <c:order val="47"/>
          <c:tx>
            <c:strRef>
              <c:f>'Tx Gulf Matrix'!$AX$93</c:f>
              <c:strCache>
                <c:ptCount val="1"/>
                <c:pt idx="0">
                  <c:v>Nov-97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Matrix'!$AX$94:$AX$181</c:f>
              <c:numCache>
                <c:formatCode>General</c:formatCode>
                <c:ptCount val="88"/>
                <c:pt idx="0">
                  <c:v>0</c:v>
                </c:pt>
                <c:pt idx="46">
                  <c:v>0.17964869999999999</c:v>
                </c:pt>
                <c:pt idx="47">
                  <c:v>0.37436564516129034</c:v>
                </c:pt>
                <c:pt idx="48">
                  <c:v>0.36381635483870967</c:v>
                </c:pt>
                <c:pt idx="49">
                  <c:v>0.32545410714285711</c:v>
                </c:pt>
                <c:pt idx="50">
                  <c:v>0.28910854838709676</c:v>
                </c:pt>
                <c:pt idx="51">
                  <c:v>0.26245466666666667</c:v>
                </c:pt>
                <c:pt idx="52">
                  <c:v>0.24512583870967741</c:v>
                </c:pt>
                <c:pt idx="53">
                  <c:v>0.2270713</c:v>
                </c:pt>
                <c:pt idx="54">
                  <c:v>0.20714867741935483</c:v>
                </c:pt>
                <c:pt idx="55">
                  <c:v>0.19054429032258063</c:v>
                </c:pt>
                <c:pt idx="56">
                  <c:v>0.17108663333333332</c:v>
                </c:pt>
                <c:pt idx="57">
                  <c:v>0.15258345161290324</c:v>
                </c:pt>
                <c:pt idx="58">
                  <c:v>0.1380014</c:v>
                </c:pt>
                <c:pt idx="59">
                  <c:v>0.12936080645161291</c:v>
                </c:pt>
                <c:pt idx="60">
                  <c:v>0.1172306129032258</c:v>
                </c:pt>
                <c:pt idx="61">
                  <c:v>0.1105985</c:v>
                </c:pt>
                <c:pt idx="62">
                  <c:v>0.10484600000000001</c:v>
                </c:pt>
                <c:pt idx="63">
                  <c:v>0.10271846666666667</c:v>
                </c:pt>
                <c:pt idx="64">
                  <c:v>9.9225258064516125E-2</c:v>
                </c:pt>
                <c:pt idx="65">
                  <c:v>9.1203633333333325E-2</c:v>
                </c:pt>
                <c:pt idx="66">
                  <c:v>8.5844387096774194E-2</c:v>
                </c:pt>
                <c:pt idx="67">
                  <c:v>7.9837129032258064E-2</c:v>
                </c:pt>
                <c:pt idx="68">
                  <c:v>7.699333333333333E-2</c:v>
                </c:pt>
                <c:pt idx="69">
                  <c:v>7.353599999999999E-2</c:v>
                </c:pt>
                <c:pt idx="70">
                  <c:v>7.2306133333333328E-2</c:v>
                </c:pt>
                <c:pt idx="71">
                  <c:v>7.1850580645161283E-2</c:v>
                </c:pt>
                <c:pt idx="72">
                  <c:v>6.8995645161290323E-2</c:v>
                </c:pt>
                <c:pt idx="73">
                  <c:v>6.693955172413793E-2</c:v>
                </c:pt>
                <c:pt idx="74">
                  <c:v>6.2317451612903224E-2</c:v>
                </c:pt>
                <c:pt idx="75">
                  <c:v>6.0497033333333332E-2</c:v>
                </c:pt>
                <c:pt idx="76">
                  <c:v>6.3659580645161293E-2</c:v>
                </c:pt>
                <c:pt idx="77">
                  <c:v>6.3619933333333337E-2</c:v>
                </c:pt>
                <c:pt idx="78">
                  <c:v>5.769590322580645E-2</c:v>
                </c:pt>
                <c:pt idx="79">
                  <c:v>5.4947967741935486E-2</c:v>
                </c:pt>
                <c:pt idx="80">
                  <c:v>5.3168166666666669E-2</c:v>
                </c:pt>
                <c:pt idx="81">
                  <c:v>5.1043290322580641E-2</c:v>
                </c:pt>
                <c:pt idx="82">
                  <c:v>4.68615E-2</c:v>
                </c:pt>
                <c:pt idx="83">
                  <c:v>4.7152225806451613E-2</c:v>
                </c:pt>
                <c:pt idx="84">
                  <c:v>4.2819645161290325E-2</c:v>
                </c:pt>
                <c:pt idx="85">
                  <c:v>3.9842821428571429E-2</c:v>
                </c:pt>
                <c:pt idx="86">
                  <c:v>3.7075709677419348E-2</c:v>
                </c:pt>
                <c:pt idx="87">
                  <c:v>3.6554899999999994E-2</c:v>
                </c:pt>
              </c:numCache>
            </c:numRef>
          </c:val>
        </c:ser>
        <c:ser>
          <c:idx val="48"/>
          <c:order val="48"/>
          <c:tx>
            <c:strRef>
              <c:f>'Tx Gulf Matrix'!$AY$93</c:f>
              <c:strCache>
                <c:ptCount val="1"/>
                <c:pt idx="0">
                  <c:v>Dec-97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Matrix'!$AY$94:$AY$181</c:f>
              <c:numCache>
                <c:formatCode>General</c:formatCode>
                <c:ptCount val="88"/>
                <c:pt idx="0">
                  <c:v>0</c:v>
                </c:pt>
                <c:pt idx="47">
                  <c:v>0.17733848387096776</c:v>
                </c:pt>
                <c:pt idx="48">
                  <c:v>0.32804754838709677</c:v>
                </c:pt>
                <c:pt idx="49">
                  <c:v>0.31821560714285718</c:v>
                </c:pt>
                <c:pt idx="50">
                  <c:v>0.26575132258064516</c:v>
                </c:pt>
                <c:pt idx="51">
                  <c:v>0.25715680000000002</c:v>
                </c:pt>
                <c:pt idx="52">
                  <c:v>0.23765790322580646</c:v>
                </c:pt>
                <c:pt idx="53">
                  <c:v>0.20919476666666667</c:v>
                </c:pt>
                <c:pt idx="54">
                  <c:v>0.1988086129032258</c:v>
                </c:pt>
                <c:pt idx="55">
                  <c:v>0.21394461290322581</c:v>
                </c:pt>
                <c:pt idx="56">
                  <c:v>0.1710508</c:v>
                </c:pt>
                <c:pt idx="57">
                  <c:v>0.18602648387096773</c:v>
                </c:pt>
                <c:pt idx="58">
                  <c:v>0.18234213333333335</c:v>
                </c:pt>
                <c:pt idx="59">
                  <c:v>0.14741825806451614</c:v>
                </c:pt>
                <c:pt idx="60">
                  <c:v>0.15803306451612903</c:v>
                </c:pt>
                <c:pt idx="61">
                  <c:v>0.16289492857142857</c:v>
                </c:pt>
                <c:pt idx="62">
                  <c:v>0.15116658064516128</c:v>
                </c:pt>
                <c:pt idx="63">
                  <c:v>0.13502263333333334</c:v>
                </c:pt>
                <c:pt idx="64">
                  <c:v>0.1173256129032258</c:v>
                </c:pt>
                <c:pt idx="65">
                  <c:v>0.13021443333333332</c:v>
                </c:pt>
                <c:pt idx="66">
                  <c:v>0.12017741935483871</c:v>
                </c:pt>
                <c:pt idx="67">
                  <c:v>0.112788</c:v>
                </c:pt>
                <c:pt idx="68">
                  <c:v>0.12153676666666667</c:v>
                </c:pt>
                <c:pt idx="69">
                  <c:v>0.10419474193548386</c:v>
                </c:pt>
                <c:pt idx="70">
                  <c:v>0.10896713333333333</c:v>
                </c:pt>
                <c:pt idx="71">
                  <c:v>0.10679164516129033</c:v>
                </c:pt>
                <c:pt idx="72">
                  <c:v>0.10733464516129032</c:v>
                </c:pt>
                <c:pt idx="73">
                  <c:v>0.10629106896551725</c:v>
                </c:pt>
                <c:pt idx="74">
                  <c:v>0.10956516129032259</c:v>
                </c:pt>
                <c:pt idx="75">
                  <c:v>0.10418769999999999</c:v>
                </c:pt>
                <c:pt idx="76">
                  <c:v>0.10425664516129032</c:v>
                </c:pt>
                <c:pt idx="77">
                  <c:v>0.10253186666666667</c:v>
                </c:pt>
                <c:pt idx="78">
                  <c:v>0.1075066129032258</c:v>
                </c:pt>
                <c:pt idx="79">
                  <c:v>0.10345106451612904</c:v>
                </c:pt>
                <c:pt idx="80">
                  <c:v>9.9488333333333331E-2</c:v>
                </c:pt>
                <c:pt idx="81">
                  <c:v>9.45233870967742E-2</c:v>
                </c:pt>
                <c:pt idx="82">
                  <c:v>8.9069666666666658E-2</c:v>
                </c:pt>
                <c:pt idx="83">
                  <c:v>8.0365225806451612E-2</c:v>
                </c:pt>
                <c:pt idx="84">
                  <c:v>8.0449806451612899E-2</c:v>
                </c:pt>
                <c:pt idx="85">
                  <c:v>8.1834178571428579E-2</c:v>
                </c:pt>
                <c:pt idx="86">
                  <c:v>7.8841677419354841E-2</c:v>
                </c:pt>
                <c:pt idx="87">
                  <c:v>7.8128166666666665E-2</c:v>
                </c:pt>
              </c:numCache>
            </c:numRef>
          </c:val>
        </c:ser>
        <c:ser>
          <c:idx val="49"/>
          <c:order val="49"/>
          <c:tx>
            <c:strRef>
              <c:f>'Tx Gulf Matrix'!$AZ$93</c:f>
              <c:strCache>
                <c:ptCount val="1"/>
                <c:pt idx="0">
                  <c:v>Jan-98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Matrix'!$AZ$94:$AZ$181</c:f>
              <c:numCache>
                <c:formatCode>General</c:formatCode>
                <c:ptCount val="88"/>
                <c:pt idx="0">
                  <c:v>0</c:v>
                </c:pt>
                <c:pt idx="48">
                  <c:v>0.12342677419354837</c:v>
                </c:pt>
                <c:pt idx="49">
                  <c:v>0.27984257142857144</c:v>
                </c:pt>
                <c:pt idx="50">
                  <c:v>0.2635832258064516</c:v>
                </c:pt>
                <c:pt idx="51">
                  <c:v>0.23844723333333334</c:v>
                </c:pt>
                <c:pt idx="52">
                  <c:v>0.21887712903225806</c:v>
                </c:pt>
                <c:pt idx="53">
                  <c:v>0.21347240000000001</c:v>
                </c:pt>
                <c:pt idx="54">
                  <c:v>0.20906403225806452</c:v>
                </c:pt>
                <c:pt idx="55">
                  <c:v>0.19524490322580645</c:v>
                </c:pt>
                <c:pt idx="56">
                  <c:v>0.18351313333333333</c:v>
                </c:pt>
                <c:pt idx="57">
                  <c:v>0.17729783870967741</c:v>
                </c:pt>
                <c:pt idx="58">
                  <c:v>0.17139479999999999</c:v>
                </c:pt>
                <c:pt idx="59">
                  <c:v>0.15205758064516128</c:v>
                </c:pt>
                <c:pt idx="60">
                  <c:v>0.14303983870967743</c:v>
                </c:pt>
                <c:pt idx="61">
                  <c:v>0.13701978571428572</c:v>
                </c:pt>
                <c:pt idx="62">
                  <c:v>0.12582641935483871</c:v>
                </c:pt>
                <c:pt idx="63">
                  <c:v>0.11789116666666667</c:v>
                </c:pt>
                <c:pt idx="64">
                  <c:v>0.11118583870967742</c:v>
                </c:pt>
                <c:pt idx="65">
                  <c:v>0.1042139</c:v>
                </c:pt>
                <c:pt idx="66">
                  <c:v>9.7400935483870979E-2</c:v>
                </c:pt>
                <c:pt idx="67">
                  <c:v>9.7972870967741932E-2</c:v>
                </c:pt>
                <c:pt idx="68">
                  <c:v>9.6812866666666678E-2</c:v>
                </c:pt>
                <c:pt idx="69">
                  <c:v>9.1428516129032258E-2</c:v>
                </c:pt>
                <c:pt idx="70">
                  <c:v>8.8059399999999996E-2</c:v>
                </c:pt>
                <c:pt idx="71">
                  <c:v>8.9217967741935481E-2</c:v>
                </c:pt>
                <c:pt idx="72">
                  <c:v>9.6056677419354836E-2</c:v>
                </c:pt>
                <c:pt idx="73">
                  <c:v>9.2602275862068956E-2</c:v>
                </c:pt>
                <c:pt idx="74">
                  <c:v>8.4661290322580643E-2</c:v>
                </c:pt>
                <c:pt idx="75">
                  <c:v>8.364856666666666E-2</c:v>
                </c:pt>
                <c:pt idx="76">
                  <c:v>7.9326387096774198E-2</c:v>
                </c:pt>
                <c:pt idx="77">
                  <c:v>7.4808799999999995E-2</c:v>
                </c:pt>
                <c:pt idx="78">
                  <c:v>6.9883580645161286E-2</c:v>
                </c:pt>
                <c:pt idx="79">
                  <c:v>6.8357419354838703E-2</c:v>
                </c:pt>
                <c:pt idx="80">
                  <c:v>6.3069366666666668E-2</c:v>
                </c:pt>
                <c:pt idx="81">
                  <c:v>6.1158645161290319E-2</c:v>
                </c:pt>
                <c:pt idx="82">
                  <c:v>5.8697166666666668E-2</c:v>
                </c:pt>
                <c:pt idx="83">
                  <c:v>5.4709193548387096E-2</c:v>
                </c:pt>
                <c:pt idx="84">
                  <c:v>5.1675387096774189E-2</c:v>
                </c:pt>
                <c:pt idx="85">
                  <c:v>5.197907142857143E-2</c:v>
                </c:pt>
                <c:pt idx="86">
                  <c:v>4.9077161290322587E-2</c:v>
                </c:pt>
                <c:pt idx="87">
                  <c:v>4.7146633333333333E-2</c:v>
                </c:pt>
              </c:numCache>
            </c:numRef>
          </c:val>
        </c:ser>
        <c:ser>
          <c:idx val="50"/>
          <c:order val="50"/>
          <c:tx>
            <c:strRef>
              <c:f>'Tx Gulf Matrix'!$BA$93</c:f>
              <c:strCache>
                <c:ptCount val="1"/>
                <c:pt idx="0">
                  <c:v>Feb-98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Matrix'!$BA$94:$BA$181</c:f>
              <c:numCache>
                <c:formatCode>General</c:formatCode>
                <c:ptCount val="88"/>
                <c:pt idx="0">
                  <c:v>0</c:v>
                </c:pt>
                <c:pt idx="49">
                  <c:v>0.16515321428571431</c:v>
                </c:pt>
                <c:pt idx="50">
                  <c:v>0.35318293548387092</c:v>
                </c:pt>
                <c:pt idx="51">
                  <c:v>0.36199253333333331</c:v>
                </c:pt>
                <c:pt idx="52">
                  <c:v>0.33720703225806448</c:v>
                </c:pt>
                <c:pt idx="53">
                  <c:v>0.29691166666666663</c:v>
                </c:pt>
                <c:pt idx="54">
                  <c:v>0.26993016129032255</c:v>
                </c:pt>
                <c:pt idx="55">
                  <c:v>0.24927009677419354</c:v>
                </c:pt>
                <c:pt idx="56">
                  <c:v>0.22357739999999998</c:v>
                </c:pt>
                <c:pt idx="57">
                  <c:v>0.20233419354838708</c:v>
                </c:pt>
                <c:pt idx="58">
                  <c:v>0.19806460000000001</c:v>
                </c:pt>
                <c:pt idx="59">
                  <c:v>0.17903038709677419</c:v>
                </c:pt>
                <c:pt idx="60">
                  <c:v>0.16701109677419354</c:v>
                </c:pt>
                <c:pt idx="61">
                  <c:v>0.15231471428571428</c:v>
                </c:pt>
                <c:pt idx="62">
                  <c:v>0.14246474193548389</c:v>
                </c:pt>
                <c:pt idx="63">
                  <c:v>0.1337622</c:v>
                </c:pt>
                <c:pt idx="64">
                  <c:v>0.12145883870967741</c:v>
                </c:pt>
                <c:pt idx="65">
                  <c:v>0.11841076666666667</c:v>
                </c:pt>
                <c:pt idx="66">
                  <c:v>0.11200661290322582</c:v>
                </c:pt>
                <c:pt idx="67">
                  <c:v>0.10664467741935485</c:v>
                </c:pt>
                <c:pt idx="68">
                  <c:v>0.1063973</c:v>
                </c:pt>
                <c:pt idx="69">
                  <c:v>0.10078525806451613</c:v>
                </c:pt>
                <c:pt idx="70">
                  <c:v>0.10014926666666667</c:v>
                </c:pt>
                <c:pt idx="71">
                  <c:v>9.530958064516129E-2</c:v>
                </c:pt>
                <c:pt idx="72">
                  <c:v>9.2659322580645159E-2</c:v>
                </c:pt>
                <c:pt idx="73">
                  <c:v>8.7739448275862067E-2</c:v>
                </c:pt>
                <c:pt idx="74">
                  <c:v>8.5082870967741933E-2</c:v>
                </c:pt>
                <c:pt idx="75">
                  <c:v>8.1210066666666664E-2</c:v>
                </c:pt>
                <c:pt idx="76">
                  <c:v>8.2294483870967744E-2</c:v>
                </c:pt>
                <c:pt idx="77">
                  <c:v>7.7813933333333335E-2</c:v>
                </c:pt>
                <c:pt idx="78">
                  <c:v>7.7618967741935496E-2</c:v>
                </c:pt>
                <c:pt idx="79">
                  <c:v>7.3006193548387097E-2</c:v>
                </c:pt>
                <c:pt idx="80">
                  <c:v>6.9828166666666663E-2</c:v>
                </c:pt>
                <c:pt idx="81">
                  <c:v>6.9432612903225804E-2</c:v>
                </c:pt>
                <c:pt idx="82">
                  <c:v>6.7168466666666676E-2</c:v>
                </c:pt>
                <c:pt idx="83">
                  <c:v>6.4950419354838709E-2</c:v>
                </c:pt>
                <c:pt idx="84">
                  <c:v>6.229803225806451E-2</c:v>
                </c:pt>
                <c:pt idx="85">
                  <c:v>5.8984607142857144E-2</c:v>
                </c:pt>
                <c:pt idx="86">
                  <c:v>5.9125419354838712E-2</c:v>
                </c:pt>
                <c:pt idx="87">
                  <c:v>5.6948866666666667E-2</c:v>
                </c:pt>
              </c:numCache>
            </c:numRef>
          </c:val>
        </c:ser>
        <c:ser>
          <c:idx val="51"/>
          <c:order val="51"/>
          <c:tx>
            <c:strRef>
              <c:f>'Tx Gulf Matrix'!$BB$93</c:f>
              <c:strCache>
                <c:ptCount val="1"/>
                <c:pt idx="0">
                  <c:v>Mar-98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Matrix'!$BB$94:$BB$181</c:f>
              <c:numCache>
                <c:formatCode>General</c:formatCode>
                <c:ptCount val="88"/>
                <c:pt idx="0">
                  <c:v>0</c:v>
                </c:pt>
                <c:pt idx="50">
                  <c:v>0.19894467741935482</c:v>
                </c:pt>
                <c:pt idx="51">
                  <c:v>0.34898299999999999</c:v>
                </c:pt>
                <c:pt idx="52">
                  <c:v>0.30189158064516131</c:v>
                </c:pt>
                <c:pt idx="53">
                  <c:v>0.25115723333333334</c:v>
                </c:pt>
                <c:pt idx="54">
                  <c:v>0.22402461290322581</c:v>
                </c:pt>
                <c:pt idx="55">
                  <c:v>0.21404806451612904</c:v>
                </c:pt>
                <c:pt idx="56">
                  <c:v>0.20100153333333332</c:v>
                </c:pt>
                <c:pt idx="57">
                  <c:v>0.19264654838709677</c:v>
                </c:pt>
                <c:pt idx="58">
                  <c:v>0.18153726666666667</c:v>
                </c:pt>
                <c:pt idx="59">
                  <c:v>0.1626762580645161</c:v>
                </c:pt>
                <c:pt idx="60">
                  <c:v>0.15481903225806451</c:v>
                </c:pt>
                <c:pt idx="61">
                  <c:v>0.14328089285714288</c:v>
                </c:pt>
                <c:pt idx="62">
                  <c:v>0.12927658064516129</c:v>
                </c:pt>
                <c:pt idx="63">
                  <c:v>0.1231397</c:v>
                </c:pt>
                <c:pt idx="64">
                  <c:v>0.12502654838709679</c:v>
                </c:pt>
                <c:pt idx="65">
                  <c:v>0.11881570000000001</c:v>
                </c:pt>
                <c:pt idx="66">
                  <c:v>0.11934667741935484</c:v>
                </c:pt>
                <c:pt idx="67">
                  <c:v>0.11069490322580645</c:v>
                </c:pt>
                <c:pt idx="68">
                  <c:v>0.10916719999999999</c:v>
                </c:pt>
                <c:pt idx="69">
                  <c:v>0.1035261935483871</c:v>
                </c:pt>
                <c:pt idx="70">
                  <c:v>0.10188643333333333</c:v>
                </c:pt>
                <c:pt idx="71">
                  <c:v>0.10127338709677419</c:v>
                </c:pt>
                <c:pt idx="72">
                  <c:v>9.7198096774193554E-2</c:v>
                </c:pt>
                <c:pt idx="73">
                  <c:v>9.4088310344827591E-2</c:v>
                </c:pt>
                <c:pt idx="74">
                  <c:v>9.025090322580645E-2</c:v>
                </c:pt>
                <c:pt idx="75">
                  <c:v>9.215926666666667E-2</c:v>
                </c:pt>
                <c:pt idx="76">
                  <c:v>9.3399612903225807E-2</c:v>
                </c:pt>
                <c:pt idx="77">
                  <c:v>9.2741566666666664E-2</c:v>
                </c:pt>
                <c:pt idx="78">
                  <c:v>9.1095354838709675E-2</c:v>
                </c:pt>
                <c:pt idx="79">
                  <c:v>8.4376580645161278E-2</c:v>
                </c:pt>
                <c:pt idx="80">
                  <c:v>7.8043933333333329E-2</c:v>
                </c:pt>
                <c:pt idx="81">
                  <c:v>8.0062225806451615E-2</c:v>
                </c:pt>
                <c:pt idx="82">
                  <c:v>7.574966666666666E-2</c:v>
                </c:pt>
                <c:pt idx="83">
                  <c:v>7.4511612903225805E-2</c:v>
                </c:pt>
                <c:pt idx="84">
                  <c:v>6.7327161290322582E-2</c:v>
                </c:pt>
                <c:pt idx="85">
                  <c:v>6.7366892857142854E-2</c:v>
                </c:pt>
                <c:pt idx="86">
                  <c:v>6.4926387096774188E-2</c:v>
                </c:pt>
                <c:pt idx="87">
                  <c:v>6.3262733333333335E-2</c:v>
                </c:pt>
              </c:numCache>
            </c:numRef>
          </c:val>
        </c:ser>
        <c:ser>
          <c:idx val="52"/>
          <c:order val="52"/>
          <c:tx>
            <c:strRef>
              <c:f>'Tx Gulf Matrix'!$BC$93</c:f>
              <c:strCache>
                <c:ptCount val="1"/>
                <c:pt idx="0">
                  <c:v>Apr-98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Matrix'!$BC$94:$BC$181</c:f>
              <c:numCache>
                <c:formatCode>General</c:formatCode>
                <c:ptCount val="88"/>
                <c:pt idx="0">
                  <c:v>0</c:v>
                </c:pt>
                <c:pt idx="51">
                  <c:v>0.15957080000000001</c:v>
                </c:pt>
                <c:pt idx="52">
                  <c:v>0.26176822580645159</c:v>
                </c:pt>
                <c:pt idx="53">
                  <c:v>0.2378815</c:v>
                </c:pt>
                <c:pt idx="54">
                  <c:v>0.21256222580645162</c:v>
                </c:pt>
                <c:pt idx="55">
                  <c:v>0.18236687096774193</c:v>
                </c:pt>
                <c:pt idx="56">
                  <c:v>0.16435713333333332</c:v>
                </c:pt>
                <c:pt idx="57">
                  <c:v>0.16084500000000002</c:v>
                </c:pt>
                <c:pt idx="58">
                  <c:v>0.1535861</c:v>
                </c:pt>
                <c:pt idx="59">
                  <c:v>0.13429693548387095</c:v>
                </c:pt>
                <c:pt idx="60">
                  <c:v>0.13369751612903227</c:v>
                </c:pt>
                <c:pt idx="61">
                  <c:v>0.12343014285714285</c:v>
                </c:pt>
                <c:pt idx="62">
                  <c:v>0.11709896774193548</c:v>
                </c:pt>
                <c:pt idx="63">
                  <c:v>0.11112703333333333</c:v>
                </c:pt>
                <c:pt idx="64">
                  <c:v>0.10400112903225807</c:v>
                </c:pt>
                <c:pt idx="65">
                  <c:v>9.1835799999999995E-2</c:v>
                </c:pt>
                <c:pt idx="66">
                  <c:v>8.6776354838709671E-2</c:v>
                </c:pt>
                <c:pt idx="67">
                  <c:v>7.9314580645161295E-2</c:v>
                </c:pt>
                <c:pt idx="68">
                  <c:v>7.6027033333333327E-2</c:v>
                </c:pt>
                <c:pt idx="69">
                  <c:v>7.6284322580645159E-2</c:v>
                </c:pt>
                <c:pt idx="70">
                  <c:v>7.4413733333333329E-2</c:v>
                </c:pt>
                <c:pt idx="71">
                  <c:v>6.8753451612903221E-2</c:v>
                </c:pt>
                <c:pt idx="72">
                  <c:v>6.8237451612903233E-2</c:v>
                </c:pt>
                <c:pt idx="73">
                  <c:v>6.4063655172413803E-2</c:v>
                </c:pt>
                <c:pt idx="74">
                  <c:v>6.1860967741935481E-2</c:v>
                </c:pt>
                <c:pt idx="75">
                  <c:v>6.0309366666666663E-2</c:v>
                </c:pt>
                <c:pt idx="76">
                  <c:v>5.8007709677419354E-2</c:v>
                </c:pt>
                <c:pt idx="77">
                  <c:v>5.4899400000000001E-2</c:v>
                </c:pt>
                <c:pt idx="78">
                  <c:v>5.3048354838709677E-2</c:v>
                </c:pt>
                <c:pt idx="79">
                  <c:v>5.1786032258064517E-2</c:v>
                </c:pt>
                <c:pt idx="80">
                  <c:v>4.9986500000000003E-2</c:v>
                </c:pt>
                <c:pt idx="81">
                  <c:v>4.8236483870967739E-2</c:v>
                </c:pt>
                <c:pt idx="82">
                  <c:v>4.7866499999999999E-2</c:v>
                </c:pt>
                <c:pt idx="83">
                  <c:v>4.6615967741935486E-2</c:v>
                </c:pt>
                <c:pt idx="84">
                  <c:v>4.6319129032258065E-2</c:v>
                </c:pt>
                <c:pt idx="85">
                  <c:v>4.6945821428571434E-2</c:v>
                </c:pt>
                <c:pt idx="86">
                  <c:v>4.6700193548387094E-2</c:v>
                </c:pt>
                <c:pt idx="87">
                  <c:v>4.6223366666666668E-2</c:v>
                </c:pt>
              </c:numCache>
            </c:numRef>
          </c:val>
        </c:ser>
        <c:ser>
          <c:idx val="53"/>
          <c:order val="53"/>
          <c:tx>
            <c:strRef>
              <c:f>'Tx Gulf Matrix'!$BD$93</c:f>
              <c:strCache>
                <c:ptCount val="1"/>
                <c:pt idx="0">
                  <c:v>May-98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Matrix'!$BD$94:$BD$181</c:f>
              <c:numCache>
                <c:formatCode>General</c:formatCode>
                <c:ptCount val="88"/>
                <c:pt idx="0">
                  <c:v>0</c:v>
                </c:pt>
                <c:pt idx="52">
                  <c:v>0.18797916129032258</c:v>
                </c:pt>
                <c:pt idx="53">
                  <c:v>0.36781713333333332</c:v>
                </c:pt>
                <c:pt idx="54">
                  <c:v>0.32068432258064516</c:v>
                </c:pt>
                <c:pt idx="55">
                  <c:v>0.27959229032258065</c:v>
                </c:pt>
                <c:pt idx="56">
                  <c:v>0.26055659999999997</c:v>
                </c:pt>
                <c:pt idx="57">
                  <c:v>0.23180470967741937</c:v>
                </c:pt>
                <c:pt idx="58">
                  <c:v>0.21177080000000001</c:v>
                </c:pt>
                <c:pt idx="59">
                  <c:v>0.18818958064516131</c:v>
                </c:pt>
                <c:pt idx="60">
                  <c:v>0.17095874193548385</c:v>
                </c:pt>
                <c:pt idx="61">
                  <c:v>0.15754746428571428</c:v>
                </c:pt>
                <c:pt idx="62">
                  <c:v>0.15283387096774192</c:v>
                </c:pt>
                <c:pt idx="63">
                  <c:v>0.13675243333333331</c:v>
                </c:pt>
                <c:pt idx="64">
                  <c:v>0.13652029032258065</c:v>
                </c:pt>
                <c:pt idx="65">
                  <c:v>0.13244453333333334</c:v>
                </c:pt>
                <c:pt idx="66">
                  <c:v>0.12699883870967743</c:v>
                </c:pt>
                <c:pt idx="67">
                  <c:v>0.1218494193548387</c:v>
                </c:pt>
                <c:pt idx="68">
                  <c:v>0.11557533333333334</c:v>
                </c:pt>
                <c:pt idx="69">
                  <c:v>0.10499829032258065</c:v>
                </c:pt>
                <c:pt idx="70">
                  <c:v>9.9589266666666662E-2</c:v>
                </c:pt>
                <c:pt idx="71">
                  <c:v>9.1331677419354829E-2</c:v>
                </c:pt>
                <c:pt idx="72">
                  <c:v>9.2130258064516121E-2</c:v>
                </c:pt>
                <c:pt idx="73">
                  <c:v>9.4115241379310349E-2</c:v>
                </c:pt>
                <c:pt idx="74">
                  <c:v>8.7773483870967742E-2</c:v>
                </c:pt>
                <c:pt idx="75">
                  <c:v>8.3051566666666674E-2</c:v>
                </c:pt>
                <c:pt idx="76">
                  <c:v>8.0086774193548385E-2</c:v>
                </c:pt>
                <c:pt idx="77">
                  <c:v>7.6360033333333341E-2</c:v>
                </c:pt>
                <c:pt idx="78">
                  <c:v>7.3352870967741929E-2</c:v>
                </c:pt>
                <c:pt idx="79">
                  <c:v>7.1916612903225804E-2</c:v>
                </c:pt>
                <c:pt idx="80">
                  <c:v>6.6602499999999995E-2</c:v>
                </c:pt>
                <c:pt idx="81">
                  <c:v>6.2749354838709678E-2</c:v>
                </c:pt>
                <c:pt idx="82">
                  <c:v>6.2085066666666668E-2</c:v>
                </c:pt>
                <c:pt idx="83">
                  <c:v>6.4363193548387099E-2</c:v>
                </c:pt>
                <c:pt idx="84">
                  <c:v>6.411729032258065E-2</c:v>
                </c:pt>
                <c:pt idx="85">
                  <c:v>6.2675285714285711E-2</c:v>
                </c:pt>
                <c:pt idx="86">
                  <c:v>6.0044193548387095E-2</c:v>
                </c:pt>
                <c:pt idx="87">
                  <c:v>5.6879166666666668E-2</c:v>
                </c:pt>
              </c:numCache>
            </c:numRef>
          </c:val>
        </c:ser>
        <c:ser>
          <c:idx val="54"/>
          <c:order val="54"/>
          <c:tx>
            <c:strRef>
              <c:f>'Tx Gulf Matrix'!$BE$93</c:f>
              <c:strCache>
                <c:ptCount val="1"/>
                <c:pt idx="0">
                  <c:v>Jun-98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Matrix'!$BE$94:$BE$181</c:f>
              <c:numCache>
                <c:formatCode>General</c:formatCode>
                <c:ptCount val="88"/>
                <c:pt idx="0">
                  <c:v>0</c:v>
                </c:pt>
                <c:pt idx="53">
                  <c:v>0.22905063333333334</c:v>
                </c:pt>
                <c:pt idx="54">
                  <c:v>0.40792048387096774</c:v>
                </c:pt>
                <c:pt idx="55">
                  <c:v>0.36553164516129033</c:v>
                </c:pt>
                <c:pt idx="56">
                  <c:v>0.35054893333333331</c:v>
                </c:pt>
                <c:pt idx="57">
                  <c:v>0.31590870967741935</c:v>
                </c:pt>
                <c:pt idx="58">
                  <c:v>0.28893593333333334</c:v>
                </c:pt>
                <c:pt idx="59">
                  <c:v>0.265681</c:v>
                </c:pt>
                <c:pt idx="60">
                  <c:v>0.23289680645161293</c:v>
                </c:pt>
                <c:pt idx="61">
                  <c:v>0.20049182142857142</c:v>
                </c:pt>
                <c:pt idx="62">
                  <c:v>0.18774790322580645</c:v>
                </c:pt>
                <c:pt idx="63">
                  <c:v>0.16727526666666667</c:v>
                </c:pt>
                <c:pt idx="64">
                  <c:v>0.15363032258064518</c:v>
                </c:pt>
                <c:pt idx="65">
                  <c:v>0.14097410000000002</c:v>
                </c:pt>
                <c:pt idx="66">
                  <c:v>0.13513467741935484</c:v>
                </c:pt>
                <c:pt idx="67">
                  <c:v>0.11947967741935485</c:v>
                </c:pt>
                <c:pt idx="68">
                  <c:v>0.10819253333333334</c:v>
                </c:pt>
                <c:pt idx="69">
                  <c:v>0.10697422580645161</c:v>
                </c:pt>
                <c:pt idx="70">
                  <c:v>0.10219513333333333</c:v>
                </c:pt>
                <c:pt idx="71">
                  <c:v>9.693603225806452E-2</c:v>
                </c:pt>
                <c:pt idx="72">
                  <c:v>9.6988000000000005E-2</c:v>
                </c:pt>
                <c:pt idx="73">
                  <c:v>9.6813620689655169E-2</c:v>
                </c:pt>
                <c:pt idx="74">
                  <c:v>9.2463838709677407E-2</c:v>
                </c:pt>
                <c:pt idx="75">
                  <c:v>8.6787266666666668E-2</c:v>
                </c:pt>
                <c:pt idx="76">
                  <c:v>7.7143548387096764E-2</c:v>
                </c:pt>
                <c:pt idx="77">
                  <c:v>7.0653433333333335E-2</c:v>
                </c:pt>
                <c:pt idx="78">
                  <c:v>7.2238838709677414E-2</c:v>
                </c:pt>
                <c:pt idx="79">
                  <c:v>7.1746870967741933E-2</c:v>
                </c:pt>
                <c:pt idx="80">
                  <c:v>6.9621066666666662E-2</c:v>
                </c:pt>
                <c:pt idx="81">
                  <c:v>6.5411999999999998E-2</c:v>
                </c:pt>
                <c:pt idx="82">
                  <c:v>6.092496666666667E-2</c:v>
                </c:pt>
                <c:pt idx="83">
                  <c:v>5.7357354838709677E-2</c:v>
                </c:pt>
                <c:pt idx="84">
                  <c:v>5.5510322580645165E-2</c:v>
                </c:pt>
                <c:pt idx="85">
                  <c:v>5.480689285714286E-2</c:v>
                </c:pt>
                <c:pt idx="86">
                  <c:v>5.3066354838709674E-2</c:v>
                </c:pt>
                <c:pt idx="87">
                  <c:v>5.0401333333333333E-2</c:v>
                </c:pt>
              </c:numCache>
            </c:numRef>
          </c:val>
        </c:ser>
        <c:ser>
          <c:idx val="55"/>
          <c:order val="55"/>
          <c:tx>
            <c:strRef>
              <c:f>'Tx Gulf Matrix'!$BF$93</c:f>
              <c:strCache>
                <c:ptCount val="1"/>
                <c:pt idx="0">
                  <c:v>Jul-98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Matrix'!$BF$94:$BF$181</c:f>
              <c:numCache>
                <c:formatCode>General</c:formatCode>
                <c:ptCount val="88"/>
                <c:pt idx="0">
                  <c:v>0</c:v>
                </c:pt>
                <c:pt idx="54">
                  <c:v>0.18725070967741936</c:v>
                </c:pt>
                <c:pt idx="55">
                  <c:v>0.47306870967741932</c:v>
                </c:pt>
                <c:pt idx="56">
                  <c:v>0.33490120000000001</c:v>
                </c:pt>
                <c:pt idx="57">
                  <c:v>0.32593906451612903</c:v>
                </c:pt>
                <c:pt idx="58">
                  <c:v>0.30303356666666664</c:v>
                </c:pt>
                <c:pt idx="59">
                  <c:v>0.26793129032258067</c:v>
                </c:pt>
                <c:pt idx="60">
                  <c:v>0.24858487096774193</c:v>
                </c:pt>
                <c:pt idx="61">
                  <c:v>0.23125742857142859</c:v>
                </c:pt>
                <c:pt idx="62">
                  <c:v>0.21445729032258065</c:v>
                </c:pt>
                <c:pt idx="63">
                  <c:v>0.18539749999999999</c:v>
                </c:pt>
                <c:pt idx="64">
                  <c:v>0.19458906451612903</c:v>
                </c:pt>
                <c:pt idx="65">
                  <c:v>0.17871276666666666</c:v>
                </c:pt>
                <c:pt idx="66">
                  <c:v>0.16434151612903225</c:v>
                </c:pt>
                <c:pt idx="67">
                  <c:v>0.15632222580645164</c:v>
                </c:pt>
                <c:pt idx="68">
                  <c:v>0.14687423333333335</c:v>
                </c:pt>
                <c:pt idx="69">
                  <c:v>0.13946267741935486</c:v>
                </c:pt>
                <c:pt idx="70">
                  <c:v>0.13163496666666666</c:v>
                </c:pt>
                <c:pt idx="71">
                  <c:v>0.12388619354838711</c:v>
                </c:pt>
                <c:pt idx="72">
                  <c:v>0.11853041935483871</c:v>
                </c:pt>
                <c:pt idx="73">
                  <c:v>0.10894568965517241</c:v>
                </c:pt>
                <c:pt idx="74">
                  <c:v>0.10150467741935483</c:v>
                </c:pt>
                <c:pt idx="75">
                  <c:v>9.8319933333333331E-2</c:v>
                </c:pt>
                <c:pt idx="76">
                  <c:v>9.3945419354838702E-2</c:v>
                </c:pt>
                <c:pt idx="77">
                  <c:v>8.7507233333333337E-2</c:v>
                </c:pt>
                <c:pt idx="78">
                  <c:v>8.3352193548387105E-2</c:v>
                </c:pt>
                <c:pt idx="79">
                  <c:v>7.6790387096774188E-2</c:v>
                </c:pt>
                <c:pt idx="80">
                  <c:v>7.2022466666666674E-2</c:v>
                </c:pt>
                <c:pt idx="81">
                  <c:v>7.0896967741935477E-2</c:v>
                </c:pt>
                <c:pt idx="82">
                  <c:v>6.777989999999999E-2</c:v>
                </c:pt>
                <c:pt idx="83">
                  <c:v>6.6336161290322576E-2</c:v>
                </c:pt>
                <c:pt idx="84">
                  <c:v>6.251264516129032E-2</c:v>
                </c:pt>
                <c:pt idx="85">
                  <c:v>6.1130499999999997E-2</c:v>
                </c:pt>
                <c:pt idx="86">
                  <c:v>6.9423225806451619E-2</c:v>
                </c:pt>
                <c:pt idx="87">
                  <c:v>6.5932299999999999E-2</c:v>
                </c:pt>
              </c:numCache>
            </c:numRef>
          </c:val>
        </c:ser>
        <c:ser>
          <c:idx val="56"/>
          <c:order val="56"/>
          <c:tx>
            <c:strRef>
              <c:f>'Tx Gulf Matrix'!$BG$93</c:f>
              <c:strCache>
                <c:ptCount val="1"/>
                <c:pt idx="0">
                  <c:v>Aug-98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Matrix'!$BG$94:$BG$181</c:f>
              <c:numCache>
                <c:formatCode>General</c:formatCode>
                <c:ptCount val="88"/>
                <c:pt idx="0">
                  <c:v>0</c:v>
                </c:pt>
                <c:pt idx="55">
                  <c:v>0.27222422580645161</c:v>
                </c:pt>
                <c:pt idx="56">
                  <c:v>0.43688449999999995</c:v>
                </c:pt>
                <c:pt idx="57">
                  <c:v>0.41229490322580642</c:v>
                </c:pt>
                <c:pt idx="58">
                  <c:v>0.38477786666666669</c:v>
                </c:pt>
                <c:pt idx="59">
                  <c:v>0.33430467741935488</c:v>
                </c:pt>
                <c:pt idx="60">
                  <c:v>0.32199193548387095</c:v>
                </c:pt>
                <c:pt idx="61">
                  <c:v>0.30846114285714288</c:v>
                </c:pt>
                <c:pt idx="62">
                  <c:v>0.28682006451612907</c:v>
                </c:pt>
                <c:pt idx="63">
                  <c:v>0.2529438</c:v>
                </c:pt>
                <c:pt idx="64">
                  <c:v>0.24511229032258064</c:v>
                </c:pt>
                <c:pt idx="65">
                  <c:v>0.2205415</c:v>
                </c:pt>
                <c:pt idx="66">
                  <c:v>0.20710564516129032</c:v>
                </c:pt>
                <c:pt idx="67">
                  <c:v>0.19329348387096776</c:v>
                </c:pt>
                <c:pt idx="68">
                  <c:v>0.16558003333333332</c:v>
                </c:pt>
                <c:pt idx="69">
                  <c:v>0.16114725806451613</c:v>
                </c:pt>
                <c:pt idx="70">
                  <c:v>0.14524609999999999</c:v>
                </c:pt>
                <c:pt idx="71">
                  <c:v>0.13055048387096774</c:v>
                </c:pt>
                <c:pt idx="72">
                  <c:v>0.11767574193548387</c:v>
                </c:pt>
                <c:pt idx="73">
                  <c:v>0.11085782758620689</c:v>
                </c:pt>
                <c:pt idx="74">
                  <c:v>0.10323867741935484</c:v>
                </c:pt>
                <c:pt idx="75">
                  <c:v>9.4656166666666666E-2</c:v>
                </c:pt>
                <c:pt idx="76">
                  <c:v>8.6979516129032264E-2</c:v>
                </c:pt>
                <c:pt idx="77">
                  <c:v>8.2433800000000002E-2</c:v>
                </c:pt>
                <c:pt idx="78">
                  <c:v>8.1547290322580651E-2</c:v>
                </c:pt>
                <c:pt idx="79">
                  <c:v>7.9113032258064514E-2</c:v>
                </c:pt>
                <c:pt idx="80">
                  <c:v>7.6377799999999996E-2</c:v>
                </c:pt>
                <c:pt idx="81">
                  <c:v>7.1681322580645163E-2</c:v>
                </c:pt>
                <c:pt idx="82">
                  <c:v>7.0175633333333334E-2</c:v>
                </c:pt>
                <c:pt idx="83">
                  <c:v>6.5669129032258064E-2</c:v>
                </c:pt>
                <c:pt idx="84">
                  <c:v>6.0362096774193547E-2</c:v>
                </c:pt>
                <c:pt idx="85">
                  <c:v>5.249282142857143E-2</c:v>
                </c:pt>
                <c:pt idx="86">
                  <c:v>5.5173548387096774E-2</c:v>
                </c:pt>
                <c:pt idx="87">
                  <c:v>5.4748600000000001E-2</c:v>
                </c:pt>
              </c:numCache>
            </c:numRef>
          </c:val>
        </c:ser>
        <c:ser>
          <c:idx val="57"/>
          <c:order val="57"/>
          <c:tx>
            <c:strRef>
              <c:f>'Tx Gulf Matrix'!$BH$93</c:f>
              <c:strCache>
                <c:ptCount val="1"/>
                <c:pt idx="0">
                  <c:v>Sep-98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Matrix'!$BH$94:$BH$181</c:f>
              <c:numCache>
                <c:formatCode>General</c:formatCode>
                <c:ptCount val="88"/>
                <c:pt idx="0">
                  <c:v>0</c:v>
                </c:pt>
                <c:pt idx="56">
                  <c:v>0.14000143333333334</c:v>
                </c:pt>
                <c:pt idx="57">
                  <c:v>0.28202267741935488</c:v>
                </c:pt>
                <c:pt idx="58">
                  <c:v>0.24906163333333334</c:v>
                </c:pt>
                <c:pt idx="59">
                  <c:v>0.21614112903225807</c:v>
                </c:pt>
                <c:pt idx="60">
                  <c:v>0.20229809677419355</c:v>
                </c:pt>
                <c:pt idx="61">
                  <c:v>0.18961496428571428</c:v>
                </c:pt>
                <c:pt idx="62">
                  <c:v>0.17127406451612903</c:v>
                </c:pt>
                <c:pt idx="63">
                  <c:v>0.15580363333333333</c:v>
                </c:pt>
                <c:pt idx="64">
                  <c:v>0.15287819354838711</c:v>
                </c:pt>
                <c:pt idx="65">
                  <c:v>0.14062676666666668</c:v>
                </c:pt>
                <c:pt idx="66">
                  <c:v>0.13703890322580645</c:v>
                </c:pt>
                <c:pt idx="67">
                  <c:v>0.13053929032258066</c:v>
                </c:pt>
                <c:pt idx="68">
                  <c:v>0.12429460000000001</c:v>
                </c:pt>
                <c:pt idx="69">
                  <c:v>0.1308933870967742</c:v>
                </c:pt>
                <c:pt idx="70">
                  <c:v>0.12956903333333333</c:v>
                </c:pt>
                <c:pt idx="71">
                  <c:v>0.12401264516129032</c:v>
                </c:pt>
                <c:pt idx="72">
                  <c:v>0.11258535483870968</c:v>
                </c:pt>
                <c:pt idx="73">
                  <c:v>0.10967613793103448</c:v>
                </c:pt>
                <c:pt idx="74">
                  <c:v>0.10500235483870968</c:v>
                </c:pt>
                <c:pt idx="75">
                  <c:v>9.6220600000000003E-2</c:v>
                </c:pt>
                <c:pt idx="76">
                  <c:v>9.0879225806451608E-2</c:v>
                </c:pt>
                <c:pt idx="77">
                  <c:v>8.8761233333333342E-2</c:v>
                </c:pt>
                <c:pt idx="78">
                  <c:v>8.6683612903225807E-2</c:v>
                </c:pt>
                <c:pt idx="79">
                  <c:v>8.3882677419354845E-2</c:v>
                </c:pt>
                <c:pt idx="80">
                  <c:v>7.5388233333333332E-2</c:v>
                </c:pt>
                <c:pt idx="81">
                  <c:v>7.7453258064516126E-2</c:v>
                </c:pt>
                <c:pt idx="82">
                  <c:v>7.1823866666666666E-2</c:v>
                </c:pt>
                <c:pt idx="83">
                  <c:v>7.1366870967741927E-2</c:v>
                </c:pt>
                <c:pt idx="84">
                  <c:v>6.7219161290322585E-2</c:v>
                </c:pt>
                <c:pt idx="85">
                  <c:v>6.6174499999999997E-2</c:v>
                </c:pt>
                <c:pt idx="86">
                  <c:v>6.7422741935483865E-2</c:v>
                </c:pt>
                <c:pt idx="87">
                  <c:v>5.8376733333333333E-2</c:v>
                </c:pt>
              </c:numCache>
            </c:numRef>
          </c:val>
        </c:ser>
        <c:ser>
          <c:idx val="58"/>
          <c:order val="58"/>
          <c:tx>
            <c:strRef>
              <c:f>'Tx Gulf Matrix'!$BI$93</c:f>
              <c:strCache>
                <c:ptCount val="1"/>
                <c:pt idx="0">
                  <c:v>Oct-98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Matrix'!$BI$94:$BI$181</c:f>
              <c:numCache>
                <c:formatCode>General</c:formatCode>
                <c:ptCount val="88"/>
                <c:pt idx="0">
                  <c:v>0</c:v>
                </c:pt>
                <c:pt idx="57">
                  <c:v>0.14864780645161288</c:v>
                </c:pt>
                <c:pt idx="58">
                  <c:v>0.28044053333333335</c:v>
                </c:pt>
                <c:pt idx="59">
                  <c:v>0.24038396774193546</c:v>
                </c:pt>
                <c:pt idx="60">
                  <c:v>0.22180516129032257</c:v>
                </c:pt>
                <c:pt idx="61">
                  <c:v>0.20096057142857143</c:v>
                </c:pt>
                <c:pt idx="62">
                  <c:v>0.18369593548387098</c:v>
                </c:pt>
                <c:pt idx="63">
                  <c:v>0.16982666666666668</c:v>
                </c:pt>
                <c:pt idx="64">
                  <c:v>0.15365106451612903</c:v>
                </c:pt>
                <c:pt idx="65">
                  <c:v>0.13855800000000001</c:v>
                </c:pt>
                <c:pt idx="66">
                  <c:v>0.12771487096774192</c:v>
                </c:pt>
                <c:pt idx="67">
                  <c:v>0.11950596774193549</c:v>
                </c:pt>
                <c:pt idx="68">
                  <c:v>0.11113233333333333</c:v>
                </c:pt>
                <c:pt idx="69">
                  <c:v>0.11495796774193548</c:v>
                </c:pt>
                <c:pt idx="70">
                  <c:v>0.10538763333333333</c:v>
                </c:pt>
                <c:pt idx="71">
                  <c:v>9.9574903225806463E-2</c:v>
                </c:pt>
                <c:pt idx="72">
                  <c:v>9.312193548387096E-2</c:v>
                </c:pt>
                <c:pt idx="73">
                  <c:v>8.6455034482758625E-2</c:v>
                </c:pt>
                <c:pt idx="74">
                  <c:v>8.3721096774193551E-2</c:v>
                </c:pt>
                <c:pt idx="75">
                  <c:v>7.6142666666666664E-2</c:v>
                </c:pt>
                <c:pt idx="76">
                  <c:v>7.4221999999999996E-2</c:v>
                </c:pt>
                <c:pt idx="77">
                  <c:v>7.2677533333333336E-2</c:v>
                </c:pt>
                <c:pt idx="78">
                  <c:v>7.066916129032258E-2</c:v>
                </c:pt>
                <c:pt idx="79">
                  <c:v>6.7275451612903214E-2</c:v>
                </c:pt>
                <c:pt idx="80">
                  <c:v>6.2856233333333331E-2</c:v>
                </c:pt>
                <c:pt idx="81">
                  <c:v>6.0030645161290329E-2</c:v>
                </c:pt>
                <c:pt idx="82">
                  <c:v>5.2274033333333338E-2</c:v>
                </c:pt>
                <c:pt idx="83">
                  <c:v>5.0120064516129034E-2</c:v>
                </c:pt>
                <c:pt idx="84">
                  <c:v>4.6451741935483876E-2</c:v>
                </c:pt>
                <c:pt idx="85">
                  <c:v>4.5875999999999993E-2</c:v>
                </c:pt>
                <c:pt idx="86">
                  <c:v>4.3547806451612901E-2</c:v>
                </c:pt>
                <c:pt idx="87">
                  <c:v>4.2466633333333337E-2</c:v>
                </c:pt>
              </c:numCache>
            </c:numRef>
          </c:val>
        </c:ser>
        <c:ser>
          <c:idx val="59"/>
          <c:order val="59"/>
          <c:tx>
            <c:strRef>
              <c:f>'Tx Gulf Matrix'!$BJ$93</c:f>
              <c:strCache>
                <c:ptCount val="1"/>
                <c:pt idx="0">
                  <c:v>Nov-98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Matrix'!$BJ$94:$BJ$181</c:f>
              <c:numCache>
                <c:formatCode>General</c:formatCode>
                <c:ptCount val="88"/>
                <c:pt idx="0">
                  <c:v>0</c:v>
                </c:pt>
                <c:pt idx="58">
                  <c:v>0.155644</c:v>
                </c:pt>
                <c:pt idx="59">
                  <c:v>0.3218819677419355</c:v>
                </c:pt>
                <c:pt idx="60">
                  <c:v>0.29965561290322584</c:v>
                </c:pt>
                <c:pt idx="61">
                  <c:v>0.28550278571428572</c:v>
                </c:pt>
                <c:pt idx="62">
                  <c:v>0.25316935483870967</c:v>
                </c:pt>
                <c:pt idx="63">
                  <c:v>0.24250856666666668</c:v>
                </c:pt>
                <c:pt idx="64">
                  <c:v>0.2195541612903226</c:v>
                </c:pt>
                <c:pt idx="65">
                  <c:v>0.20825476666666667</c:v>
                </c:pt>
                <c:pt idx="66">
                  <c:v>0.18857977419354838</c:v>
                </c:pt>
                <c:pt idx="67">
                  <c:v>0.17649077419354839</c:v>
                </c:pt>
                <c:pt idx="68">
                  <c:v>0.17089573333333333</c:v>
                </c:pt>
                <c:pt idx="69">
                  <c:v>0.15586935483870967</c:v>
                </c:pt>
                <c:pt idx="70">
                  <c:v>0.15086626666666667</c:v>
                </c:pt>
                <c:pt idx="71">
                  <c:v>0.14601441935483872</c:v>
                </c:pt>
                <c:pt idx="72">
                  <c:v>0.13743525806451615</c:v>
                </c:pt>
                <c:pt idx="73">
                  <c:v>0.13013248275862069</c:v>
                </c:pt>
                <c:pt idx="74">
                  <c:v>0.11982290322580645</c:v>
                </c:pt>
                <c:pt idx="75">
                  <c:v>0.10825403333333333</c:v>
                </c:pt>
                <c:pt idx="76">
                  <c:v>0.10606103225806451</c:v>
                </c:pt>
                <c:pt idx="77">
                  <c:v>0.10101120000000001</c:v>
                </c:pt>
                <c:pt idx="78">
                  <c:v>9.4330709677419355E-2</c:v>
                </c:pt>
                <c:pt idx="79">
                  <c:v>9.0093451612903219E-2</c:v>
                </c:pt>
                <c:pt idx="80">
                  <c:v>8.990703333333333E-2</c:v>
                </c:pt>
                <c:pt idx="81">
                  <c:v>9.7527903225806456E-2</c:v>
                </c:pt>
                <c:pt idx="82">
                  <c:v>9.7914199999999993E-2</c:v>
                </c:pt>
                <c:pt idx="83">
                  <c:v>8.0765322580645171E-2</c:v>
                </c:pt>
                <c:pt idx="84">
                  <c:v>7.0257161290322584E-2</c:v>
                </c:pt>
                <c:pt idx="85">
                  <c:v>6.3848785714285719E-2</c:v>
                </c:pt>
                <c:pt idx="86">
                  <c:v>6.581564516129032E-2</c:v>
                </c:pt>
                <c:pt idx="87">
                  <c:v>6.2017499999999996E-2</c:v>
                </c:pt>
              </c:numCache>
            </c:numRef>
          </c:val>
        </c:ser>
        <c:ser>
          <c:idx val="60"/>
          <c:order val="60"/>
          <c:tx>
            <c:strRef>
              <c:f>'Tx Gulf Matrix'!$BK$93</c:f>
              <c:strCache>
                <c:ptCount val="1"/>
                <c:pt idx="0">
                  <c:v>Dec-98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Matrix'!$BK$94:$BK$181</c:f>
              <c:numCache>
                <c:formatCode>General</c:formatCode>
                <c:ptCount val="88"/>
                <c:pt idx="0">
                  <c:v>0</c:v>
                </c:pt>
                <c:pt idx="59">
                  <c:v>0.13219812903225808</c:v>
                </c:pt>
                <c:pt idx="60">
                  <c:v>0.31347390322580648</c:v>
                </c:pt>
                <c:pt idx="61">
                  <c:v>0.27781853571428572</c:v>
                </c:pt>
                <c:pt idx="62">
                  <c:v>0.24909270967741934</c:v>
                </c:pt>
                <c:pt idx="63">
                  <c:v>0.22259106666666667</c:v>
                </c:pt>
                <c:pt idx="64">
                  <c:v>0.23824877419354837</c:v>
                </c:pt>
                <c:pt idx="65">
                  <c:v>0.18073026666666667</c:v>
                </c:pt>
                <c:pt idx="66">
                  <c:v>0.16369399999999998</c:v>
                </c:pt>
                <c:pt idx="67">
                  <c:v>0.14719870967741935</c:v>
                </c:pt>
                <c:pt idx="68">
                  <c:v>0.1460362</c:v>
                </c:pt>
                <c:pt idx="69">
                  <c:v>0.1415689677419355</c:v>
                </c:pt>
                <c:pt idx="70">
                  <c:v>0.13208330000000001</c:v>
                </c:pt>
                <c:pt idx="71">
                  <c:v>0.12031699999999999</c:v>
                </c:pt>
                <c:pt idx="72">
                  <c:v>0.10986112903225807</c:v>
                </c:pt>
                <c:pt idx="73">
                  <c:v>0.10306768965517242</c:v>
                </c:pt>
                <c:pt idx="74">
                  <c:v>9.7218935483870977E-2</c:v>
                </c:pt>
                <c:pt idx="75">
                  <c:v>9.0095300000000003E-2</c:v>
                </c:pt>
                <c:pt idx="76">
                  <c:v>8.4887870967741946E-2</c:v>
                </c:pt>
                <c:pt idx="77">
                  <c:v>7.8089933333333333E-2</c:v>
                </c:pt>
                <c:pt idx="78">
                  <c:v>7.7306709677419344E-2</c:v>
                </c:pt>
                <c:pt idx="79">
                  <c:v>7.5090290322580647E-2</c:v>
                </c:pt>
                <c:pt idx="80">
                  <c:v>7.0290666666666668E-2</c:v>
                </c:pt>
                <c:pt idx="81">
                  <c:v>6.6390161290322575E-2</c:v>
                </c:pt>
                <c:pt idx="82">
                  <c:v>6.73623E-2</c:v>
                </c:pt>
                <c:pt idx="83">
                  <c:v>6.2162161290322579E-2</c:v>
                </c:pt>
                <c:pt idx="84">
                  <c:v>5.4236032258064518E-2</c:v>
                </c:pt>
                <c:pt idx="85">
                  <c:v>5.0189999999999999E-2</c:v>
                </c:pt>
                <c:pt idx="86">
                  <c:v>5.24226129032258E-2</c:v>
                </c:pt>
                <c:pt idx="87">
                  <c:v>5.0329333333333337E-2</c:v>
                </c:pt>
              </c:numCache>
            </c:numRef>
          </c:val>
        </c:ser>
        <c:ser>
          <c:idx val="61"/>
          <c:order val="61"/>
          <c:tx>
            <c:strRef>
              <c:f>'Tx Gulf Matrix'!$BL$93</c:f>
              <c:strCache>
                <c:ptCount val="1"/>
                <c:pt idx="0">
                  <c:v>Jan-99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Matrix'!$BL$94:$BL$181</c:f>
              <c:numCache>
                <c:formatCode>General</c:formatCode>
                <c:ptCount val="88"/>
                <c:pt idx="0">
                  <c:v>0</c:v>
                </c:pt>
                <c:pt idx="60">
                  <c:v>0.21337248387096774</c:v>
                </c:pt>
                <c:pt idx="61">
                  <c:v>0.38746253571428568</c:v>
                </c:pt>
                <c:pt idx="62">
                  <c:v>0.35552551612903227</c:v>
                </c:pt>
                <c:pt idx="63">
                  <c:v>0.32861213333333333</c:v>
                </c:pt>
                <c:pt idx="64">
                  <c:v>0.29297683870967739</c:v>
                </c:pt>
                <c:pt idx="65">
                  <c:v>0.26683136666666668</c:v>
                </c:pt>
                <c:pt idx="66">
                  <c:v>0.25293029032258063</c:v>
                </c:pt>
                <c:pt idx="67">
                  <c:v>0.24728790322580643</c:v>
                </c:pt>
                <c:pt idx="68">
                  <c:v>0.23079620000000001</c:v>
                </c:pt>
                <c:pt idx="69">
                  <c:v>0.2055503548387097</c:v>
                </c:pt>
                <c:pt idx="70">
                  <c:v>0.18195210000000001</c:v>
                </c:pt>
                <c:pt idx="71">
                  <c:v>0.16273419354838711</c:v>
                </c:pt>
                <c:pt idx="72">
                  <c:v>0.14521245161290322</c:v>
                </c:pt>
                <c:pt idx="73">
                  <c:v>0.13473058620689654</c:v>
                </c:pt>
                <c:pt idx="74">
                  <c:v>0.13397370967741934</c:v>
                </c:pt>
                <c:pt idx="75">
                  <c:v>0.1181613</c:v>
                </c:pt>
                <c:pt idx="76">
                  <c:v>0.11462525806451614</c:v>
                </c:pt>
                <c:pt idx="77">
                  <c:v>0.1073161</c:v>
                </c:pt>
                <c:pt idx="78">
                  <c:v>9.862670967741935E-2</c:v>
                </c:pt>
                <c:pt idx="79">
                  <c:v>9.1970225806451616E-2</c:v>
                </c:pt>
                <c:pt idx="80">
                  <c:v>8.8684166666666661E-2</c:v>
                </c:pt>
                <c:pt idx="81">
                  <c:v>8.5561806451612904E-2</c:v>
                </c:pt>
                <c:pt idx="82">
                  <c:v>8.0552100000000001E-2</c:v>
                </c:pt>
                <c:pt idx="83">
                  <c:v>8.8409612903225812E-2</c:v>
                </c:pt>
                <c:pt idx="84">
                  <c:v>8.4352354838709676E-2</c:v>
                </c:pt>
                <c:pt idx="85">
                  <c:v>7.6837392857142861E-2</c:v>
                </c:pt>
                <c:pt idx="86">
                  <c:v>7.6116483870967741E-2</c:v>
                </c:pt>
                <c:pt idx="87">
                  <c:v>7.30682E-2</c:v>
                </c:pt>
              </c:numCache>
            </c:numRef>
          </c:val>
        </c:ser>
        <c:ser>
          <c:idx val="62"/>
          <c:order val="62"/>
          <c:tx>
            <c:strRef>
              <c:f>'Tx Gulf Matrix'!$BM$93</c:f>
              <c:strCache>
                <c:ptCount val="1"/>
                <c:pt idx="0">
                  <c:v>Feb-99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Matrix'!$BM$94:$BM$181</c:f>
              <c:numCache>
                <c:formatCode>General</c:formatCode>
                <c:ptCount val="88"/>
                <c:pt idx="0">
                  <c:v>0</c:v>
                </c:pt>
                <c:pt idx="61">
                  <c:v>0.15470728571428571</c:v>
                </c:pt>
                <c:pt idx="62">
                  <c:v>0.33413625806451613</c:v>
                </c:pt>
                <c:pt idx="63">
                  <c:v>0.38092183333333335</c:v>
                </c:pt>
                <c:pt idx="64">
                  <c:v>0.35864658064516125</c:v>
                </c:pt>
                <c:pt idx="65">
                  <c:v>0.35193266666666667</c:v>
                </c:pt>
                <c:pt idx="66">
                  <c:v>0.33827977419354838</c:v>
                </c:pt>
                <c:pt idx="67">
                  <c:v>0.32833767741935488</c:v>
                </c:pt>
                <c:pt idx="68">
                  <c:v>0.31735869999999999</c:v>
                </c:pt>
                <c:pt idx="69">
                  <c:v>0.28947483870967744</c:v>
                </c:pt>
                <c:pt idx="70">
                  <c:v>0.29770580000000002</c:v>
                </c:pt>
                <c:pt idx="71">
                  <c:v>0.28449680645161285</c:v>
                </c:pt>
                <c:pt idx="72">
                  <c:v>0.28013732258064517</c:v>
                </c:pt>
                <c:pt idx="73">
                  <c:v>0.2649408620689655</c:v>
                </c:pt>
                <c:pt idx="74">
                  <c:v>0.24727029032258063</c:v>
                </c:pt>
                <c:pt idx="75">
                  <c:v>0.24523429999999999</c:v>
                </c:pt>
                <c:pt idx="76">
                  <c:v>0.23021793548387098</c:v>
                </c:pt>
                <c:pt idx="77">
                  <c:v>0.21217996666666666</c:v>
                </c:pt>
                <c:pt idx="78">
                  <c:v>0.18887616129032259</c:v>
                </c:pt>
                <c:pt idx="79">
                  <c:v>0.18757109677419354</c:v>
                </c:pt>
                <c:pt idx="80">
                  <c:v>0.16712060000000001</c:v>
                </c:pt>
                <c:pt idx="81">
                  <c:v>0.16991041935483872</c:v>
                </c:pt>
                <c:pt idx="82">
                  <c:v>0.1714986</c:v>
                </c:pt>
                <c:pt idx="83">
                  <c:v>0.15985577419354841</c:v>
                </c:pt>
                <c:pt idx="84">
                  <c:v>0.15230435483870966</c:v>
                </c:pt>
                <c:pt idx="85">
                  <c:v>0.14747260714285715</c:v>
                </c:pt>
                <c:pt idx="86">
                  <c:v>0.13904164516129033</c:v>
                </c:pt>
                <c:pt idx="87">
                  <c:v>0.13308690000000001</c:v>
                </c:pt>
              </c:numCache>
            </c:numRef>
          </c:val>
        </c:ser>
        <c:ser>
          <c:idx val="63"/>
          <c:order val="63"/>
          <c:tx>
            <c:strRef>
              <c:f>'Tx Gulf Matrix'!$BN$93</c:f>
              <c:strCache>
                <c:ptCount val="1"/>
                <c:pt idx="0">
                  <c:v>Mar-99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Matrix'!$BN$94:$BN$181</c:f>
              <c:numCache>
                <c:formatCode>General</c:formatCode>
                <c:ptCount val="88"/>
                <c:pt idx="0">
                  <c:v>0</c:v>
                </c:pt>
                <c:pt idx="62">
                  <c:v>0.10476835483870967</c:v>
                </c:pt>
                <c:pt idx="63">
                  <c:v>0.26861166666666669</c:v>
                </c:pt>
                <c:pt idx="64">
                  <c:v>0.23134535483870969</c:v>
                </c:pt>
                <c:pt idx="65">
                  <c:v>0.20496516666666667</c:v>
                </c:pt>
                <c:pt idx="66">
                  <c:v>0.19357470967741935</c:v>
                </c:pt>
                <c:pt idx="67">
                  <c:v>0.174127</c:v>
                </c:pt>
                <c:pt idx="68">
                  <c:v>0.16231813333333334</c:v>
                </c:pt>
                <c:pt idx="69">
                  <c:v>0.14011719354838709</c:v>
                </c:pt>
                <c:pt idx="70">
                  <c:v>0.13060383333333334</c:v>
                </c:pt>
                <c:pt idx="71">
                  <c:v>0.11965312903225807</c:v>
                </c:pt>
                <c:pt idx="72">
                  <c:v>0.10884570967741934</c:v>
                </c:pt>
                <c:pt idx="73">
                  <c:v>0.10238165517241379</c:v>
                </c:pt>
                <c:pt idx="74">
                  <c:v>9.9585354838709686E-2</c:v>
                </c:pt>
                <c:pt idx="75">
                  <c:v>9.1363066666666673E-2</c:v>
                </c:pt>
                <c:pt idx="76">
                  <c:v>0.10283954838709677</c:v>
                </c:pt>
                <c:pt idx="77">
                  <c:v>0.10020416666666666</c:v>
                </c:pt>
                <c:pt idx="78">
                  <c:v>9.5904451612903216E-2</c:v>
                </c:pt>
                <c:pt idx="79">
                  <c:v>8.6997258064516136E-2</c:v>
                </c:pt>
                <c:pt idx="80">
                  <c:v>9.03476E-2</c:v>
                </c:pt>
                <c:pt idx="81">
                  <c:v>8.5809354838709676E-2</c:v>
                </c:pt>
                <c:pt idx="82">
                  <c:v>8.5471033333333335E-2</c:v>
                </c:pt>
                <c:pt idx="83">
                  <c:v>8.238674193548387E-2</c:v>
                </c:pt>
                <c:pt idx="84">
                  <c:v>7.5267677419354848E-2</c:v>
                </c:pt>
                <c:pt idx="85">
                  <c:v>5.1373249999999995E-2</c:v>
                </c:pt>
                <c:pt idx="86">
                  <c:v>4.8774709677419356E-2</c:v>
                </c:pt>
                <c:pt idx="87">
                  <c:v>4.7882599999999997E-2</c:v>
                </c:pt>
              </c:numCache>
            </c:numRef>
          </c:val>
        </c:ser>
        <c:ser>
          <c:idx val="64"/>
          <c:order val="64"/>
          <c:tx>
            <c:strRef>
              <c:f>'Tx Gulf Matrix'!$BO$93</c:f>
              <c:strCache>
                <c:ptCount val="1"/>
                <c:pt idx="0">
                  <c:v>Apr-99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Matrix'!$BO$94:$BO$181</c:f>
              <c:numCache>
                <c:formatCode>General</c:formatCode>
                <c:ptCount val="88"/>
                <c:pt idx="0">
                  <c:v>0</c:v>
                </c:pt>
                <c:pt idx="63">
                  <c:v>0.12959743333333332</c:v>
                </c:pt>
                <c:pt idx="64">
                  <c:v>0.26957977419354839</c:v>
                </c:pt>
                <c:pt idx="65">
                  <c:v>0.26329546666666664</c:v>
                </c:pt>
                <c:pt idx="66">
                  <c:v>0.26410990322580646</c:v>
                </c:pt>
                <c:pt idx="67">
                  <c:v>0.24419403225806452</c:v>
                </c:pt>
                <c:pt idx="68">
                  <c:v>0.25173109999999999</c:v>
                </c:pt>
                <c:pt idx="69">
                  <c:v>0.24411132258064516</c:v>
                </c:pt>
                <c:pt idx="70">
                  <c:v>0.2208463</c:v>
                </c:pt>
                <c:pt idx="71">
                  <c:v>0.19165309677419354</c:v>
                </c:pt>
                <c:pt idx="72">
                  <c:v>0.17760051612903224</c:v>
                </c:pt>
                <c:pt idx="73">
                  <c:v>0.17285920689655171</c:v>
                </c:pt>
                <c:pt idx="74">
                  <c:v>0.17293364516129031</c:v>
                </c:pt>
                <c:pt idx="75">
                  <c:v>0.16322456666666665</c:v>
                </c:pt>
                <c:pt idx="76">
                  <c:v>0.15920435483870968</c:v>
                </c:pt>
                <c:pt idx="77">
                  <c:v>0.14884340000000001</c:v>
                </c:pt>
                <c:pt idx="78">
                  <c:v>0.1361861612903226</c:v>
                </c:pt>
                <c:pt idx="79">
                  <c:v>0.12684787096774194</c:v>
                </c:pt>
                <c:pt idx="80">
                  <c:v>0.11794323333333333</c:v>
                </c:pt>
                <c:pt idx="81">
                  <c:v>0.1096338064516129</c:v>
                </c:pt>
                <c:pt idx="82">
                  <c:v>9.8981233333333335E-2</c:v>
                </c:pt>
                <c:pt idx="83">
                  <c:v>9.7942161290322585E-2</c:v>
                </c:pt>
                <c:pt idx="84">
                  <c:v>9.253990322580645E-2</c:v>
                </c:pt>
                <c:pt idx="85">
                  <c:v>8.4799642857142851E-2</c:v>
                </c:pt>
                <c:pt idx="86">
                  <c:v>6.6659580645161295E-2</c:v>
                </c:pt>
                <c:pt idx="87">
                  <c:v>6.7573099999999997E-2</c:v>
                </c:pt>
              </c:numCache>
            </c:numRef>
          </c:val>
        </c:ser>
        <c:ser>
          <c:idx val="65"/>
          <c:order val="65"/>
          <c:tx>
            <c:strRef>
              <c:f>'Tx Gulf Matrix'!$BP$93</c:f>
              <c:strCache>
                <c:ptCount val="1"/>
                <c:pt idx="0">
                  <c:v>May-99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Matrix'!$BP$94:$BP$181</c:f>
              <c:numCache>
                <c:formatCode>General</c:formatCode>
                <c:ptCount val="88"/>
                <c:pt idx="0">
                  <c:v>0</c:v>
                </c:pt>
                <c:pt idx="64">
                  <c:v>0.1484728064516129</c:v>
                </c:pt>
                <c:pt idx="65">
                  <c:v>0.33047733333333335</c:v>
                </c:pt>
                <c:pt idx="66">
                  <c:v>0.31848119354838705</c:v>
                </c:pt>
                <c:pt idx="67">
                  <c:v>0.28292541935483873</c:v>
                </c:pt>
                <c:pt idx="68">
                  <c:v>0.25108960000000002</c:v>
                </c:pt>
                <c:pt idx="69">
                  <c:v>0.21792061290322579</c:v>
                </c:pt>
                <c:pt idx="70">
                  <c:v>0.20965523333333333</c:v>
                </c:pt>
                <c:pt idx="71">
                  <c:v>0.1878092258064516</c:v>
                </c:pt>
                <c:pt idx="72">
                  <c:v>0.16864629032258066</c:v>
                </c:pt>
                <c:pt idx="73">
                  <c:v>0.15930027586206896</c:v>
                </c:pt>
                <c:pt idx="74">
                  <c:v>0.15022716129032257</c:v>
                </c:pt>
                <c:pt idx="75">
                  <c:v>0.1401319</c:v>
                </c:pt>
                <c:pt idx="76">
                  <c:v>0.13155593548387098</c:v>
                </c:pt>
                <c:pt idx="77">
                  <c:v>0.1263502</c:v>
                </c:pt>
                <c:pt idx="78">
                  <c:v>0.11209251612903225</c:v>
                </c:pt>
                <c:pt idx="79">
                  <c:v>0.11071883870967743</c:v>
                </c:pt>
                <c:pt idx="80">
                  <c:v>0.10580229999999999</c:v>
                </c:pt>
                <c:pt idx="81">
                  <c:v>9.8650354838709681E-2</c:v>
                </c:pt>
                <c:pt idx="82">
                  <c:v>8.8247699999999998E-2</c:v>
                </c:pt>
                <c:pt idx="83">
                  <c:v>8.0932516129032253E-2</c:v>
                </c:pt>
                <c:pt idx="84">
                  <c:v>7.8529064516129024E-2</c:v>
                </c:pt>
                <c:pt idx="85">
                  <c:v>6.0879642857142861E-2</c:v>
                </c:pt>
                <c:pt idx="86">
                  <c:v>7.2362096774193543E-2</c:v>
                </c:pt>
                <c:pt idx="87">
                  <c:v>6.7627000000000007E-2</c:v>
                </c:pt>
              </c:numCache>
            </c:numRef>
          </c:val>
        </c:ser>
        <c:ser>
          <c:idx val="66"/>
          <c:order val="66"/>
          <c:tx>
            <c:strRef>
              <c:f>'Tx Gulf Matrix'!$BQ$93</c:f>
              <c:strCache>
                <c:ptCount val="1"/>
                <c:pt idx="0">
                  <c:v>Jun-99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Matrix'!$BQ$94:$BQ$181</c:f>
              <c:numCache>
                <c:formatCode>General</c:formatCode>
                <c:ptCount val="88"/>
                <c:pt idx="0">
                  <c:v>0</c:v>
                </c:pt>
                <c:pt idx="65">
                  <c:v>0.11621016666666667</c:v>
                </c:pt>
                <c:pt idx="66">
                  <c:v>0.21835087096774192</c:v>
                </c:pt>
                <c:pt idx="67">
                  <c:v>0.19179945161290321</c:v>
                </c:pt>
                <c:pt idx="68">
                  <c:v>0.16495499999999999</c:v>
                </c:pt>
                <c:pt idx="69">
                  <c:v>0.16014025806451612</c:v>
                </c:pt>
                <c:pt idx="70">
                  <c:v>0.14371249999999999</c:v>
                </c:pt>
                <c:pt idx="71">
                  <c:v>0.12970551612903225</c:v>
                </c:pt>
                <c:pt idx="72">
                  <c:v>0.11449774193548387</c:v>
                </c:pt>
                <c:pt idx="73">
                  <c:v>0.10860013793103448</c:v>
                </c:pt>
                <c:pt idx="74">
                  <c:v>9.4500161290322571E-2</c:v>
                </c:pt>
                <c:pt idx="75">
                  <c:v>8.0981666666666674E-2</c:v>
                </c:pt>
                <c:pt idx="76">
                  <c:v>7.1012000000000006E-2</c:v>
                </c:pt>
                <c:pt idx="77">
                  <c:v>6.6937733333333332E-2</c:v>
                </c:pt>
                <c:pt idx="78">
                  <c:v>6.2826516129032256E-2</c:v>
                </c:pt>
                <c:pt idx="79">
                  <c:v>5.6350677419354837E-2</c:v>
                </c:pt>
                <c:pt idx="80">
                  <c:v>5.3183899999999999E-2</c:v>
                </c:pt>
                <c:pt idx="81">
                  <c:v>5.2077290322580641E-2</c:v>
                </c:pt>
                <c:pt idx="82">
                  <c:v>5.2976299999999997E-2</c:v>
                </c:pt>
                <c:pt idx="83">
                  <c:v>5.3370548387096775E-2</c:v>
                </c:pt>
                <c:pt idx="84">
                  <c:v>5.2378967741935484E-2</c:v>
                </c:pt>
                <c:pt idx="85">
                  <c:v>5.064707142857143E-2</c:v>
                </c:pt>
                <c:pt idx="86">
                  <c:v>4.7854096774193548E-2</c:v>
                </c:pt>
                <c:pt idx="87">
                  <c:v>4.7052200000000002E-2</c:v>
                </c:pt>
              </c:numCache>
            </c:numRef>
          </c:val>
        </c:ser>
        <c:ser>
          <c:idx val="67"/>
          <c:order val="67"/>
          <c:tx>
            <c:strRef>
              <c:f>'Tx Gulf Matrix'!$BR$93</c:f>
              <c:strCache>
                <c:ptCount val="1"/>
                <c:pt idx="0">
                  <c:v>Jul-99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Matrix'!$BR$94:$BR$181</c:f>
              <c:numCache>
                <c:formatCode>General</c:formatCode>
                <c:ptCount val="88"/>
                <c:pt idx="0">
                  <c:v>0</c:v>
                </c:pt>
                <c:pt idx="66">
                  <c:v>0.17320306451612905</c:v>
                </c:pt>
                <c:pt idx="67">
                  <c:v>0.35462016129032259</c:v>
                </c:pt>
                <c:pt idx="68">
                  <c:v>0.35873110000000002</c:v>
                </c:pt>
                <c:pt idx="69">
                  <c:v>0.30968699999999999</c:v>
                </c:pt>
                <c:pt idx="70">
                  <c:v>0.27025516666666666</c:v>
                </c:pt>
                <c:pt idx="71">
                  <c:v>0.23755954838709678</c:v>
                </c:pt>
                <c:pt idx="72">
                  <c:v>0.21050096774193547</c:v>
                </c:pt>
                <c:pt idx="73">
                  <c:v>0.20162375862068968</c:v>
                </c:pt>
                <c:pt idx="74">
                  <c:v>0.17670854838709679</c:v>
                </c:pt>
                <c:pt idx="75">
                  <c:v>0.18698786666666667</c:v>
                </c:pt>
                <c:pt idx="76">
                  <c:v>0.16646287096774193</c:v>
                </c:pt>
                <c:pt idx="77">
                  <c:v>0.15775126666666667</c:v>
                </c:pt>
                <c:pt idx="78">
                  <c:v>0.13770506451612902</c:v>
                </c:pt>
                <c:pt idx="79">
                  <c:v>0.12730338709677419</c:v>
                </c:pt>
                <c:pt idx="80">
                  <c:v>0.1212868</c:v>
                </c:pt>
                <c:pt idx="81">
                  <c:v>0.10999441935483871</c:v>
                </c:pt>
                <c:pt idx="82">
                  <c:v>9.8802366666666669E-2</c:v>
                </c:pt>
                <c:pt idx="83">
                  <c:v>9.3424193548387102E-2</c:v>
                </c:pt>
                <c:pt idx="84">
                  <c:v>8.6509935483870967E-2</c:v>
                </c:pt>
                <c:pt idx="85">
                  <c:v>8.2367892857142855E-2</c:v>
                </c:pt>
                <c:pt idx="86">
                  <c:v>8.1453451612903224E-2</c:v>
                </c:pt>
                <c:pt idx="87">
                  <c:v>7.6260033333333338E-2</c:v>
                </c:pt>
              </c:numCache>
            </c:numRef>
          </c:val>
        </c:ser>
        <c:ser>
          <c:idx val="68"/>
          <c:order val="68"/>
          <c:tx>
            <c:strRef>
              <c:f>'Tx Gulf Matrix'!$BS$93</c:f>
              <c:strCache>
                <c:ptCount val="1"/>
                <c:pt idx="0">
                  <c:v>Aug-99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Matrix'!$BS$94:$BS$181</c:f>
              <c:numCache>
                <c:formatCode>General</c:formatCode>
                <c:ptCount val="88"/>
                <c:pt idx="0">
                  <c:v>0</c:v>
                </c:pt>
                <c:pt idx="67">
                  <c:v>0.11227229032258064</c:v>
                </c:pt>
                <c:pt idx="68">
                  <c:v>0.22967119999999999</c:v>
                </c:pt>
                <c:pt idx="69">
                  <c:v>0.23204096774193547</c:v>
                </c:pt>
                <c:pt idx="70">
                  <c:v>0.22116729999999998</c:v>
                </c:pt>
                <c:pt idx="71">
                  <c:v>0.18973232258064515</c:v>
                </c:pt>
                <c:pt idx="72">
                  <c:v>0.18510632258064516</c:v>
                </c:pt>
                <c:pt idx="73">
                  <c:v>0.1789945172413793</c:v>
                </c:pt>
                <c:pt idx="74">
                  <c:v>0.17007822580645163</c:v>
                </c:pt>
                <c:pt idx="75">
                  <c:v>0.16039516666666667</c:v>
                </c:pt>
                <c:pt idx="76">
                  <c:v>0.15883070967741936</c:v>
                </c:pt>
                <c:pt idx="77">
                  <c:v>0.15121690000000002</c:v>
                </c:pt>
                <c:pt idx="78">
                  <c:v>0.1476023870967742</c:v>
                </c:pt>
                <c:pt idx="79">
                  <c:v>0.14427680645161289</c:v>
                </c:pt>
                <c:pt idx="80">
                  <c:v>0.14067326666666666</c:v>
                </c:pt>
                <c:pt idx="81">
                  <c:v>0.12248290322580645</c:v>
                </c:pt>
                <c:pt idx="82">
                  <c:v>0.11837513333333334</c:v>
                </c:pt>
                <c:pt idx="83">
                  <c:v>0.11397706451612903</c:v>
                </c:pt>
                <c:pt idx="84">
                  <c:v>0.10714712903225806</c:v>
                </c:pt>
                <c:pt idx="85">
                  <c:v>9.0579857142857143E-2</c:v>
                </c:pt>
                <c:pt idx="86">
                  <c:v>8.2480451612903224E-2</c:v>
                </c:pt>
                <c:pt idx="87">
                  <c:v>7.7828599999999998E-2</c:v>
                </c:pt>
              </c:numCache>
            </c:numRef>
          </c:val>
        </c:ser>
        <c:ser>
          <c:idx val="69"/>
          <c:order val="69"/>
          <c:tx>
            <c:strRef>
              <c:f>'Tx Gulf Matrix'!$BT$93</c:f>
              <c:strCache>
                <c:ptCount val="1"/>
                <c:pt idx="0">
                  <c:v>Sep-99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Matrix'!$BT$94:$BT$181</c:f>
              <c:numCache>
                <c:formatCode>General</c:formatCode>
                <c:ptCount val="88"/>
                <c:pt idx="0">
                  <c:v>0</c:v>
                </c:pt>
                <c:pt idx="68">
                  <c:v>0.18774843333333333</c:v>
                </c:pt>
                <c:pt idx="69">
                  <c:v>0.36373822580645165</c:v>
                </c:pt>
                <c:pt idx="70">
                  <c:v>0.37145430000000002</c:v>
                </c:pt>
                <c:pt idx="71">
                  <c:v>0.33481638709677419</c:v>
                </c:pt>
                <c:pt idx="72">
                  <c:v>0.31101532258064518</c:v>
                </c:pt>
                <c:pt idx="73">
                  <c:v>0.2908439655172414</c:v>
                </c:pt>
                <c:pt idx="74">
                  <c:v>0.25138129032258066</c:v>
                </c:pt>
                <c:pt idx="75">
                  <c:v>0.23509803333333332</c:v>
                </c:pt>
                <c:pt idx="76">
                  <c:v>0.23287503225806452</c:v>
                </c:pt>
                <c:pt idx="77">
                  <c:v>0.22336300000000001</c:v>
                </c:pt>
                <c:pt idx="78">
                  <c:v>0.21963629032258064</c:v>
                </c:pt>
                <c:pt idx="79">
                  <c:v>0.20419003225806451</c:v>
                </c:pt>
                <c:pt idx="80">
                  <c:v>0.18470109999999998</c:v>
                </c:pt>
                <c:pt idx="81">
                  <c:v>0.17976429032258065</c:v>
                </c:pt>
                <c:pt idx="82">
                  <c:v>0.14958580000000002</c:v>
                </c:pt>
                <c:pt idx="83">
                  <c:v>0.13880264516129034</c:v>
                </c:pt>
                <c:pt idx="84">
                  <c:v>0.1357595806451613</c:v>
                </c:pt>
                <c:pt idx="85">
                  <c:v>0.11941510714285715</c:v>
                </c:pt>
                <c:pt idx="86">
                  <c:v>0.10864967741935484</c:v>
                </c:pt>
                <c:pt idx="87">
                  <c:v>0.10426996666666667</c:v>
                </c:pt>
              </c:numCache>
            </c:numRef>
          </c:val>
        </c:ser>
        <c:ser>
          <c:idx val="70"/>
          <c:order val="70"/>
          <c:tx>
            <c:strRef>
              <c:f>'Tx Gulf Matrix'!$BU$93</c:f>
              <c:strCache>
                <c:ptCount val="1"/>
                <c:pt idx="0">
                  <c:v>Oct-99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Matrix'!$BU$94:$BU$181</c:f>
              <c:numCache>
                <c:formatCode>General</c:formatCode>
                <c:ptCount val="88"/>
                <c:pt idx="0">
                  <c:v>0</c:v>
                </c:pt>
                <c:pt idx="69">
                  <c:v>0.21347838709677419</c:v>
                </c:pt>
                <c:pt idx="70">
                  <c:v>0.38552009999999998</c:v>
                </c:pt>
                <c:pt idx="71">
                  <c:v>0.38273641935483871</c:v>
                </c:pt>
                <c:pt idx="72">
                  <c:v>0.34387780645161287</c:v>
                </c:pt>
                <c:pt idx="73">
                  <c:v>0.33050651724137931</c:v>
                </c:pt>
                <c:pt idx="74">
                  <c:v>0.31005270967741938</c:v>
                </c:pt>
                <c:pt idx="75">
                  <c:v>0.26524760000000003</c:v>
                </c:pt>
                <c:pt idx="76">
                  <c:v>0.23721445161290322</c:v>
                </c:pt>
                <c:pt idx="77">
                  <c:v>0.21014439999999998</c:v>
                </c:pt>
                <c:pt idx="78">
                  <c:v>0.19437545161290323</c:v>
                </c:pt>
                <c:pt idx="79">
                  <c:v>0.16968467741935483</c:v>
                </c:pt>
                <c:pt idx="80">
                  <c:v>0.157501</c:v>
                </c:pt>
                <c:pt idx="81">
                  <c:v>0.14370535483870966</c:v>
                </c:pt>
                <c:pt idx="82">
                  <c:v>0.12804623333333334</c:v>
                </c:pt>
                <c:pt idx="83">
                  <c:v>0.11589038709677418</c:v>
                </c:pt>
                <c:pt idx="84">
                  <c:v>0.10968903225806452</c:v>
                </c:pt>
                <c:pt idx="85">
                  <c:v>0.10463960714285714</c:v>
                </c:pt>
                <c:pt idx="86">
                  <c:v>0.10197283870967741</c:v>
                </c:pt>
                <c:pt idx="87">
                  <c:v>9.0737233333333334E-2</c:v>
                </c:pt>
              </c:numCache>
            </c:numRef>
          </c:val>
        </c:ser>
        <c:ser>
          <c:idx val="71"/>
          <c:order val="71"/>
          <c:tx>
            <c:strRef>
              <c:f>'Tx Gulf Matrix'!$BV$93</c:f>
              <c:strCache>
                <c:ptCount val="1"/>
                <c:pt idx="0">
                  <c:v>Nov-99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Matrix'!$BV$94:$BV$181</c:f>
              <c:numCache>
                <c:formatCode>General</c:formatCode>
                <c:ptCount val="88"/>
                <c:pt idx="0">
                  <c:v>0</c:v>
                </c:pt>
                <c:pt idx="70">
                  <c:v>0.19150976666666666</c:v>
                </c:pt>
                <c:pt idx="71">
                  <c:v>0.3609868709677419</c:v>
                </c:pt>
                <c:pt idx="72">
                  <c:v>0.32206838709677421</c:v>
                </c:pt>
                <c:pt idx="73">
                  <c:v>0.31397968965517242</c:v>
                </c:pt>
                <c:pt idx="74">
                  <c:v>0.30615477419354836</c:v>
                </c:pt>
                <c:pt idx="75">
                  <c:v>0.27751340000000002</c:v>
                </c:pt>
                <c:pt idx="76">
                  <c:v>0.24081722580645162</c:v>
                </c:pt>
                <c:pt idx="77">
                  <c:v>0.22273433333333334</c:v>
                </c:pt>
                <c:pt idx="78">
                  <c:v>0.20351809677419355</c:v>
                </c:pt>
                <c:pt idx="79">
                  <c:v>0.19277877419354839</c:v>
                </c:pt>
                <c:pt idx="80">
                  <c:v>0.17383646666666666</c:v>
                </c:pt>
                <c:pt idx="81">
                  <c:v>0.16531116129032258</c:v>
                </c:pt>
                <c:pt idx="82">
                  <c:v>0.14709456666666665</c:v>
                </c:pt>
                <c:pt idx="83">
                  <c:v>0.13590116129032259</c:v>
                </c:pt>
                <c:pt idx="84">
                  <c:v>0.12865619354838709</c:v>
                </c:pt>
                <c:pt idx="85">
                  <c:v>0.12186753571428573</c:v>
                </c:pt>
                <c:pt idx="86">
                  <c:v>0.11567829032258065</c:v>
                </c:pt>
                <c:pt idx="87">
                  <c:v>0.1098702</c:v>
                </c:pt>
              </c:numCache>
            </c:numRef>
          </c:val>
        </c:ser>
        <c:ser>
          <c:idx val="72"/>
          <c:order val="72"/>
          <c:tx>
            <c:strRef>
              <c:f>'Tx Gulf Matrix'!$BW$93</c:f>
              <c:strCache>
                <c:ptCount val="1"/>
                <c:pt idx="0">
                  <c:v>Dec-99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Matrix'!$BW$94:$BW$181</c:f>
              <c:numCache>
                <c:formatCode>General</c:formatCode>
                <c:ptCount val="88"/>
                <c:pt idx="0">
                  <c:v>0</c:v>
                </c:pt>
                <c:pt idx="71">
                  <c:v>0.11734167741935485</c:v>
                </c:pt>
                <c:pt idx="72">
                  <c:v>0.22592312903225806</c:v>
                </c:pt>
                <c:pt idx="73">
                  <c:v>0.23078941379310344</c:v>
                </c:pt>
                <c:pt idx="74">
                  <c:v>0.2120703870967742</c:v>
                </c:pt>
                <c:pt idx="75">
                  <c:v>0.18469503333333334</c:v>
                </c:pt>
                <c:pt idx="76">
                  <c:v>0.1659111612903226</c:v>
                </c:pt>
                <c:pt idx="77">
                  <c:v>0.14848876666666666</c:v>
                </c:pt>
                <c:pt idx="78">
                  <c:v>0.1335947741935484</c:v>
                </c:pt>
                <c:pt idx="79">
                  <c:v>0.12186464516129032</c:v>
                </c:pt>
                <c:pt idx="80">
                  <c:v>0.11402563333333333</c:v>
                </c:pt>
                <c:pt idx="81">
                  <c:v>0.10611812903225806</c:v>
                </c:pt>
                <c:pt idx="82">
                  <c:v>9.9038433333333342E-2</c:v>
                </c:pt>
                <c:pt idx="83">
                  <c:v>9.8008516129032247E-2</c:v>
                </c:pt>
                <c:pt idx="84">
                  <c:v>8.9267129032258072E-2</c:v>
                </c:pt>
                <c:pt idx="85">
                  <c:v>8.0427214285714282E-2</c:v>
                </c:pt>
                <c:pt idx="86">
                  <c:v>7.0877870967741924E-2</c:v>
                </c:pt>
                <c:pt idx="87">
                  <c:v>6.4854066666666668E-2</c:v>
                </c:pt>
              </c:numCache>
            </c:numRef>
          </c:val>
        </c:ser>
        <c:ser>
          <c:idx val="73"/>
          <c:order val="73"/>
          <c:tx>
            <c:strRef>
              <c:f>'Tx Gulf Matrix'!$BX$93</c:f>
              <c:strCache>
                <c:ptCount val="1"/>
                <c:pt idx="0">
                  <c:v>Jan-00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Matrix'!$BX$94:$BX$181</c:f>
              <c:numCache>
                <c:formatCode>General</c:formatCode>
                <c:ptCount val="88"/>
                <c:pt idx="0">
                  <c:v>0</c:v>
                </c:pt>
                <c:pt idx="72">
                  <c:v>0.1894335806451613</c:v>
                </c:pt>
                <c:pt idx="73">
                  <c:v>0.34308903448275863</c:v>
                </c:pt>
                <c:pt idx="74">
                  <c:v>0.30411777419354835</c:v>
                </c:pt>
                <c:pt idx="75">
                  <c:v>0.30088043333333331</c:v>
                </c:pt>
                <c:pt idx="76">
                  <c:v>0.27707496774193546</c:v>
                </c:pt>
                <c:pt idx="77">
                  <c:v>0.25945040000000003</c:v>
                </c:pt>
                <c:pt idx="78">
                  <c:v>0.2366053870967742</c:v>
                </c:pt>
                <c:pt idx="79">
                  <c:v>0.21949022580645161</c:v>
                </c:pt>
                <c:pt idx="80">
                  <c:v>0.20607386666666669</c:v>
                </c:pt>
                <c:pt idx="81">
                  <c:v>0.19732793548387098</c:v>
                </c:pt>
                <c:pt idx="82">
                  <c:v>0.18324559999999998</c:v>
                </c:pt>
                <c:pt idx="83">
                  <c:v>0.16849435483870967</c:v>
                </c:pt>
                <c:pt idx="84">
                  <c:v>0.14021248387096777</c:v>
                </c:pt>
                <c:pt idx="85">
                  <c:v>0.13303889285714285</c:v>
                </c:pt>
                <c:pt idx="86">
                  <c:v>0.12814593548387096</c:v>
                </c:pt>
                <c:pt idx="87">
                  <c:v>0.11190323333333334</c:v>
                </c:pt>
              </c:numCache>
            </c:numRef>
          </c:val>
        </c:ser>
        <c:ser>
          <c:idx val="74"/>
          <c:order val="74"/>
          <c:tx>
            <c:strRef>
              <c:f>'Tx Gulf Matrix'!$BY$93</c:f>
              <c:strCache>
                <c:ptCount val="1"/>
                <c:pt idx="0">
                  <c:v>Feb-00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Matrix'!$BY$94:$BY$181</c:f>
              <c:numCache>
                <c:formatCode>General</c:formatCode>
                <c:ptCount val="88"/>
                <c:pt idx="0">
                  <c:v>0</c:v>
                </c:pt>
                <c:pt idx="73">
                  <c:v>0.15738189655172413</c:v>
                </c:pt>
                <c:pt idx="74">
                  <c:v>0.31063941935483874</c:v>
                </c:pt>
                <c:pt idx="75">
                  <c:v>0.27429539999999997</c:v>
                </c:pt>
                <c:pt idx="76">
                  <c:v>0.23884990322580643</c:v>
                </c:pt>
                <c:pt idx="77">
                  <c:v>0.21558326666666666</c:v>
                </c:pt>
                <c:pt idx="78">
                  <c:v>0.19371225806451614</c:v>
                </c:pt>
                <c:pt idx="79">
                  <c:v>0.18062283870967741</c:v>
                </c:pt>
                <c:pt idx="80">
                  <c:v>0.15753566666666666</c:v>
                </c:pt>
                <c:pt idx="81">
                  <c:v>0.16042751612903225</c:v>
                </c:pt>
                <c:pt idx="82">
                  <c:v>0.14650446666666667</c:v>
                </c:pt>
                <c:pt idx="83">
                  <c:v>0.13283170967741936</c:v>
                </c:pt>
                <c:pt idx="84">
                  <c:v>0.12404367741935483</c:v>
                </c:pt>
                <c:pt idx="85">
                  <c:v>0.12317185714285715</c:v>
                </c:pt>
                <c:pt idx="86">
                  <c:v>0.11364741935483871</c:v>
                </c:pt>
                <c:pt idx="87">
                  <c:v>0.1042817</c:v>
                </c:pt>
              </c:numCache>
            </c:numRef>
          </c:val>
        </c:ser>
        <c:ser>
          <c:idx val="75"/>
          <c:order val="75"/>
          <c:tx>
            <c:strRef>
              <c:f>'Tx Gulf Matrix'!$BZ$93</c:f>
              <c:strCache>
                <c:ptCount val="1"/>
                <c:pt idx="0">
                  <c:v>Mar-00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Matrix'!$BZ$94:$BZ$181</c:f>
              <c:numCache>
                <c:formatCode>General</c:formatCode>
                <c:ptCount val="88"/>
                <c:pt idx="0">
                  <c:v>0</c:v>
                </c:pt>
                <c:pt idx="74">
                  <c:v>0.18538822580645162</c:v>
                </c:pt>
                <c:pt idx="75">
                  <c:v>0.41489406666666662</c:v>
                </c:pt>
                <c:pt idx="76">
                  <c:v>0.41745480645161287</c:v>
                </c:pt>
                <c:pt idx="77">
                  <c:v>0.35988220000000004</c:v>
                </c:pt>
                <c:pt idx="78">
                  <c:v>0.32192990322580645</c:v>
                </c:pt>
                <c:pt idx="79">
                  <c:v>0.30696090322580649</c:v>
                </c:pt>
                <c:pt idx="80">
                  <c:v>0.28502693333333334</c:v>
                </c:pt>
                <c:pt idx="81">
                  <c:v>0.26345548387096779</c:v>
                </c:pt>
                <c:pt idx="82">
                  <c:v>0.24360026666666668</c:v>
                </c:pt>
                <c:pt idx="83">
                  <c:v>0.22723012903225806</c:v>
                </c:pt>
                <c:pt idx="84">
                  <c:v>0.20797487096774192</c:v>
                </c:pt>
                <c:pt idx="85">
                  <c:v>0.19793425000000001</c:v>
                </c:pt>
                <c:pt idx="86">
                  <c:v>0.18848480645161289</c:v>
                </c:pt>
                <c:pt idx="87">
                  <c:v>0.17684263333333333</c:v>
                </c:pt>
              </c:numCache>
            </c:numRef>
          </c:val>
        </c:ser>
        <c:ser>
          <c:idx val="76"/>
          <c:order val="76"/>
          <c:tx>
            <c:strRef>
              <c:f>'Tx Gulf Matrix'!$CA$93</c:f>
              <c:strCache>
                <c:ptCount val="1"/>
                <c:pt idx="0">
                  <c:v>Apr-00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Matrix'!$CA$94:$CA$181</c:f>
              <c:numCache>
                <c:formatCode>General</c:formatCode>
                <c:ptCount val="88"/>
                <c:pt idx="0">
                  <c:v>0</c:v>
                </c:pt>
                <c:pt idx="75">
                  <c:v>0.1652805</c:v>
                </c:pt>
                <c:pt idx="76">
                  <c:v>0.30053564516129028</c:v>
                </c:pt>
                <c:pt idx="77">
                  <c:v>0.25999909999999998</c:v>
                </c:pt>
                <c:pt idx="78">
                  <c:v>0.26190138709677419</c:v>
                </c:pt>
                <c:pt idx="79">
                  <c:v>0.21360351612903225</c:v>
                </c:pt>
                <c:pt idx="80">
                  <c:v>0.18936270000000002</c:v>
                </c:pt>
                <c:pt idx="81">
                  <c:v>0.18111958064516129</c:v>
                </c:pt>
                <c:pt idx="82">
                  <c:v>0.1587595</c:v>
                </c:pt>
                <c:pt idx="83">
                  <c:v>0.1559295806451613</c:v>
                </c:pt>
                <c:pt idx="84">
                  <c:v>0.14392832258064517</c:v>
                </c:pt>
                <c:pt idx="85">
                  <c:v>0.13549635714285715</c:v>
                </c:pt>
                <c:pt idx="86">
                  <c:v>0.12866145161290324</c:v>
                </c:pt>
                <c:pt idx="87">
                  <c:v>0.12704246666666666</c:v>
                </c:pt>
              </c:numCache>
            </c:numRef>
          </c:val>
        </c:ser>
        <c:ser>
          <c:idx val="77"/>
          <c:order val="77"/>
          <c:tx>
            <c:strRef>
              <c:f>'Tx Gulf Matrix'!$CB$93</c:f>
              <c:strCache>
                <c:ptCount val="1"/>
                <c:pt idx="0">
                  <c:v>May-00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Matrix'!$CB$94:$CB$181</c:f>
              <c:numCache>
                <c:formatCode>General</c:formatCode>
                <c:ptCount val="88"/>
                <c:pt idx="0">
                  <c:v>0</c:v>
                </c:pt>
                <c:pt idx="76">
                  <c:v>0.17718277419354839</c:v>
                </c:pt>
                <c:pt idx="77">
                  <c:v>0.37110179999999998</c:v>
                </c:pt>
                <c:pt idx="78">
                  <c:v>0.33046964516129035</c:v>
                </c:pt>
                <c:pt idx="79">
                  <c:v>0.28322554838709679</c:v>
                </c:pt>
                <c:pt idx="80">
                  <c:v>0.24835126666666665</c:v>
                </c:pt>
                <c:pt idx="81">
                  <c:v>0.23487780645161291</c:v>
                </c:pt>
                <c:pt idx="82">
                  <c:v>0.19876060000000001</c:v>
                </c:pt>
                <c:pt idx="83">
                  <c:v>0.18385293548387097</c:v>
                </c:pt>
                <c:pt idx="84">
                  <c:v>0.15944412903225808</c:v>
                </c:pt>
                <c:pt idx="85">
                  <c:v>0.15165885714285715</c:v>
                </c:pt>
                <c:pt idx="86">
                  <c:v>0.14567625806451615</c:v>
                </c:pt>
                <c:pt idx="87">
                  <c:v>0.1233479</c:v>
                </c:pt>
              </c:numCache>
            </c:numRef>
          </c:val>
        </c:ser>
        <c:ser>
          <c:idx val="78"/>
          <c:order val="78"/>
          <c:tx>
            <c:strRef>
              <c:f>'Tx Gulf Matrix'!$CC$93</c:f>
              <c:strCache>
                <c:ptCount val="1"/>
                <c:pt idx="0">
                  <c:v>Jun-00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Matrix'!$CC$94:$CC$181</c:f>
              <c:numCache>
                <c:formatCode>General</c:formatCode>
                <c:ptCount val="88"/>
                <c:pt idx="77">
                  <c:v>0.24404919999999999</c:v>
                </c:pt>
                <c:pt idx="78">
                  <c:v>0.37722861290322579</c:v>
                </c:pt>
                <c:pt idx="79">
                  <c:v>0.33163970967741935</c:v>
                </c:pt>
                <c:pt idx="80">
                  <c:v>0.27330179999999998</c:v>
                </c:pt>
                <c:pt idx="81">
                  <c:v>0.25696548387096774</c:v>
                </c:pt>
                <c:pt idx="82">
                  <c:v>0.22867779999999999</c:v>
                </c:pt>
                <c:pt idx="83">
                  <c:v>0.21540477419354839</c:v>
                </c:pt>
                <c:pt idx="84">
                  <c:v>0.19552329032258065</c:v>
                </c:pt>
                <c:pt idx="85">
                  <c:v>0.17311767857142857</c:v>
                </c:pt>
                <c:pt idx="86">
                  <c:v>0.16949425806451612</c:v>
                </c:pt>
                <c:pt idx="87">
                  <c:v>0.1535039</c:v>
                </c:pt>
              </c:numCache>
            </c:numRef>
          </c:val>
        </c:ser>
        <c:ser>
          <c:idx val="79"/>
          <c:order val="79"/>
          <c:tx>
            <c:strRef>
              <c:f>'Tx Gulf Matrix'!$CD$93</c:f>
              <c:strCache>
                <c:ptCount val="1"/>
                <c:pt idx="0">
                  <c:v>Jul-00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Matrix'!$CD$94:$CD$181</c:f>
              <c:numCache>
                <c:formatCode>General</c:formatCode>
                <c:ptCount val="88"/>
                <c:pt idx="78">
                  <c:v>0.13333806451612901</c:v>
                </c:pt>
                <c:pt idx="79">
                  <c:v>0.27453332258064517</c:v>
                </c:pt>
                <c:pt idx="80">
                  <c:v>0.26858770000000004</c:v>
                </c:pt>
                <c:pt idx="81">
                  <c:v>0.23875667741935483</c:v>
                </c:pt>
                <c:pt idx="82">
                  <c:v>0.19985529999999999</c:v>
                </c:pt>
                <c:pt idx="83">
                  <c:v>0.19307125806451614</c:v>
                </c:pt>
                <c:pt idx="84">
                  <c:v>0.17660441935483873</c:v>
                </c:pt>
                <c:pt idx="85">
                  <c:v>0.16664042857142855</c:v>
                </c:pt>
                <c:pt idx="86">
                  <c:v>0.14346312903225808</c:v>
                </c:pt>
                <c:pt idx="87">
                  <c:v>0.13188553333333333</c:v>
                </c:pt>
              </c:numCache>
            </c:numRef>
          </c:val>
        </c:ser>
        <c:ser>
          <c:idx val="80"/>
          <c:order val="80"/>
          <c:tx>
            <c:strRef>
              <c:f>'Tx Gulf Matrix'!$CE$93</c:f>
              <c:strCache>
                <c:ptCount val="1"/>
                <c:pt idx="0">
                  <c:v>Aug-00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Matrix'!$CE$94:$CE$181</c:f>
              <c:numCache>
                <c:formatCode>General</c:formatCode>
                <c:ptCount val="88"/>
                <c:pt idx="79">
                  <c:v>0.1617285806451613</c:v>
                </c:pt>
                <c:pt idx="80">
                  <c:v>0.27697613333333332</c:v>
                </c:pt>
                <c:pt idx="81">
                  <c:v>0.25684406451612901</c:v>
                </c:pt>
                <c:pt idx="82">
                  <c:v>0.23256506666666665</c:v>
                </c:pt>
                <c:pt idx="83">
                  <c:v>0.24150948387096774</c:v>
                </c:pt>
                <c:pt idx="84">
                  <c:v>0.21088890322580647</c:v>
                </c:pt>
                <c:pt idx="85">
                  <c:v>0.20346985714285712</c:v>
                </c:pt>
                <c:pt idx="86">
                  <c:v>0.18271819354838711</c:v>
                </c:pt>
                <c:pt idx="87">
                  <c:v>0.16423786666666668</c:v>
                </c:pt>
              </c:numCache>
            </c:numRef>
          </c:val>
        </c:ser>
        <c:ser>
          <c:idx val="81"/>
          <c:order val="81"/>
          <c:tx>
            <c:strRef>
              <c:f>'Tx Gulf Matrix'!$CF$93</c:f>
              <c:strCache>
                <c:ptCount val="1"/>
                <c:pt idx="0">
                  <c:v>Sep-00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Matrix'!$CF$94:$CF$181</c:f>
              <c:numCache>
                <c:formatCode>General</c:formatCode>
                <c:ptCount val="88"/>
                <c:pt idx="80">
                  <c:v>0.15839926666666668</c:v>
                </c:pt>
                <c:pt idx="81">
                  <c:v>0.31652909677419355</c:v>
                </c:pt>
                <c:pt idx="82">
                  <c:v>0.31216343333333335</c:v>
                </c:pt>
                <c:pt idx="83">
                  <c:v>0.2878352258064516</c:v>
                </c:pt>
                <c:pt idx="84">
                  <c:v>0.26501248387096771</c:v>
                </c:pt>
                <c:pt idx="85">
                  <c:v>0.24609307142857142</c:v>
                </c:pt>
                <c:pt idx="86">
                  <c:v>0.22361506451612903</c:v>
                </c:pt>
                <c:pt idx="87">
                  <c:v>0.19311603333333333</c:v>
                </c:pt>
              </c:numCache>
            </c:numRef>
          </c:val>
        </c:ser>
        <c:ser>
          <c:idx val="82"/>
          <c:order val="82"/>
          <c:tx>
            <c:strRef>
              <c:f>'Tx Gulf Matrix'!$CG$93</c:f>
              <c:strCache>
                <c:ptCount val="1"/>
                <c:pt idx="0">
                  <c:v>Oct-00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Matrix'!$CG$94:$CG$181</c:f>
              <c:numCache>
                <c:formatCode>General</c:formatCode>
                <c:ptCount val="88"/>
                <c:pt idx="81">
                  <c:v>0.1874450322580645</c:v>
                </c:pt>
                <c:pt idx="82">
                  <c:v>0.31363233333333335</c:v>
                </c:pt>
                <c:pt idx="83">
                  <c:v>0.28937138709677418</c:v>
                </c:pt>
                <c:pt idx="84">
                  <c:v>0.26311932258064513</c:v>
                </c:pt>
                <c:pt idx="85">
                  <c:v>0.21297646428571429</c:v>
                </c:pt>
                <c:pt idx="86">
                  <c:v>0.18690119354838708</c:v>
                </c:pt>
                <c:pt idx="87">
                  <c:v>0.17762426666666667</c:v>
                </c:pt>
              </c:numCache>
            </c:numRef>
          </c:val>
        </c:ser>
        <c:ser>
          <c:idx val="83"/>
          <c:order val="83"/>
          <c:tx>
            <c:strRef>
              <c:f>'Tx Gulf Matrix'!$CH$93</c:f>
              <c:strCache>
                <c:ptCount val="1"/>
                <c:pt idx="0">
                  <c:v>Nov-00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Matrix'!$CH$94:$CH$181</c:f>
              <c:numCache>
                <c:formatCode>General</c:formatCode>
                <c:ptCount val="88"/>
                <c:pt idx="82">
                  <c:v>0.24572943333333336</c:v>
                </c:pt>
                <c:pt idx="83">
                  <c:v>0.39034125806451614</c:v>
                </c:pt>
                <c:pt idx="84">
                  <c:v>0.32419806451612904</c:v>
                </c:pt>
                <c:pt idx="85">
                  <c:v>0.28274267857142854</c:v>
                </c:pt>
                <c:pt idx="86">
                  <c:v>0.25126480645161287</c:v>
                </c:pt>
                <c:pt idx="87">
                  <c:v>0.22943886666666666</c:v>
                </c:pt>
              </c:numCache>
            </c:numRef>
          </c:val>
        </c:ser>
        <c:ser>
          <c:idx val="84"/>
          <c:order val="84"/>
          <c:tx>
            <c:strRef>
              <c:f>'Tx Gulf Matrix'!$CI$93</c:f>
              <c:strCache>
                <c:ptCount val="1"/>
                <c:pt idx="0">
                  <c:v>Dec-00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Matrix'!$CI$94:$CI$181</c:f>
              <c:numCache>
                <c:formatCode>General</c:formatCode>
                <c:ptCount val="88"/>
                <c:pt idx="83">
                  <c:v>0.30921464516129032</c:v>
                </c:pt>
                <c:pt idx="84">
                  <c:v>0.50297919354838705</c:v>
                </c:pt>
                <c:pt idx="85">
                  <c:v>0.46975960714285714</c:v>
                </c:pt>
                <c:pt idx="86">
                  <c:v>0.38670754838709676</c:v>
                </c:pt>
                <c:pt idx="87">
                  <c:v>0.32358219999999999</c:v>
                </c:pt>
              </c:numCache>
            </c:numRef>
          </c:val>
        </c:ser>
        <c:ser>
          <c:idx val="85"/>
          <c:order val="85"/>
          <c:tx>
            <c:strRef>
              <c:f>'Tx Gulf Matrix'!$CJ$93</c:f>
              <c:strCache>
                <c:ptCount val="1"/>
                <c:pt idx="0">
                  <c:v>Jan-01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Matrix'!$CJ$94:$CJ$181</c:f>
              <c:numCache>
                <c:formatCode>General</c:formatCode>
                <c:ptCount val="88"/>
                <c:pt idx="84">
                  <c:v>0.15227432258064516</c:v>
                </c:pt>
                <c:pt idx="85">
                  <c:v>0.26120960714285718</c:v>
                </c:pt>
                <c:pt idx="86">
                  <c:v>0.23778967741935483</c:v>
                </c:pt>
                <c:pt idx="87">
                  <c:v>0.20717016666666668</c:v>
                </c:pt>
              </c:numCache>
            </c:numRef>
          </c:val>
        </c:ser>
        <c:ser>
          <c:idx val="86"/>
          <c:order val="86"/>
          <c:tx>
            <c:strRef>
              <c:f>'Tx Gulf Matrix'!$CK$93</c:f>
              <c:strCache>
                <c:ptCount val="1"/>
                <c:pt idx="0">
                  <c:v>Feb-01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Matrix'!$CK$94:$CK$181</c:f>
              <c:numCache>
                <c:formatCode>General</c:formatCode>
                <c:ptCount val="88"/>
                <c:pt idx="85">
                  <c:v>0.14345310714285714</c:v>
                </c:pt>
                <c:pt idx="86">
                  <c:v>0.23704787096774194</c:v>
                </c:pt>
                <c:pt idx="87">
                  <c:v>0.21197460000000001</c:v>
                </c:pt>
              </c:numCache>
            </c:numRef>
          </c:val>
        </c:ser>
        <c:ser>
          <c:idx val="87"/>
          <c:order val="87"/>
          <c:tx>
            <c:strRef>
              <c:f>'Tx Gulf Matrix'!$CL$93</c:f>
              <c:strCache>
                <c:ptCount val="1"/>
                <c:pt idx="0">
                  <c:v>Mar-01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Matrix'!$CL$94:$CL$181</c:f>
              <c:numCache>
                <c:formatCode>General</c:formatCode>
                <c:ptCount val="88"/>
                <c:pt idx="86">
                  <c:v>0.20482235483870967</c:v>
                </c:pt>
                <c:pt idx="87">
                  <c:v>0.27200839999999998</c:v>
                </c:pt>
              </c:numCache>
            </c:numRef>
          </c:val>
        </c:ser>
        <c:ser>
          <c:idx val="88"/>
          <c:order val="88"/>
          <c:tx>
            <c:strRef>
              <c:f>'Tx Gulf Matrix'!$CM$93</c:f>
              <c:strCache>
                <c:ptCount val="1"/>
                <c:pt idx="0">
                  <c:v>Apr-01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'Tx Gulf Matrix'!$B$94:$B$181</c:f>
              <c:numCache>
                <c:formatCode>mmm\-yy</c:formatCode>
                <c:ptCount val="88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  <c:pt idx="83">
                  <c:v>36861</c:v>
                </c:pt>
                <c:pt idx="84">
                  <c:v>36892</c:v>
                </c:pt>
                <c:pt idx="85">
                  <c:v>36923</c:v>
                </c:pt>
                <c:pt idx="86">
                  <c:v>36951</c:v>
                </c:pt>
                <c:pt idx="87">
                  <c:v>36982</c:v>
                </c:pt>
              </c:numCache>
            </c:numRef>
          </c:cat>
          <c:val>
            <c:numRef>
              <c:f>'Tx Gulf Matrix'!$CM$94:$CM$181</c:f>
              <c:numCache>
                <c:formatCode>General</c:formatCode>
                <c:ptCount val="88"/>
                <c:pt idx="87">
                  <c:v>0.10280193333333335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676336"/>
        <c:axId val="235677456"/>
      </c:areaChart>
      <c:dateAx>
        <c:axId val="235676336"/>
        <c:scaling>
          <c:orientation val="minMax"/>
          <c:max val="36982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677456"/>
        <c:crossesAt val="0"/>
        <c:auto val="1"/>
        <c:lblOffset val="100"/>
        <c:baseTimeUnit val="days"/>
        <c:majorUnit val="3"/>
        <c:majorTimeUnit val="months"/>
        <c:minorUnit val="1"/>
        <c:minorTimeUnit val="months"/>
      </c:dateAx>
      <c:valAx>
        <c:axId val="235677456"/>
        <c:scaling>
          <c:orientation val="minMax"/>
          <c:max val="9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Bcf/d
</a:t>
                </a:r>
              </a:p>
            </c:rich>
          </c:tx>
          <c:layout>
            <c:manualLayout>
              <c:xMode val="edge"/>
              <c:yMode val="edge"/>
              <c:x val="6.944453863462814E-3"/>
              <c:y val="0.49690721649484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676336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 Gulf Coast decline in production in first 5 months</a:t>
            </a:r>
          </a:p>
        </c:rich>
      </c:tx>
      <c:layout>
        <c:manualLayout>
          <c:xMode val="edge"/>
          <c:yMode val="edge"/>
          <c:x val="0.20416694358580673"/>
          <c:y val="3.09278350515463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11244861171954E-2"/>
          <c:y val="0.15257731958762888"/>
          <c:w val="0.88194564065977732"/>
          <c:h val="0.6618556701030927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'Tx Gulf Matrix'!$CR$1:$FV$1</c:f>
              <c:numCache>
                <c:formatCode>mmm\-yy</c:formatCode>
                <c:ptCount val="83"/>
                <c:pt idx="0">
                  <c:v>34335</c:v>
                </c:pt>
                <c:pt idx="1">
                  <c:v>34366</c:v>
                </c:pt>
                <c:pt idx="2">
                  <c:v>34394</c:v>
                </c:pt>
                <c:pt idx="3">
                  <c:v>34425</c:v>
                </c:pt>
                <c:pt idx="4">
                  <c:v>34455</c:v>
                </c:pt>
                <c:pt idx="5">
                  <c:v>34486</c:v>
                </c:pt>
                <c:pt idx="6">
                  <c:v>34516</c:v>
                </c:pt>
                <c:pt idx="7">
                  <c:v>34547</c:v>
                </c:pt>
                <c:pt idx="8">
                  <c:v>34578</c:v>
                </c:pt>
                <c:pt idx="9">
                  <c:v>34608</c:v>
                </c:pt>
                <c:pt idx="10">
                  <c:v>34639</c:v>
                </c:pt>
                <c:pt idx="11">
                  <c:v>34669</c:v>
                </c:pt>
                <c:pt idx="12">
                  <c:v>34700</c:v>
                </c:pt>
                <c:pt idx="13">
                  <c:v>34731</c:v>
                </c:pt>
                <c:pt idx="14">
                  <c:v>34759</c:v>
                </c:pt>
                <c:pt idx="15">
                  <c:v>34790</c:v>
                </c:pt>
                <c:pt idx="16">
                  <c:v>34820</c:v>
                </c:pt>
                <c:pt idx="17">
                  <c:v>34851</c:v>
                </c:pt>
                <c:pt idx="18">
                  <c:v>34881</c:v>
                </c:pt>
                <c:pt idx="19">
                  <c:v>34912</c:v>
                </c:pt>
                <c:pt idx="20">
                  <c:v>34943</c:v>
                </c:pt>
                <c:pt idx="21">
                  <c:v>34973</c:v>
                </c:pt>
                <c:pt idx="22">
                  <c:v>35004</c:v>
                </c:pt>
                <c:pt idx="23">
                  <c:v>35034</c:v>
                </c:pt>
                <c:pt idx="24">
                  <c:v>35065</c:v>
                </c:pt>
                <c:pt idx="25">
                  <c:v>35096</c:v>
                </c:pt>
                <c:pt idx="26">
                  <c:v>35125</c:v>
                </c:pt>
                <c:pt idx="27">
                  <c:v>35156</c:v>
                </c:pt>
                <c:pt idx="28">
                  <c:v>35186</c:v>
                </c:pt>
                <c:pt idx="29">
                  <c:v>35217</c:v>
                </c:pt>
                <c:pt idx="30">
                  <c:v>35247</c:v>
                </c:pt>
                <c:pt idx="31">
                  <c:v>35278</c:v>
                </c:pt>
                <c:pt idx="32">
                  <c:v>35309</c:v>
                </c:pt>
                <c:pt idx="33">
                  <c:v>35339</c:v>
                </c:pt>
                <c:pt idx="34">
                  <c:v>35370</c:v>
                </c:pt>
                <c:pt idx="35">
                  <c:v>35400</c:v>
                </c:pt>
                <c:pt idx="36">
                  <c:v>35431</c:v>
                </c:pt>
                <c:pt idx="37">
                  <c:v>35462</c:v>
                </c:pt>
                <c:pt idx="38">
                  <c:v>35490</c:v>
                </c:pt>
                <c:pt idx="39">
                  <c:v>35521</c:v>
                </c:pt>
                <c:pt idx="40">
                  <c:v>35551</c:v>
                </c:pt>
                <c:pt idx="41">
                  <c:v>35582</c:v>
                </c:pt>
                <c:pt idx="42">
                  <c:v>35612</c:v>
                </c:pt>
                <c:pt idx="43">
                  <c:v>35643</c:v>
                </c:pt>
                <c:pt idx="44">
                  <c:v>35674</c:v>
                </c:pt>
                <c:pt idx="45">
                  <c:v>35704</c:v>
                </c:pt>
                <c:pt idx="46">
                  <c:v>35735</c:v>
                </c:pt>
                <c:pt idx="47">
                  <c:v>35765</c:v>
                </c:pt>
                <c:pt idx="48">
                  <c:v>35796</c:v>
                </c:pt>
                <c:pt idx="49">
                  <c:v>35827</c:v>
                </c:pt>
                <c:pt idx="50">
                  <c:v>35855</c:v>
                </c:pt>
                <c:pt idx="51">
                  <c:v>35886</c:v>
                </c:pt>
                <c:pt idx="52">
                  <c:v>35916</c:v>
                </c:pt>
                <c:pt idx="53">
                  <c:v>35947</c:v>
                </c:pt>
                <c:pt idx="54">
                  <c:v>35977</c:v>
                </c:pt>
                <c:pt idx="55">
                  <c:v>36008</c:v>
                </c:pt>
                <c:pt idx="56">
                  <c:v>36039</c:v>
                </c:pt>
                <c:pt idx="57">
                  <c:v>36069</c:v>
                </c:pt>
                <c:pt idx="58">
                  <c:v>36100</c:v>
                </c:pt>
                <c:pt idx="59">
                  <c:v>36130</c:v>
                </c:pt>
                <c:pt idx="60">
                  <c:v>36161</c:v>
                </c:pt>
                <c:pt idx="61">
                  <c:v>36192</c:v>
                </c:pt>
                <c:pt idx="62">
                  <c:v>36220</c:v>
                </c:pt>
                <c:pt idx="63">
                  <c:v>36251</c:v>
                </c:pt>
                <c:pt idx="64">
                  <c:v>36281</c:v>
                </c:pt>
                <c:pt idx="65">
                  <c:v>36312</c:v>
                </c:pt>
                <c:pt idx="66">
                  <c:v>36342</c:v>
                </c:pt>
                <c:pt idx="67">
                  <c:v>36373</c:v>
                </c:pt>
                <c:pt idx="68">
                  <c:v>36404</c:v>
                </c:pt>
                <c:pt idx="69">
                  <c:v>36434</c:v>
                </c:pt>
                <c:pt idx="70">
                  <c:v>36465</c:v>
                </c:pt>
                <c:pt idx="71">
                  <c:v>36495</c:v>
                </c:pt>
                <c:pt idx="72">
                  <c:v>36526</c:v>
                </c:pt>
                <c:pt idx="73">
                  <c:v>36557</c:v>
                </c:pt>
                <c:pt idx="74">
                  <c:v>36586</c:v>
                </c:pt>
                <c:pt idx="75">
                  <c:v>36617</c:v>
                </c:pt>
                <c:pt idx="76">
                  <c:v>36647</c:v>
                </c:pt>
                <c:pt idx="77">
                  <c:v>36678</c:v>
                </c:pt>
                <c:pt idx="78">
                  <c:v>36708</c:v>
                </c:pt>
                <c:pt idx="79">
                  <c:v>36739</c:v>
                </c:pt>
                <c:pt idx="80">
                  <c:v>36770</c:v>
                </c:pt>
                <c:pt idx="81">
                  <c:v>36800</c:v>
                </c:pt>
                <c:pt idx="82">
                  <c:v>36831</c:v>
                </c:pt>
              </c:numCache>
            </c:numRef>
          </c:cat>
          <c:val>
            <c:numRef>
              <c:f>'Tx Gulf Matrix'!$CR$6:$FV$6</c:f>
              <c:numCache>
                <c:formatCode>0.00%</c:formatCode>
                <c:ptCount val="83"/>
                <c:pt idx="0">
                  <c:v>-0.1581284264216416</c:v>
                </c:pt>
                <c:pt idx="1">
                  <c:v>-0.18820175086759536</c:v>
                </c:pt>
                <c:pt idx="2">
                  <c:v>-0.21840028485412427</c:v>
                </c:pt>
                <c:pt idx="3">
                  <c:v>-0.1304882768729255</c:v>
                </c:pt>
                <c:pt idx="4">
                  <c:v>-0.19639057679329089</c:v>
                </c:pt>
                <c:pt idx="5">
                  <c:v>-0.22718337833313026</c:v>
                </c:pt>
                <c:pt idx="6">
                  <c:v>2.1846422204653243E-2</c:v>
                </c:pt>
                <c:pt idx="7">
                  <c:v>-0.22236194717115051</c:v>
                </c:pt>
                <c:pt idx="8">
                  <c:v>-0.10413386508201453</c:v>
                </c:pt>
                <c:pt idx="9">
                  <c:v>-0.21254568677679805</c:v>
                </c:pt>
                <c:pt idx="10">
                  <c:v>-0.32526071236938031</c:v>
                </c:pt>
                <c:pt idx="11">
                  <c:v>-0.2067548720720461</c:v>
                </c:pt>
                <c:pt idx="12">
                  <c:v>-0.31801414058903249</c:v>
                </c:pt>
                <c:pt idx="13">
                  <c:v>-0.26843616331930925</c:v>
                </c:pt>
                <c:pt idx="14">
                  <c:v>-0.18640006400821191</c:v>
                </c:pt>
                <c:pt idx="15">
                  <c:v>-0.33102500263935758</c:v>
                </c:pt>
                <c:pt idx="16">
                  <c:v>-0.14761372882127874</c:v>
                </c:pt>
                <c:pt idx="17">
                  <c:v>-0.32483792823221475</c:v>
                </c:pt>
                <c:pt idx="18">
                  <c:v>-0.1406473788811427</c:v>
                </c:pt>
                <c:pt idx="19">
                  <c:v>-0.10063503504045419</c:v>
                </c:pt>
                <c:pt idx="20">
                  <c:v>6.190362348838202E-2</c:v>
                </c:pt>
                <c:pt idx="21">
                  <c:v>-0.28002398394843764</c:v>
                </c:pt>
                <c:pt idx="22">
                  <c:v>-0.33202330963315485</c:v>
                </c:pt>
                <c:pt idx="23">
                  <c:v>-0.22607253590981596</c:v>
                </c:pt>
                <c:pt idx="24">
                  <c:v>-0.33252159714195478</c:v>
                </c:pt>
                <c:pt idx="25">
                  <c:v>-0.31303082361792528</c:v>
                </c:pt>
                <c:pt idx="26">
                  <c:v>-0.14236565435051798</c:v>
                </c:pt>
                <c:pt idx="27">
                  <c:v>-0.31854987052546702</c:v>
                </c:pt>
                <c:pt idx="28">
                  <c:v>-0.19059859630192952</c:v>
                </c:pt>
                <c:pt idx="29">
                  <c:v>-0.31806215181568231</c:v>
                </c:pt>
                <c:pt idx="30">
                  <c:v>-0.18603755690440066</c:v>
                </c:pt>
                <c:pt idx="31">
                  <c:v>-0.20819849074300509</c:v>
                </c:pt>
                <c:pt idx="32">
                  <c:v>-0.31821503612924362</c:v>
                </c:pt>
                <c:pt idx="33">
                  <c:v>-0.37425628217682566</c:v>
                </c:pt>
                <c:pt idx="34">
                  <c:v>-0.37658185226635882</c:v>
                </c:pt>
                <c:pt idx="35">
                  <c:v>-0.33128903897871398</c:v>
                </c:pt>
                <c:pt idx="36">
                  <c:v>-0.35926319013562574</c:v>
                </c:pt>
                <c:pt idx="37">
                  <c:v>-0.2787020350841396</c:v>
                </c:pt>
                <c:pt idx="38">
                  <c:v>-0.42813341911087849</c:v>
                </c:pt>
                <c:pt idx="39">
                  <c:v>-0.26885345985522191</c:v>
                </c:pt>
                <c:pt idx="40">
                  <c:v>-0.2398732709752904</c:v>
                </c:pt>
                <c:pt idx="41">
                  <c:v>-0.20414446218557211</c:v>
                </c:pt>
                <c:pt idx="42">
                  <c:v>-0.28929866550172406</c:v>
                </c:pt>
                <c:pt idx="43">
                  <c:v>-0.28821572828111536</c:v>
                </c:pt>
                <c:pt idx="44">
                  <c:v>-0.2536774991185009</c:v>
                </c:pt>
                <c:pt idx="45">
                  <c:v>-0.29964548487583448</c:v>
                </c:pt>
                <c:pt idx="46">
                  <c:v>-0.29893495821821031</c:v>
                </c:pt>
                <c:pt idx="47">
                  <c:v>-0.27553824317757236</c:v>
                </c:pt>
                <c:pt idx="48">
                  <c:v>-0.23716967396975239</c:v>
                </c:pt>
                <c:pt idx="49">
                  <c:v>-0.2357213948615316</c:v>
                </c:pt>
                <c:pt idx="50">
                  <c:v>-0.38665188700845299</c:v>
                </c:pt>
                <c:pt idx="51">
                  <c:v>-0.37212725942201597</c:v>
                </c:pt>
                <c:pt idx="52">
                  <c:v>-0.36978272986716215</c:v>
                </c:pt>
                <c:pt idx="53">
                  <c:v>-0.29168564767458766</c:v>
                </c:pt>
                <c:pt idx="54">
                  <c:v>-0.43363134182922336</c:v>
                </c:pt>
                <c:pt idx="55">
                  <c:v>-0.26298155351386698</c:v>
                </c:pt>
                <c:pt idx="56">
                  <c:v>-0.32766057672814208</c:v>
                </c:pt>
                <c:pt idx="57">
                  <c:v>-0.34497366232887294</c:v>
                </c:pt>
                <c:pt idx="58">
                  <c:v>-0.24659163615808816</c:v>
                </c:pt>
                <c:pt idx="59">
                  <c:v>-0.23997254080213101</c:v>
                </c:pt>
                <c:pt idx="60">
                  <c:v>-0.31133634333248739</c:v>
                </c:pt>
                <c:pt idx="61">
                  <c:v>1.2400677954058489E-2</c:v>
                </c:pt>
                <c:pt idx="62">
                  <c:v>-0.3517519095100114</c:v>
                </c:pt>
                <c:pt idx="63">
                  <c:v>-6.6209248252926109E-2</c:v>
                </c:pt>
                <c:pt idx="64">
                  <c:v>-0.34058832203350575</c:v>
                </c:pt>
                <c:pt idx="65">
                  <c:v>-0.3418276768805224</c:v>
                </c:pt>
                <c:pt idx="66">
                  <c:v>-0.33010140336434485</c:v>
                </c:pt>
                <c:pt idx="67">
                  <c:v>-0.19403772619011367</c:v>
                </c:pt>
                <c:pt idx="68">
                  <c:v>-0.20040307869098681</c:v>
                </c:pt>
                <c:pt idx="69">
                  <c:v>-0.19575474877335994</c:v>
                </c:pt>
                <c:pt idx="70">
                  <c:v>-0.23123686117438089</c:v>
                </c:pt>
                <c:pt idx="71">
                  <c:v>-0.26563003088261383</c:v>
                </c:pt>
                <c:pt idx="72">
                  <c:v>-0.24378113573012408</c:v>
                </c:pt>
                <c:pt idx="73">
                  <c:v>-0.37640799591103558</c:v>
                </c:pt>
                <c:pt idx="74">
                  <c:v>-0.26014631712623543</c:v>
                </c:pt>
                <c:pt idx="75">
                  <c:v>-0.36991600481076514</c:v>
                </c:pt>
                <c:pt idx="76">
                  <c:v>-0.3670798512655748</c:v>
                </c:pt>
                <c:pt idx="77">
                  <c:v>-0.39379518897028903</c:v>
                </c:pt>
                <c:pt idx="78">
                  <c:v>-0.29672924128253775</c:v>
                </c:pt>
                <c:pt idx="79">
                  <c:v>-0.23860261644996192</c:v>
                </c:pt>
                <c:pt idx="80">
                  <c:v>-0.22252622606720412</c:v>
                </c:pt>
                <c:pt idx="81">
                  <c:v>-0.40407549323128755</c:v>
                </c:pt>
                <c:pt idx="82">
                  <c:v>-0.41220954248001968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22096"/>
        <c:axId val="234420976"/>
      </c:lineChart>
      <c:dateAx>
        <c:axId val="234422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Start date of wells</a:t>
                </a:r>
              </a:p>
            </c:rich>
          </c:tx>
          <c:layout>
            <c:manualLayout>
              <c:xMode val="edge"/>
              <c:yMode val="edge"/>
              <c:x val="0.46527840885200855"/>
              <c:y val="0.92371134020618562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20976"/>
        <c:crossesAt val="-0.5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23442097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442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142875</xdr:rowOff>
    </xdr:from>
    <xdr:to>
      <xdr:col>11</xdr:col>
      <xdr:colOff>333375</xdr:colOff>
      <xdr:row>29</xdr:row>
      <xdr:rowOff>66675</xdr:rowOff>
    </xdr:to>
    <xdr:graphicFrame macro="">
      <xdr:nvGraphicFramePr>
        <xdr:cNvPr id="143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200025</xdr:colOff>
      <xdr:row>4</xdr:row>
      <xdr:rowOff>142875</xdr:rowOff>
    </xdr:from>
    <xdr:ext cx="76200" cy="180975"/>
    <xdr:sp macro="" textlink="">
      <xdr:nvSpPr>
        <xdr:cNvPr id="14339" name="Text Box 3"/>
        <xdr:cNvSpPr txBox="1">
          <a:spLocks noChangeArrowheads="1"/>
        </xdr:cNvSpPr>
      </xdr:nvSpPr>
      <xdr:spPr bwMode="auto">
        <a:xfrm>
          <a:off x="1419225" y="7905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</xdr:col>
      <xdr:colOff>295275</xdr:colOff>
      <xdr:row>4</xdr:row>
      <xdr:rowOff>142875</xdr:rowOff>
    </xdr:from>
    <xdr:ext cx="76200" cy="180975"/>
    <xdr:sp macro="" textlink="">
      <xdr:nvSpPr>
        <xdr:cNvPr id="14340" name="Text Box 4"/>
        <xdr:cNvSpPr txBox="1">
          <a:spLocks noChangeArrowheads="1"/>
        </xdr:cNvSpPr>
      </xdr:nvSpPr>
      <xdr:spPr bwMode="auto">
        <a:xfrm>
          <a:off x="2124075" y="7905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4</xdr:col>
      <xdr:colOff>361950</xdr:colOff>
      <xdr:row>4</xdr:row>
      <xdr:rowOff>142875</xdr:rowOff>
    </xdr:from>
    <xdr:ext cx="76200" cy="180975"/>
    <xdr:sp macro="" textlink="">
      <xdr:nvSpPr>
        <xdr:cNvPr id="14341" name="Text Box 5"/>
        <xdr:cNvSpPr txBox="1">
          <a:spLocks noChangeArrowheads="1"/>
        </xdr:cNvSpPr>
      </xdr:nvSpPr>
      <xdr:spPr bwMode="auto">
        <a:xfrm>
          <a:off x="2800350" y="7905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304800</xdr:colOff>
      <xdr:row>4</xdr:row>
      <xdr:rowOff>152400</xdr:rowOff>
    </xdr:from>
    <xdr:ext cx="76200" cy="180975"/>
    <xdr:sp macro="" textlink="">
      <xdr:nvSpPr>
        <xdr:cNvPr id="14342" name="Text Box 6"/>
        <xdr:cNvSpPr txBox="1">
          <a:spLocks noChangeArrowheads="1"/>
        </xdr:cNvSpPr>
      </xdr:nvSpPr>
      <xdr:spPr bwMode="auto">
        <a:xfrm>
          <a:off x="3352800" y="80010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419100</xdr:colOff>
      <xdr:row>4</xdr:row>
      <xdr:rowOff>133350</xdr:rowOff>
    </xdr:from>
    <xdr:ext cx="76200" cy="180975"/>
    <xdr:sp macro="" textlink="">
      <xdr:nvSpPr>
        <xdr:cNvPr id="14343" name="Text Box 7"/>
        <xdr:cNvSpPr txBox="1">
          <a:spLocks noChangeArrowheads="1"/>
        </xdr:cNvSpPr>
      </xdr:nvSpPr>
      <xdr:spPr bwMode="auto">
        <a:xfrm>
          <a:off x="4076700" y="7810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533400</xdr:colOff>
      <xdr:row>4</xdr:row>
      <xdr:rowOff>142875</xdr:rowOff>
    </xdr:from>
    <xdr:ext cx="76200" cy="180975"/>
    <xdr:sp macro="" textlink="">
      <xdr:nvSpPr>
        <xdr:cNvPr id="14344" name="Text Box 8"/>
        <xdr:cNvSpPr txBox="1">
          <a:spLocks noChangeArrowheads="1"/>
        </xdr:cNvSpPr>
      </xdr:nvSpPr>
      <xdr:spPr bwMode="auto">
        <a:xfrm>
          <a:off x="4800600" y="790575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561975</xdr:colOff>
      <xdr:row>4</xdr:row>
      <xdr:rowOff>133350</xdr:rowOff>
    </xdr:from>
    <xdr:ext cx="76200" cy="180975"/>
    <xdr:sp macro="" textlink="">
      <xdr:nvSpPr>
        <xdr:cNvPr id="14345" name="Text Box 9"/>
        <xdr:cNvSpPr txBox="1">
          <a:spLocks noChangeArrowheads="1"/>
        </xdr:cNvSpPr>
      </xdr:nvSpPr>
      <xdr:spPr bwMode="auto">
        <a:xfrm>
          <a:off x="5438775" y="781050"/>
          <a:ext cx="762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11</xdr:col>
      <xdr:colOff>581025</xdr:colOff>
      <xdr:row>1</xdr:row>
      <xdr:rowOff>142875</xdr:rowOff>
    </xdr:from>
    <xdr:to>
      <xdr:col>23</xdr:col>
      <xdr:colOff>123825</xdr:colOff>
      <xdr:row>30</xdr:row>
      <xdr:rowOff>66675</xdr:rowOff>
    </xdr:to>
    <xdr:graphicFrame macro="">
      <xdr:nvGraphicFramePr>
        <xdr:cNvPr id="1434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0.78921</cdr:x>
      <cdr:y>0.01763</cdr:y>
    </cdr:from>
    <cdr:to>
      <cdr:x>1</cdr:x>
      <cdr:y>0.07322</cdr:y>
    </cdr:to>
    <cdr:sp macro="" textlink="">
      <cdr:nvSpPr>
        <cdr:cNvPr id="15439" name="Text Box 7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22580" y="84804"/>
          <a:ext cx="1447574" cy="2572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PI Dwights</a:t>
          </a: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0.10505</cdr:x>
      <cdr:y>0.09476</cdr:y>
    </cdr:from>
    <cdr:to>
      <cdr:x>0.19233</cdr:x>
      <cdr:y>0.18316</cdr:y>
    </cdr:to>
    <cdr:sp macro="" textlink="">
      <cdr:nvSpPr>
        <cdr:cNvPr id="15440" name="Text Box 8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4641" y="441849"/>
          <a:ext cx="599347" cy="4091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Pre 1994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0.07892</cdr:x>
      <cdr:y>0.09476</cdr:y>
    </cdr:from>
    <cdr:to>
      <cdr:x>0.09618</cdr:x>
      <cdr:y>0.12439</cdr:y>
    </cdr:to>
    <cdr:sp macro="" textlink="">
      <cdr:nvSpPr>
        <cdr:cNvPr id="15441" name="Rectangle 8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5176" y="441849"/>
          <a:ext cx="118515" cy="1371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99CCFF" mc:Ignorable="a14" a14:legacySpreadsheetColorIndex="44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0.22783</cdr:x>
      <cdr:y>0.0906</cdr:y>
    </cdr:from>
    <cdr:to>
      <cdr:x>0.29858</cdr:x>
      <cdr:y>0.16871</cdr:y>
    </cdr:to>
    <cdr:sp macro="" textlink="">
      <cdr:nvSpPr>
        <cdr:cNvPr id="15442" name="Text Box 8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67790" y="422580"/>
          <a:ext cx="485910" cy="3615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1994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0.19282</cdr:x>
      <cdr:y>0.0906</cdr:y>
    </cdr:from>
    <cdr:to>
      <cdr:x>0.21378</cdr:x>
      <cdr:y>0.12047</cdr:y>
    </cdr:to>
    <cdr:sp macro="" textlink="">
      <cdr:nvSpPr>
        <cdr:cNvPr id="15443" name="Rectangle 8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7374" y="422580"/>
          <a:ext cx="143911" cy="13828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0000" mc:Ignorable="a14" a14:legacySpreadsheetColorIndex="1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0.33137</cdr:x>
      <cdr:y>0.08644</cdr:y>
    </cdr:from>
    <cdr:to>
      <cdr:x>0.40903</cdr:x>
      <cdr:y>0.16871</cdr:y>
    </cdr:to>
    <cdr:sp macro="" textlink="">
      <cdr:nvSpPr>
        <cdr:cNvPr id="15444" name="Text Box 8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78878" y="403311"/>
          <a:ext cx="533317" cy="380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1995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0.2865</cdr:x>
      <cdr:y>0.0884</cdr:y>
    </cdr:from>
    <cdr:to>
      <cdr:x>0.30844</cdr:x>
      <cdr:y>0.11729</cdr:y>
    </cdr:to>
    <cdr:sp macro="" textlink="">
      <cdr:nvSpPr>
        <cdr:cNvPr id="15445" name="Rectangle 8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0740" y="412379"/>
          <a:ext cx="150683" cy="133750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FFFF" mc:Ignorable="a14" a14:legacySpreadsheetColorIndex="35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0.42604</cdr:x>
      <cdr:y>0.0884</cdr:y>
    </cdr:from>
    <cdr:to>
      <cdr:x>0.48299</cdr:x>
      <cdr:y>0.12757</cdr:y>
    </cdr:to>
    <cdr:sp macro="" textlink="">
      <cdr:nvSpPr>
        <cdr:cNvPr id="15446" name="Text Box 8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29017" y="412379"/>
          <a:ext cx="391099" cy="1813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1996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0.38906</cdr:x>
      <cdr:y>0.0884</cdr:y>
    </cdr:from>
    <cdr:to>
      <cdr:x>0.40854</cdr:x>
      <cdr:y>0.11925</cdr:y>
    </cdr:to>
    <cdr:sp macro="" textlink="">
      <cdr:nvSpPr>
        <cdr:cNvPr id="15447" name="Rectangle 87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5057" y="412379"/>
          <a:ext cx="133752" cy="142817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3366FF" mc:Ignorable="a14" a14:legacySpreadsheetColorIndex="48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0.52416</cdr:x>
      <cdr:y>0.09256</cdr:y>
    </cdr:from>
    <cdr:to>
      <cdr:x>0.58801</cdr:x>
      <cdr:y>0.1337</cdr:y>
    </cdr:to>
    <cdr:sp macro="" textlink="">
      <cdr:nvSpPr>
        <cdr:cNvPr id="15448" name="Text Box 8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02858" y="431648"/>
          <a:ext cx="438505" cy="1904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1997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0.48989</cdr:x>
      <cdr:y>0.09256</cdr:y>
    </cdr:from>
    <cdr:to>
      <cdr:x>0.51183</cdr:x>
      <cdr:y>0.12366</cdr:y>
    </cdr:to>
    <cdr:sp macro="" textlink="">
      <cdr:nvSpPr>
        <cdr:cNvPr id="15449" name="Rectangle 89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67522" y="431648"/>
          <a:ext cx="150683" cy="143951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99" mc:Ignorable="a14" a14:legacySpreadsheetColorIndex="4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0.60576</cdr:x>
      <cdr:y>0.08644</cdr:y>
    </cdr:from>
    <cdr:to>
      <cdr:x>0.67923</cdr:x>
      <cdr:y>0.1523</cdr:y>
    </cdr:to>
    <cdr:sp macro="" textlink="">
      <cdr:nvSpPr>
        <cdr:cNvPr id="15450" name="Text Box 9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63264" y="403311"/>
          <a:ext cx="504534" cy="3049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1998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0.57864</cdr:x>
      <cdr:y>0.0884</cdr:y>
    </cdr:from>
    <cdr:to>
      <cdr:x>0.59689</cdr:x>
      <cdr:y>0.11827</cdr:y>
    </cdr:to>
    <cdr:sp macro="" textlink="">
      <cdr:nvSpPr>
        <cdr:cNvPr id="15451" name="Rectangle 9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77026" y="412379"/>
          <a:ext cx="125288" cy="13828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00" mc:Ignorable="a14" a14:legacySpreadsheetColorIndex="3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0.70314</cdr:x>
      <cdr:y>0.0884</cdr:y>
    </cdr:from>
    <cdr:to>
      <cdr:x>0.77242</cdr:x>
      <cdr:y>0.16871</cdr:y>
    </cdr:to>
    <cdr:sp macro="" textlink="">
      <cdr:nvSpPr>
        <cdr:cNvPr id="15452" name="Text Box 9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2026" y="412379"/>
          <a:ext cx="475752" cy="3717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1999</a:t>
          </a:r>
        </a:p>
      </cdr:txBody>
    </cdr:sp>
  </cdr:relSizeAnchor>
  <cdr:relSizeAnchor xmlns:cdr="http://schemas.openxmlformats.org/drawingml/2006/chartDrawing">
    <cdr:from>
      <cdr:x>0.66961</cdr:x>
      <cdr:y>0.09256</cdr:y>
    </cdr:from>
    <cdr:to>
      <cdr:x>0.68638</cdr:x>
      <cdr:y>0.12243</cdr:y>
    </cdr:to>
    <cdr:sp macro="" textlink="">
      <cdr:nvSpPr>
        <cdr:cNvPr id="15453" name="Rectangle 93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01769" y="431648"/>
          <a:ext cx="115128" cy="138284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008000" mc:Ignorable="a14" a14:legacySpreadsheetColorIndex="17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0.79066</cdr:x>
      <cdr:y>0.0884</cdr:y>
    </cdr:from>
    <cdr:to>
      <cdr:x>0.84884</cdr:x>
      <cdr:y>0.14398</cdr:y>
    </cdr:to>
    <cdr:sp macro="" textlink="">
      <cdr:nvSpPr>
        <cdr:cNvPr id="15454" name="Text Box 9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33066" y="412379"/>
          <a:ext cx="399564" cy="2572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2000</a:t>
          </a: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0.75565</cdr:x>
      <cdr:y>0.08448</cdr:y>
    </cdr:from>
    <cdr:to>
      <cdr:x>0.77932</cdr:x>
      <cdr:y>0.11925</cdr:y>
    </cdr:to>
    <cdr:sp macro="" textlink="">
      <cdr:nvSpPr>
        <cdr:cNvPr id="15455" name="Rectangle 9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2650" y="394243"/>
          <a:ext cx="162534" cy="160953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6600" mc:Ignorable="a14" a14:legacySpreadsheetColorIndex="53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0.8555</cdr:x>
      <cdr:y>0.0906</cdr:y>
    </cdr:from>
    <cdr:to>
      <cdr:x>0.87744</cdr:x>
      <cdr:y>0.11925</cdr:y>
    </cdr:to>
    <cdr:sp macro="" textlink="">
      <cdr:nvSpPr>
        <cdr:cNvPr id="15456" name="Rectangle 96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78343" y="422580"/>
          <a:ext cx="150683" cy="13261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800080" mc:Ignorable="a14" a14:legacySpreadsheetColorIndex="20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cdr:spPr>
    </cdr:sp>
  </cdr:relSizeAnchor>
  <cdr:relSizeAnchor xmlns:cdr="http://schemas.openxmlformats.org/drawingml/2006/chartDrawing">
    <cdr:from>
      <cdr:x>0.89248</cdr:x>
      <cdr:y>0.09256</cdr:y>
    </cdr:from>
    <cdr:to>
      <cdr:x>0.94253</cdr:x>
      <cdr:y>0.1337</cdr:y>
    </cdr:to>
    <cdr:sp macro="" textlink="">
      <cdr:nvSpPr>
        <cdr:cNvPr id="15457" name="Text Box 9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32303" y="431648"/>
          <a:ext cx="343693" cy="1904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2001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0.36786</cdr:x>
      <cdr:y>0.08252</cdr:y>
    </cdr:from>
    <cdr:to>
      <cdr:x>0.6383</cdr:x>
      <cdr:y>0.12341</cdr:y>
    </cdr:to>
    <cdr:sp macro="" textlink="">
      <cdr:nvSpPr>
        <cdr:cNvPr id="890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29453" y="385175"/>
          <a:ext cx="1857296" cy="1892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(5 months after startd of wells)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1</xdr:row>
      <xdr:rowOff>0</xdr:rowOff>
    </xdr:from>
    <xdr:to>
      <xdr:col>11</xdr:col>
      <xdr:colOff>323850</xdr:colOff>
      <xdr:row>29</xdr:row>
      <xdr:rowOff>95250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61925"/>
          <a:ext cx="6848475" cy="4629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1951-1953.txt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1978-1980.tx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1981-1982.txt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1983-1984.txt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1985-1986.txt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1987-1989.txt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1990-1992.txt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an94.txt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feb94.txt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mar94.txt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apr94.tx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1954-1956.txt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may94.txt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un94.txt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ul94.txt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aug94.txt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sep94.txt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oct94.txt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nov94.txt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dec94.txt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an95.txt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feb95.tx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1957-1959.txt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mar95.txt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apr95.txt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may95.tx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un95.txt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ul95.txt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aug95.txt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sep95.txt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oct95.txt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nov95.txt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dec95.tx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1960-1962.txt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an96.txt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feb96.tx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mar96.txt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apr96.txt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may96.txt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un96.txt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ul96.txt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aug96.txt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sep96.txt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oct96.tx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1963-1965.txt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nov96.txt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dec96.t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an97.txt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feb97.t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mar97.txt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apr97.txt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may97.txt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un97.txt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aug97.txt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ul97.tx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1966-1968.txt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sep97.txt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oct97.txt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nov97.txt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dec97.txt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an98.txt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feb98.txt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mar98.txt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apr98.txt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may98.t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un98.txt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1969-1971.txt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ul98.txt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aug98.txt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sep98.txt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oct98.txt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nov98.txt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dec98.txt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an99.txt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feb99.tx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mar99.txt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apr99.txt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1972-1974.txt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may99.txt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un99.txt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ul99.txt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aug99.txt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sep99.txt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oct99.txt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nov99.txt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dec99.txt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an00.txt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feb00.tx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1975-1977.txt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mar00.txt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apr00.txt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may00.txt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un00.txt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jul00.txt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aug00.txt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sep00.txt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oct00.txt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nov00.txt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Tx%20Gulf/dec00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1-1953"/>
    </sheetNames>
    <sheetDataSet>
      <sheetData sheetId="0">
        <row r="643">
          <cell r="A643">
            <v>34335</v>
          </cell>
          <cell r="B643">
            <v>130356</v>
          </cell>
          <cell r="C643">
            <v>790243</v>
          </cell>
        </row>
        <row r="644">
          <cell r="A644">
            <v>34366</v>
          </cell>
          <cell r="B644">
            <v>116702</v>
          </cell>
          <cell r="C644">
            <v>669523</v>
          </cell>
        </row>
        <row r="645">
          <cell r="A645">
            <v>34394</v>
          </cell>
          <cell r="B645">
            <v>125033</v>
          </cell>
          <cell r="C645">
            <v>755383</v>
          </cell>
        </row>
        <row r="646">
          <cell r="A646">
            <v>34425</v>
          </cell>
          <cell r="B646">
            <v>121367</v>
          </cell>
          <cell r="C646">
            <v>714121</v>
          </cell>
        </row>
        <row r="647">
          <cell r="A647">
            <v>34455</v>
          </cell>
          <cell r="B647">
            <v>124469</v>
          </cell>
          <cell r="C647">
            <v>698467</v>
          </cell>
        </row>
        <row r="648">
          <cell r="A648">
            <v>34486</v>
          </cell>
          <cell r="B648">
            <v>121259</v>
          </cell>
          <cell r="C648">
            <v>705579</v>
          </cell>
        </row>
        <row r="649">
          <cell r="A649">
            <v>34516</v>
          </cell>
          <cell r="B649">
            <v>129170</v>
          </cell>
          <cell r="C649">
            <v>690826</v>
          </cell>
        </row>
        <row r="650">
          <cell r="A650">
            <v>34547</v>
          </cell>
          <cell r="B650">
            <v>125657</v>
          </cell>
          <cell r="C650">
            <v>698258</v>
          </cell>
        </row>
        <row r="651">
          <cell r="A651">
            <v>34578</v>
          </cell>
          <cell r="B651">
            <v>113556</v>
          </cell>
          <cell r="C651">
            <v>637821</v>
          </cell>
        </row>
        <row r="652">
          <cell r="A652">
            <v>34608</v>
          </cell>
          <cell r="B652">
            <v>108406</v>
          </cell>
          <cell r="C652">
            <v>681043</v>
          </cell>
        </row>
        <row r="653">
          <cell r="A653">
            <v>34639</v>
          </cell>
          <cell r="B653">
            <v>111863</v>
          </cell>
          <cell r="C653">
            <v>635310</v>
          </cell>
        </row>
        <row r="654">
          <cell r="A654">
            <v>34669</v>
          </cell>
          <cell r="B654">
            <v>118190</v>
          </cell>
          <cell r="C654">
            <v>646085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1446028</v>
          </cell>
          <cell r="C656">
            <v>8322659</v>
          </cell>
        </row>
        <row r="658">
          <cell r="A658">
            <v>34700</v>
          </cell>
          <cell r="B658">
            <v>111394</v>
          </cell>
          <cell r="C658">
            <v>616129</v>
          </cell>
        </row>
        <row r="659">
          <cell r="A659">
            <v>34731</v>
          </cell>
          <cell r="B659">
            <v>104653</v>
          </cell>
          <cell r="C659">
            <v>569362</v>
          </cell>
        </row>
        <row r="660">
          <cell r="A660">
            <v>34759</v>
          </cell>
          <cell r="B660">
            <v>115225</v>
          </cell>
          <cell r="C660">
            <v>608293</v>
          </cell>
        </row>
        <row r="661">
          <cell r="A661">
            <v>34790</v>
          </cell>
          <cell r="B661">
            <v>113131</v>
          </cell>
          <cell r="C661">
            <v>565823</v>
          </cell>
        </row>
        <row r="662">
          <cell r="A662">
            <v>34820</v>
          </cell>
          <cell r="B662">
            <v>113035</v>
          </cell>
          <cell r="C662">
            <v>554123</v>
          </cell>
        </row>
        <row r="663">
          <cell r="A663">
            <v>34851</v>
          </cell>
          <cell r="B663">
            <v>110435</v>
          </cell>
          <cell r="C663">
            <v>556881</v>
          </cell>
        </row>
        <row r="664">
          <cell r="A664">
            <v>34881</v>
          </cell>
          <cell r="B664">
            <v>111616</v>
          </cell>
          <cell r="C664">
            <v>580453</v>
          </cell>
        </row>
        <row r="665">
          <cell r="A665">
            <v>34912</v>
          </cell>
          <cell r="B665">
            <v>110321</v>
          </cell>
          <cell r="C665">
            <v>565783</v>
          </cell>
        </row>
        <row r="666">
          <cell r="A666">
            <v>34943</v>
          </cell>
          <cell r="B666">
            <v>108938</v>
          </cell>
          <cell r="C666">
            <v>562805</v>
          </cell>
        </row>
        <row r="667">
          <cell r="A667">
            <v>34973</v>
          </cell>
          <cell r="B667">
            <v>112301</v>
          </cell>
          <cell r="C667">
            <v>625589</v>
          </cell>
        </row>
        <row r="668">
          <cell r="A668">
            <v>35004</v>
          </cell>
          <cell r="B668">
            <v>108307</v>
          </cell>
          <cell r="C668">
            <v>555070</v>
          </cell>
        </row>
        <row r="669">
          <cell r="A669">
            <v>35034</v>
          </cell>
          <cell r="B669">
            <v>111915</v>
          </cell>
          <cell r="C669">
            <v>568261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1331271</v>
          </cell>
          <cell r="C671">
            <v>6928572</v>
          </cell>
        </row>
        <row r="673">
          <cell r="A673">
            <v>35065</v>
          </cell>
          <cell r="B673">
            <v>111463</v>
          </cell>
          <cell r="C673">
            <v>545020</v>
          </cell>
        </row>
        <row r="674">
          <cell r="A674">
            <v>35096</v>
          </cell>
          <cell r="B674">
            <v>100932</v>
          </cell>
          <cell r="C674">
            <v>497344</v>
          </cell>
        </row>
        <row r="675">
          <cell r="A675">
            <v>35125</v>
          </cell>
          <cell r="B675">
            <v>113887</v>
          </cell>
          <cell r="C675">
            <v>560888</v>
          </cell>
        </row>
        <row r="676">
          <cell r="A676">
            <v>35156</v>
          </cell>
          <cell r="B676">
            <v>105590</v>
          </cell>
          <cell r="C676">
            <v>550394</v>
          </cell>
        </row>
        <row r="677">
          <cell r="A677">
            <v>35186</v>
          </cell>
          <cell r="B677">
            <v>111419</v>
          </cell>
          <cell r="C677">
            <v>547779</v>
          </cell>
        </row>
        <row r="678">
          <cell r="A678">
            <v>35217</v>
          </cell>
          <cell r="B678">
            <v>102836</v>
          </cell>
          <cell r="C678">
            <v>514680</v>
          </cell>
        </row>
        <row r="679">
          <cell r="A679">
            <v>35247</v>
          </cell>
          <cell r="B679">
            <v>111253</v>
          </cell>
          <cell r="C679">
            <v>529474</v>
          </cell>
        </row>
        <row r="680">
          <cell r="A680">
            <v>35278</v>
          </cell>
          <cell r="B680">
            <v>105049</v>
          </cell>
          <cell r="C680">
            <v>525250</v>
          </cell>
        </row>
        <row r="681">
          <cell r="A681">
            <v>35309</v>
          </cell>
          <cell r="B681">
            <v>98912</v>
          </cell>
          <cell r="C681">
            <v>499618</v>
          </cell>
        </row>
        <row r="682">
          <cell r="A682">
            <v>35339</v>
          </cell>
          <cell r="B682">
            <v>101737</v>
          </cell>
          <cell r="C682">
            <v>495344</v>
          </cell>
        </row>
        <row r="683">
          <cell r="A683">
            <v>35370</v>
          </cell>
          <cell r="B683">
            <v>99743</v>
          </cell>
          <cell r="C683">
            <v>404655</v>
          </cell>
        </row>
        <row r="684">
          <cell r="A684">
            <v>35400</v>
          </cell>
          <cell r="B684">
            <v>100101</v>
          </cell>
          <cell r="C684">
            <v>470563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1262922</v>
          </cell>
          <cell r="C686">
            <v>6141009</v>
          </cell>
        </row>
        <row r="688">
          <cell r="A688">
            <v>35431</v>
          </cell>
          <cell r="B688">
            <v>97267</v>
          </cell>
          <cell r="C688">
            <v>406021</v>
          </cell>
        </row>
        <row r="689">
          <cell r="A689">
            <v>35462</v>
          </cell>
          <cell r="B689">
            <v>92212</v>
          </cell>
          <cell r="C689">
            <v>396383</v>
          </cell>
        </row>
        <row r="690">
          <cell r="A690">
            <v>35490</v>
          </cell>
          <cell r="B690">
            <v>101223</v>
          </cell>
          <cell r="C690">
            <v>424609</v>
          </cell>
        </row>
        <row r="691">
          <cell r="A691">
            <v>35521</v>
          </cell>
          <cell r="B691">
            <v>96158</v>
          </cell>
          <cell r="C691">
            <v>409941</v>
          </cell>
        </row>
        <row r="692">
          <cell r="A692">
            <v>35551</v>
          </cell>
          <cell r="B692">
            <v>103363</v>
          </cell>
          <cell r="C692">
            <v>456976</v>
          </cell>
        </row>
        <row r="693">
          <cell r="A693">
            <v>35582</v>
          </cell>
          <cell r="B693">
            <v>96681</v>
          </cell>
          <cell r="C693">
            <v>436266</v>
          </cell>
        </row>
        <row r="694">
          <cell r="A694">
            <v>35612</v>
          </cell>
          <cell r="B694">
            <v>98674</v>
          </cell>
          <cell r="C694">
            <v>445165</v>
          </cell>
        </row>
        <row r="695">
          <cell r="A695">
            <v>35643</v>
          </cell>
          <cell r="B695">
            <v>96442</v>
          </cell>
          <cell r="C695">
            <v>436963</v>
          </cell>
        </row>
        <row r="696">
          <cell r="A696">
            <v>35674</v>
          </cell>
          <cell r="B696">
            <v>94313</v>
          </cell>
          <cell r="C696">
            <v>417943</v>
          </cell>
        </row>
        <row r="697">
          <cell r="A697">
            <v>35704</v>
          </cell>
          <cell r="B697">
            <v>93463</v>
          </cell>
          <cell r="C697">
            <v>456445</v>
          </cell>
        </row>
        <row r="698">
          <cell r="A698">
            <v>35735</v>
          </cell>
          <cell r="B698">
            <v>91795</v>
          </cell>
          <cell r="C698">
            <v>420918</v>
          </cell>
        </row>
        <row r="699">
          <cell r="A699">
            <v>35765</v>
          </cell>
          <cell r="B699">
            <v>90938</v>
          </cell>
          <cell r="C699">
            <v>434864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1152529</v>
          </cell>
          <cell r="C701">
            <v>5142494</v>
          </cell>
        </row>
        <row r="703">
          <cell r="A703">
            <v>35796</v>
          </cell>
          <cell r="B703">
            <v>91446</v>
          </cell>
          <cell r="C703">
            <v>402941</v>
          </cell>
        </row>
        <row r="704">
          <cell r="A704">
            <v>35827</v>
          </cell>
          <cell r="B704">
            <v>78757</v>
          </cell>
          <cell r="C704">
            <v>363540</v>
          </cell>
        </row>
        <row r="705">
          <cell r="A705">
            <v>35855</v>
          </cell>
          <cell r="B705">
            <v>82619</v>
          </cell>
          <cell r="C705">
            <v>381694</v>
          </cell>
        </row>
        <row r="706">
          <cell r="A706">
            <v>35886</v>
          </cell>
          <cell r="B706">
            <v>84693</v>
          </cell>
          <cell r="C706">
            <v>355386</v>
          </cell>
        </row>
        <row r="707">
          <cell r="A707">
            <v>35916</v>
          </cell>
          <cell r="B707">
            <v>88593</v>
          </cell>
          <cell r="C707">
            <v>363977</v>
          </cell>
        </row>
        <row r="708">
          <cell r="A708">
            <v>35947</v>
          </cell>
          <cell r="B708">
            <v>86160</v>
          </cell>
          <cell r="C708">
            <v>366067</v>
          </cell>
        </row>
        <row r="709">
          <cell r="A709">
            <v>35977</v>
          </cell>
          <cell r="B709">
            <v>84495</v>
          </cell>
          <cell r="C709">
            <v>374659</v>
          </cell>
        </row>
        <row r="710">
          <cell r="A710">
            <v>36008</v>
          </cell>
          <cell r="B710">
            <v>82463</v>
          </cell>
          <cell r="C710">
            <v>365587</v>
          </cell>
        </row>
        <row r="711">
          <cell r="A711">
            <v>36039</v>
          </cell>
          <cell r="B711">
            <v>79279</v>
          </cell>
          <cell r="C711">
            <v>320744</v>
          </cell>
        </row>
        <row r="712">
          <cell r="A712">
            <v>36069</v>
          </cell>
          <cell r="B712">
            <v>78061</v>
          </cell>
          <cell r="C712">
            <v>363706</v>
          </cell>
        </row>
        <row r="713">
          <cell r="A713">
            <v>36100</v>
          </cell>
          <cell r="B713">
            <v>75503</v>
          </cell>
          <cell r="C713">
            <v>327793</v>
          </cell>
        </row>
        <row r="714">
          <cell r="A714">
            <v>36130</v>
          </cell>
          <cell r="B714">
            <v>78743</v>
          </cell>
          <cell r="C714">
            <v>339040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990812</v>
          </cell>
          <cell r="C716">
            <v>4325134</v>
          </cell>
        </row>
        <row r="718">
          <cell r="A718">
            <v>36161</v>
          </cell>
          <cell r="B718">
            <v>77874</v>
          </cell>
          <cell r="C718">
            <v>332643</v>
          </cell>
        </row>
        <row r="719">
          <cell r="A719">
            <v>36192</v>
          </cell>
          <cell r="B719">
            <v>68323</v>
          </cell>
          <cell r="C719">
            <v>302299</v>
          </cell>
        </row>
        <row r="720">
          <cell r="A720">
            <v>36220</v>
          </cell>
          <cell r="B720">
            <v>71694</v>
          </cell>
          <cell r="C720">
            <v>320516</v>
          </cell>
        </row>
        <row r="721">
          <cell r="A721">
            <v>36251</v>
          </cell>
          <cell r="B721">
            <v>67187</v>
          </cell>
          <cell r="C721">
            <v>330560</v>
          </cell>
        </row>
        <row r="722">
          <cell r="A722">
            <v>36281</v>
          </cell>
          <cell r="B722">
            <v>71996</v>
          </cell>
          <cell r="C722">
            <v>333444</v>
          </cell>
        </row>
        <row r="723">
          <cell r="A723">
            <v>36312</v>
          </cell>
          <cell r="B723">
            <v>68402</v>
          </cell>
          <cell r="C723">
            <v>337588</v>
          </cell>
        </row>
        <row r="724">
          <cell r="A724">
            <v>36342</v>
          </cell>
          <cell r="B724">
            <v>69224</v>
          </cell>
          <cell r="C724">
            <v>328396</v>
          </cell>
        </row>
        <row r="725">
          <cell r="A725">
            <v>36373</v>
          </cell>
          <cell r="B725">
            <v>67210</v>
          </cell>
          <cell r="C725">
            <v>307622</v>
          </cell>
        </row>
        <row r="726">
          <cell r="A726">
            <v>36404</v>
          </cell>
          <cell r="B726">
            <v>63202</v>
          </cell>
          <cell r="C726">
            <v>306456</v>
          </cell>
        </row>
        <row r="727">
          <cell r="A727">
            <v>36434</v>
          </cell>
          <cell r="B727">
            <v>69538</v>
          </cell>
          <cell r="C727">
            <v>313166</v>
          </cell>
        </row>
        <row r="728">
          <cell r="A728">
            <v>36465</v>
          </cell>
          <cell r="B728">
            <v>69232</v>
          </cell>
          <cell r="C728">
            <v>285176</v>
          </cell>
        </row>
        <row r="729">
          <cell r="A729">
            <v>36495</v>
          </cell>
          <cell r="B729">
            <v>69448</v>
          </cell>
          <cell r="C729">
            <v>307473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833330</v>
          </cell>
          <cell r="C731">
            <v>3805339</v>
          </cell>
        </row>
        <row r="733">
          <cell r="A733">
            <v>36526</v>
          </cell>
          <cell r="B733">
            <v>67934</v>
          </cell>
          <cell r="C733">
            <v>294527</v>
          </cell>
        </row>
        <row r="734">
          <cell r="A734">
            <v>36557</v>
          </cell>
          <cell r="B734">
            <v>66532</v>
          </cell>
          <cell r="C734">
            <v>267095</v>
          </cell>
        </row>
        <row r="735">
          <cell r="A735">
            <v>36586</v>
          </cell>
          <cell r="B735">
            <v>73147</v>
          </cell>
          <cell r="C735">
            <v>277758</v>
          </cell>
        </row>
        <row r="736">
          <cell r="A736">
            <v>36617</v>
          </cell>
          <cell r="B736">
            <v>65646</v>
          </cell>
          <cell r="C736">
            <v>259114</v>
          </cell>
        </row>
        <row r="737">
          <cell r="A737">
            <v>36647</v>
          </cell>
          <cell r="B737">
            <v>69407</v>
          </cell>
          <cell r="C737">
            <v>263507</v>
          </cell>
        </row>
        <row r="738">
          <cell r="A738">
            <v>36678</v>
          </cell>
          <cell r="B738">
            <v>67594</v>
          </cell>
          <cell r="C738">
            <v>230129</v>
          </cell>
        </row>
        <row r="739">
          <cell r="A739">
            <v>36708</v>
          </cell>
          <cell r="B739">
            <v>64948</v>
          </cell>
          <cell r="C739">
            <v>300157</v>
          </cell>
        </row>
        <row r="740">
          <cell r="A740">
            <v>36739</v>
          </cell>
          <cell r="B740">
            <v>62401</v>
          </cell>
          <cell r="C740">
            <v>255366</v>
          </cell>
        </row>
        <row r="741">
          <cell r="A741">
            <v>36770</v>
          </cell>
          <cell r="B741">
            <v>62965</v>
          </cell>
          <cell r="C741">
            <v>259039</v>
          </cell>
        </row>
        <row r="742">
          <cell r="A742">
            <v>36800</v>
          </cell>
          <cell r="B742">
            <v>66181</v>
          </cell>
          <cell r="C742">
            <v>264729</v>
          </cell>
        </row>
        <row r="743">
          <cell r="A743">
            <v>36831</v>
          </cell>
          <cell r="B743">
            <v>63299</v>
          </cell>
          <cell r="C743">
            <v>249447</v>
          </cell>
        </row>
        <row r="744">
          <cell r="A744">
            <v>36861</v>
          </cell>
          <cell r="B744">
            <v>61624</v>
          </cell>
          <cell r="C744">
            <v>262824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791678</v>
          </cell>
          <cell r="C746">
            <v>3183692</v>
          </cell>
        </row>
        <row r="748">
          <cell r="A748">
            <v>36892</v>
          </cell>
          <cell r="B748">
            <v>58165</v>
          </cell>
          <cell r="C748">
            <v>255967</v>
          </cell>
        </row>
        <row r="749">
          <cell r="A749">
            <v>36923</v>
          </cell>
          <cell r="B749">
            <v>54539</v>
          </cell>
          <cell r="C749">
            <v>229326</v>
          </cell>
        </row>
        <row r="750">
          <cell r="A750">
            <v>36951</v>
          </cell>
          <cell r="B750">
            <v>60323</v>
          </cell>
          <cell r="C750">
            <v>253364</v>
          </cell>
        </row>
        <row r="751">
          <cell r="A751">
            <v>36982</v>
          </cell>
          <cell r="B751">
            <v>58850</v>
          </cell>
          <cell r="C751">
            <v>290594</v>
          </cell>
        </row>
        <row r="752">
          <cell r="A752">
            <v>37012</v>
          </cell>
          <cell r="B752">
            <v>63551</v>
          </cell>
          <cell r="C752">
            <v>257391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78-1980"/>
    </sheetNames>
    <sheetDataSet>
      <sheetData sheetId="0">
        <row r="323">
          <cell r="A323">
            <v>34335</v>
          </cell>
          <cell r="B323">
            <v>500536</v>
          </cell>
          <cell r="C323">
            <v>9359467</v>
          </cell>
        </row>
        <row r="324">
          <cell r="A324">
            <v>34366</v>
          </cell>
          <cell r="B324">
            <v>456659</v>
          </cell>
          <cell r="C324">
            <v>8324850</v>
          </cell>
        </row>
        <row r="325">
          <cell r="A325">
            <v>34394</v>
          </cell>
          <cell r="B325">
            <v>490880</v>
          </cell>
          <cell r="C325">
            <v>9185074</v>
          </cell>
        </row>
        <row r="326">
          <cell r="A326">
            <v>34425</v>
          </cell>
          <cell r="B326">
            <v>457780</v>
          </cell>
          <cell r="C326">
            <v>8924994</v>
          </cell>
        </row>
        <row r="327">
          <cell r="A327">
            <v>34455</v>
          </cell>
          <cell r="B327">
            <v>462774</v>
          </cell>
          <cell r="C327">
            <v>9426839</v>
          </cell>
        </row>
        <row r="328">
          <cell r="A328">
            <v>34486</v>
          </cell>
          <cell r="B328">
            <v>425770</v>
          </cell>
          <cell r="C328">
            <v>8959295</v>
          </cell>
        </row>
        <row r="329">
          <cell r="A329">
            <v>34516</v>
          </cell>
          <cell r="B329">
            <v>440910</v>
          </cell>
          <cell r="C329">
            <v>9077589</v>
          </cell>
        </row>
        <row r="330">
          <cell r="A330">
            <v>34547</v>
          </cell>
          <cell r="B330">
            <v>444886</v>
          </cell>
          <cell r="C330">
            <v>9082927</v>
          </cell>
        </row>
        <row r="331">
          <cell r="A331">
            <v>34578</v>
          </cell>
          <cell r="B331">
            <v>420461</v>
          </cell>
          <cell r="C331">
            <v>8375552</v>
          </cell>
        </row>
        <row r="332">
          <cell r="A332">
            <v>34608</v>
          </cell>
          <cell r="B332">
            <v>444518</v>
          </cell>
          <cell r="C332">
            <v>8762952</v>
          </cell>
        </row>
        <row r="333">
          <cell r="A333">
            <v>34639</v>
          </cell>
          <cell r="B333">
            <v>467733</v>
          </cell>
          <cell r="C333">
            <v>8279685</v>
          </cell>
        </row>
        <row r="334">
          <cell r="A334">
            <v>34669</v>
          </cell>
          <cell r="B334">
            <v>458326</v>
          </cell>
          <cell r="C334">
            <v>8492344</v>
          </cell>
        </row>
        <row r="335">
          <cell r="A335" t="str">
            <v>Totals:</v>
          </cell>
          <cell r="B335" t="str">
            <v>__________</v>
          </cell>
          <cell r="C335" t="str">
            <v>__________</v>
          </cell>
        </row>
        <row r="336">
          <cell r="A336">
            <v>1994</v>
          </cell>
          <cell r="B336">
            <v>5471233</v>
          </cell>
          <cell r="C336">
            <v>106251568</v>
          </cell>
        </row>
        <row r="338">
          <cell r="A338">
            <v>34700</v>
          </cell>
          <cell r="B338">
            <v>472632</v>
          </cell>
          <cell r="C338">
            <v>8604284</v>
          </cell>
        </row>
        <row r="339">
          <cell r="A339">
            <v>34731</v>
          </cell>
          <cell r="B339">
            <v>434123</v>
          </cell>
          <cell r="C339">
            <v>7940025</v>
          </cell>
        </row>
        <row r="340">
          <cell r="A340">
            <v>34759</v>
          </cell>
          <cell r="B340">
            <v>481661</v>
          </cell>
          <cell r="C340">
            <v>8854648</v>
          </cell>
        </row>
        <row r="341">
          <cell r="A341">
            <v>34790</v>
          </cell>
          <cell r="B341">
            <v>453613</v>
          </cell>
          <cell r="C341">
            <v>8706073</v>
          </cell>
        </row>
        <row r="342">
          <cell r="A342">
            <v>34820</v>
          </cell>
          <cell r="B342">
            <v>444603</v>
          </cell>
          <cell r="C342">
            <v>8683696</v>
          </cell>
        </row>
        <row r="343">
          <cell r="A343">
            <v>34851</v>
          </cell>
          <cell r="B343">
            <v>433454</v>
          </cell>
          <cell r="C343">
            <v>8459408</v>
          </cell>
        </row>
        <row r="344">
          <cell r="A344">
            <v>34881</v>
          </cell>
          <cell r="B344">
            <v>437421</v>
          </cell>
          <cell r="C344">
            <v>8706531</v>
          </cell>
        </row>
        <row r="345">
          <cell r="A345">
            <v>34912</v>
          </cell>
          <cell r="B345">
            <v>434686</v>
          </cell>
          <cell r="C345">
            <v>8469121</v>
          </cell>
        </row>
        <row r="346">
          <cell r="A346">
            <v>34943</v>
          </cell>
          <cell r="B346">
            <v>416372</v>
          </cell>
          <cell r="C346">
            <v>8089139</v>
          </cell>
        </row>
        <row r="347">
          <cell r="A347">
            <v>34973</v>
          </cell>
          <cell r="B347">
            <v>444816</v>
          </cell>
          <cell r="C347">
            <v>8315573</v>
          </cell>
        </row>
        <row r="348">
          <cell r="A348">
            <v>35004</v>
          </cell>
          <cell r="B348">
            <v>422358</v>
          </cell>
          <cell r="C348">
            <v>7892315</v>
          </cell>
        </row>
        <row r="349">
          <cell r="A349">
            <v>35034</v>
          </cell>
          <cell r="B349">
            <v>424838</v>
          </cell>
          <cell r="C349">
            <v>7957059</v>
          </cell>
        </row>
        <row r="350">
          <cell r="A350" t="str">
            <v>Totals:</v>
          </cell>
          <cell r="B350" t="str">
            <v>__________</v>
          </cell>
          <cell r="C350" t="str">
            <v>__________</v>
          </cell>
        </row>
        <row r="351">
          <cell r="A351">
            <v>1995</v>
          </cell>
          <cell r="B351">
            <v>5300577</v>
          </cell>
          <cell r="C351">
            <v>100677872</v>
          </cell>
        </row>
        <row r="353">
          <cell r="A353">
            <v>35065</v>
          </cell>
          <cell r="B353">
            <v>460421</v>
          </cell>
          <cell r="C353">
            <v>7900901</v>
          </cell>
        </row>
        <row r="354">
          <cell r="A354">
            <v>35096</v>
          </cell>
          <cell r="B354">
            <v>432352</v>
          </cell>
          <cell r="C354">
            <v>7209541</v>
          </cell>
        </row>
        <row r="355">
          <cell r="A355">
            <v>35125</v>
          </cell>
          <cell r="B355">
            <v>454548</v>
          </cell>
          <cell r="C355">
            <v>7732429</v>
          </cell>
        </row>
        <row r="356">
          <cell r="A356">
            <v>35156</v>
          </cell>
          <cell r="B356">
            <v>445319</v>
          </cell>
          <cell r="C356">
            <v>7400964</v>
          </cell>
        </row>
        <row r="357">
          <cell r="A357">
            <v>35186</v>
          </cell>
          <cell r="B357">
            <v>441820</v>
          </cell>
          <cell r="C357">
            <v>7658583</v>
          </cell>
        </row>
        <row r="358">
          <cell r="A358">
            <v>35217</v>
          </cell>
          <cell r="B358">
            <v>416250</v>
          </cell>
          <cell r="C358">
            <v>7200242</v>
          </cell>
        </row>
        <row r="359">
          <cell r="A359">
            <v>35247</v>
          </cell>
          <cell r="B359">
            <v>406712</v>
          </cell>
          <cell r="C359">
            <v>7479636</v>
          </cell>
        </row>
        <row r="360">
          <cell r="A360">
            <v>35278</v>
          </cell>
          <cell r="B360">
            <v>390725</v>
          </cell>
          <cell r="C360">
            <v>7329580</v>
          </cell>
        </row>
        <row r="361">
          <cell r="A361">
            <v>35309</v>
          </cell>
          <cell r="B361">
            <v>372773</v>
          </cell>
          <cell r="C361">
            <v>7047431</v>
          </cell>
        </row>
        <row r="362">
          <cell r="A362">
            <v>35339</v>
          </cell>
          <cell r="B362">
            <v>396668</v>
          </cell>
          <cell r="C362">
            <v>7357696</v>
          </cell>
        </row>
        <row r="363">
          <cell r="A363">
            <v>35370</v>
          </cell>
          <cell r="B363">
            <v>369242</v>
          </cell>
          <cell r="C363">
            <v>7052349</v>
          </cell>
        </row>
        <row r="364">
          <cell r="A364">
            <v>35400</v>
          </cell>
          <cell r="B364">
            <v>377347</v>
          </cell>
          <cell r="C364">
            <v>7078505</v>
          </cell>
        </row>
        <row r="365">
          <cell r="A365" t="str">
            <v>Totals:</v>
          </cell>
          <cell r="B365" t="str">
            <v>__________</v>
          </cell>
          <cell r="C365" t="str">
            <v>__________</v>
          </cell>
        </row>
        <row r="366">
          <cell r="A366">
            <v>1996</v>
          </cell>
          <cell r="B366">
            <v>4964177</v>
          </cell>
          <cell r="C366">
            <v>88447857</v>
          </cell>
        </row>
        <row r="368">
          <cell r="A368">
            <v>35431</v>
          </cell>
          <cell r="B368">
            <v>362459</v>
          </cell>
          <cell r="C368">
            <v>6751751</v>
          </cell>
        </row>
        <row r="369">
          <cell r="A369">
            <v>35462</v>
          </cell>
          <cell r="B369">
            <v>341829</v>
          </cell>
          <cell r="C369">
            <v>6328653</v>
          </cell>
        </row>
        <row r="370">
          <cell r="A370">
            <v>35490</v>
          </cell>
          <cell r="B370">
            <v>366174</v>
          </cell>
          <cell r="C370">
            <v>6794530</v>
          </cell>
        </row>
        <row r="371">
          <cell r="A371">
            <v>35521</v>
          </cell>
          <cell r="B371">
            <v>348578</v>
          </cell>
          <cell r="C371">
            <v>6516251</v>
          </cell>
        </row>
        <row r="372">
          <cell r="A372">
            <v>35551</v>
          </cell>
          <cell r="B372">
            <v>347738</v>
          </cell>
          <cell r="C372">
            <v>6685693</v>
          </cell>
        </row>
        <row r="373">
          <cell r="A373">
            <v>35582</v>
          </cell>
          <cell r="B373">
            <v>326899</v>
          </cell>
          <cell r="C373">
            <v>6317522</v>
          </cell>
        </row>
        <row r="374">
          <cell r="A374">
            <v>35612</v>
          </cell>
          <cell r="B374">
            <v>327309</v>
          </cell>
          <cell r="C374">
            <v>6524420</v>
          </cell>
        </row>
        <row r="375">
          <cell r="A375">
            <v>35643</v>
          </cell>
          <cell r="B375">
            <v>318270</v>
          </cell>
          <cell r="C375">
            <v>6530209</v>
          </cell>
        </row>
        <row r="376">
          <cell r="A376">
            <v>35674</v>
          </cell>
          <cell r="B376">
            <v>312602</v>
          </cell>
          <cell r="C376">
            <v>6018787</v>
          </cell>
        </row>
        <row r="377">
          <cell r="A377">
            <v>35704</v>
          </cell>
          <cell r="B377">
            <v>338678</v>
          </cell>
          <cell r="C377">
            <v>6001490</v>
          </cell>
        </row>
        <row r="378">
          <cell r="A378">
            <v>35735</v>
          </cell>
          <cell r="B378">
            <v>318523</v>
          </cell>
          <cell r="C378">
            <v>5955712</v>
          </cell>
        </row>
        <row r="379">
          <cell r="A379">
            <v>35765</v>
          </cell>
          <cell r="B379">
            <v>315360</v>
          </cell>
          <cell r="C379">
            <v>5961400</v>
          </cell>
        </row>
        <row r="380">
          <cell r="A380" t="str">
            <v>Totals:</v>
          </cell>
          <cell r="B380" t="str">
            <v>__________</v>
          </cell>
          <cell r="C380" t="str">
            <v>__________</v>
          </cell>
        </row>
        <row r="381">
          <cell r="A381">
            <v>1997</v>
          </cell>
          <cell r="B381">
            <v>4024419</v>
          </cell>
          <cell r="C381">
            <v>76386418</v>
          </cell>
        </row>
        <row r="383">
          <cell r="A383">
            <v>35796</v>
          </cell>
          <cell r="B383">
            <v>336437</v>
          </cell>
          <cell r="C383">
            <v>5930327</v>
          </cell>
        </row>
        <row r="384">
          <cell r="A384">
            <v>35827</v>
          </cell>
          <cell r="B384">
            <v>297910</v>
          </cell>
          <cell r="C384">
            <v>5268058</v>
          </cell>
        </row>
        <row r="385">
          <cell r="A385">
            <v>35855</v>
          </cell>
          <cell r="B385">
            <v>322539</v>
          </cell>
          <cell r="C385">
            <v>5612874</v>
          </cell>
        </row>
        <row r="386">
          <cell r="A386">
            <v>35886</v>
          </cell>
          <cell r="B386">
            <v>301294</v>
          </cell>
          <cell r="C386">
            <v>5481282</v>
          </cell>
        </row>
        <row r="387">
          <cell r="A387">
            <v>35916</v>
          </cell>
          <cell r="B387">
            <v>307300</v>
          </cell>
          <cell r="C387">
            <v>5523000</v>
          </cell>
        </row>
        <row r="388">
          <cell r="A388">
            <v>35947</v>
          </cell>
          <cell r="B388">
            <v>282104</v>
          </cell>
          <cell r="C388">
            <v>5248928</v>
          </cell>
        </row>
        <row r="389">
          <cell r="A389">
            <v>35977</v>
          </cell>
          <cell r="B389">
            <v>292992</v>
          </cell>
          <cell r="C389">
            <v>5335788</v>
          </cell>
        </row>
        <row r="390">
          <cell r="A390">
            <v>36008</v>
          </cell>
          <cell r="B390">
            <v>286996</v>
          </cell>
          <cell r="C390">
            <v>5184411</v>
          </cell>
        </row>
        <row r="391">
          <cell r="A391">
            <v>36039</v>
          </cell>
          <cell r="B391">
            <v>268227</v>
          </cell>
          <cell r="C391">
            <v>4899269</v>
          </cell>
        </row>
        <row r="392">
          <cell r="A392">
            <v>36069</v>
          </cell>
          <cell r="B392">
            <v>276884</v>
          </cell>
          <cell r="C392">
            <v>5046620</v>
          </cell>
        </row>
        <row r="393">
          <cell r="A393">
            <v>36100</v>
          </cell>
          <cell r="B393">
            <v>267109</v>
          </cell>
          <cell r="C393">
            <v>4818170</v>
          </cell>
        </row>
        <row r="394">
          <cell r="A394">
            <v>36130</v>
          </cell>
          <cell r="B394">
            <v>271257</v>
          </cell>
          <cell r="C394">
            <v>4840643</v>
          </cell>
        </row>
        <row r="395">
          <cell r="A395" t="str">
            <v>Totals:</v>
          </cell>
          <cell r="B395" t="str">
            <v>__________</v>
          </cell>
          <cell r="C395" t="str">
            <v>__________</v>
          </cell>
        </row>
        <row r="396">
          <cell r="A396">
            <v>1998</v>
          </cell>
          <cell r="B396">
            <v>3511049</v>
          </cell>
          <cell r="C396">
            <v>63189370</v>
          </cell>
        </row>
        <row r="398">
          <cell r="A398">
            <v>36161</v>
          </cell>
          <cell r="B398">
            <v>261031</v>
          </cell>
          <cell r="C398">
            <v>4767735</v>
          </cell>
        </row>
        <row r="399">
          <cell r="A399">
            <v>36192</v>
          </cell>
          <cell r="B399">
            <v>233042</v>
          </cell>
          <cell r="C399">
            <v>4313309</v>
          </cell>
        </row>
        <row r="400">
          <cell r="A400">
            <v>36220</v>
          </cell>
          <cell r="B400">
            <v>259562</v>
          </cell>
          <cell r="C400">
            <v>4791765</v>
          </cell>
        </row>
        <row r="401">
          <cell r="A401">
            <v>36251</v>
          </cell>
          <cell r="B401">
            <v>248623</v>
          </cell>
          <cell r="C401">
            <v>4576528</v>
          </cell>
        </row>
        <row r="402">
          <cell r="A402">
            <v>36281</v>
          </cell>
          <cell r="B402">
            <v>247181</v>
          </cell>
          <cell r="C402">
            <v>4666095</v>
          </cell>
        </row>
        <row r="403">
          <cell r="A403">
            <v>36312</v>
          </cell>
          <cell r="B403">
            <v>231392</v>
          </cell>
          <cell r="C403">
            <v>4553884</v>
          </cell>
        </row>
        <row r="404">
          <cell r="A404">
            <v>36342</v>
          </cell>
          <cell r="B404">
            <v>237566</v>
          </cell>
          <cell r="C404">
            <v>4548980</v>
          </cell>
        </row>
        <row r="405">
          <cell r="A405">
            <v>36373</v>
          </cell>
          <cell r="B405">
            <v>232364</v>
          </cell>
          <cell r="C405">
            <v>4472197</v>
          </cell>
        </row>
        <row r="406">
          <cell r="A406">
            <v>36404</v>
          </cell>
          <cell r="B406">
            <v>233599</v>
          </cell>
          <cell r="C406">
            <v>4336484</v>
          </cell>
        </row>
        <row r="407">
          <cell r="A407">
            <v>36434</v>
          </cell>
          <cell r="B407">
            <v>241934</v>
          </cell>
          <cell r="C407">
            <v>4517354</v>
          </cell>
        </row>
        <row r="408">
          <cell r="A408">
            <v>36465</v>
          </cell>
          <cell r="B408">
            <v>232634</v>
          </cell>
          <cell r="C408">
            <v>4349197</v>
          </cell>
        </row>
        <row r="409">
          <cell r="A409">
            <v>36495</v>
          </cell>
          <cell r="B409">
            <v>247512</v>
          </cell>
          <cell r="C409">
            <v>4379921</v>
          </cell>
        </row>
        <row r="410">
          <cell r="A410" t="str">
            <v>Totals:</v>
          </cell>
          <cell r="B410" t="str">
            <v>__________</v>
          </cell>
          <cell r="C410" t="str">
            <v>__________</v>
          </cell>
        </row>
        <row r="411">
          <cell r="A411">
            <v>1999</v>
          </cell>
          <cell r="B411">
            <v>2906440</v>
          </cell>
          <cell r="C411">
            <v>54273449</v>
          </cell>
        </row>
        <row r="413">
          <cell r="A413">
            <v>36526</v>
          </cell>
          <cell r="B413">
            <v>241718</v>
          </cell>
          <cell r="C413">
            <v>4272954</v>
          </cell>
        </row>
        <row r="414">
          <cell r="A414">
            <v>36557</v>
          </cell>
          <cell r="B414">
            <v>219057</v>
          </cell>
          <cell r="C414">
            <v>3818956</v>
          </cell>
        </row>
        <row r="415">
          <cell r="A415">
            <v>36586</v>
          </cell>
          <cell r="B415">
            <v>235573</v>
          </cell>
          <cell r="C415">
            <v>4177325</v>
          </cell>
        </row>
        <row r="416">
          <cell r="A416">
            <v>36617</v>
          </cell>
          <cell r="B416">
            <v>228826</v>
          </cell>
          <cell r="C416">
            <v>4096648</v>
          </cell>
        </row>
        <row r="417">
          <cell r="A417">
            <v>36647</v>
          </cell>
          <cell r="B417">
            <v>249722</v>
          </cell>
          <cell r="C417">
            <v>4164840</v>
          </cell>
        </row>
        <row r="418">
          <cell r="A418">
            <v>36678</v>
          </cell>
          <cell r="B418">
            <v>228462</v>
          </cell>
          <cell r="C418">
            <v>3994903</v>
          </cell>
        </row>
        <row r="419">
          <cell r="A419">
            <v>36708</v>
          </cell>
          <cell r="B419">
            <v>226605</v>
          </cell>
          <cell r="C419">
            <v>4141321</v>
          </cell>
        </row>
        <row r="420">
          <cell r="A420">
            <v>36739</v>
          </cell>
          <cell r="B420">
            <v>225897</v>
          </cell>
          <cell r="C420">
            <v>4128367</v>
          </cell>
        </row>
        <row r="421">
          <cell r="A421">
            <v>36770</v>
          </cell>
          <cell r="B421">
            <v>210594</v>
          </cell>
          <cell r="C421">
            <v>3805914</v>
          </cell>
        </row>
        <row r="422">
          <cell r="A422">
            <v>36800</v>
          </cell>
          <cell r="B422">
            <v>246908</v>
          </cell>
          <cell r="C422">
            <v>3846198</v>
          </cell>
        </row>
        <row r="423">
          <cell r="A423">
            <v>36831</v>
          </cell>
          <cell r="B423">
            <v>247362</v>
          </cell>
          <cell r="C423">
            <v>3672489</v>
          </cell>
        </row>
        <row r="424">
          <cell r="A424">
            <v>36861</v>
          </cell>
          <cell r="B424">
            <v>236596</v>
          </cell>
          <cell r="C424">
            <v>3778551</v>
          </cell>
        </row>
        <row r="425">
          <cell r="A425" t="str">
            <v>Totals:</v>
          </cell>
          <cell r="B425" t="str">
            <v>__________</v>
          </cell>
          <cell r="C425" t="str">
            <v>__________</v>
          </cell>
        </row>
        <row r="426">
          <cell r="A426">
            <v>2000</v>
          </cell>
          <cell r="B426">
            <v>2797320</v>
          </cell>
          <cell r="C426">
            <v>47898466</v>
          </cell>
        </row>
        <row r="428">
          <cell r="A428">
            <v>36892</v>
          </cell>
          <cell r="B428">
            <v>227362</v>
          </cell>
          <cell r="C428">
            <v>3694551</v>
          </cell>
        </row>
        <row r="429">
          <cell r="A429">
            <v>36923</v>
          </cell>
          <cell r="B429">
            <v>207929</v>
          </cell>
          <cell r="C429">
            <v>3382569</v>
          </cell>
        </row>
        <row r="430">
          <cell r="A430">
            <v>36951</v>
          </cell>
          <cell r="B430">
            <v>227829</v>
          </cell>
          <cell r="C430">
            <v>3779990</v>
          </cell>
        </row>
        <row r="431">
          <cell r="A431">
            <v>36982</v>
          </cell>
          <cell r="B431">
            <v>216379</v>
          </cell>
          <cell r="C431">
            <v>3645738</v>
          </cell>
        </row>
        <row r="432">
          <cell r="A432">
            <v>37012</v>
          </cell>
          <cell r="B432">
            <v>195683</v>
          </cell>
          <cell r="C432">
            <v>3682363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1-1982"/>
    </sheetNames>
    <sheetDataSet>
      <sheetData sheetId="0">
        <row r="275">
          <cell r="A275">
            <v>34335</v>
          </cell>
          <cell r="B275">
            <v>590615</v>
          </cell>
          <cell r="C275">
            <v>9828922</v>
          </cell>
        </row>
        <row r="276">
          <cell r="A276">
            <v>34366</v>
          </cell>
          <cell r="B276">
            <v>505319</v>
          </cell>
          <cell r="C276">
            <v>8810457</v>
          </cell>
        </row>
        <row r="277">
          <cell r="A277">
            <v>34394</v>
          </cell>
          <cell r="B277">
            <v>542055</v>
          </cell>
          <cell r="C277">
            <v>9673128</v>
          </cell>
        </row>
        <row r="278">
          <cell r="A278">
            <v>34425</v>
          </cell>
          <cell r="B278">
            <v>495333</v>
          </cell>
          <cell r="C278">
            <v>8920641</v>
          </cell>
        </row>
        <row r="279">
          <cell r="A279">
            <v>34455</v>
          </cell>
          <cell r="B279">
            <v>513350</v>
          </cell>
          <cell r="C279">
            <v>9174140</v>
          </cell>
        </row>
        <row r="280">
          <cell r="A280">
            <v>34486</v>
          </cell>
          <cell r="B280">
            <v>529455</v>
          </cell>
          <cell r="C280">
            <v>8937884</v>
          </cell>
        </row>
        <row r="281">
          <cell r="A281">
            <v>34516</v>
          </cell>
          <cell r="B281">
            <v>508045</v>
          </cell>
          <cell r="C281">
            <v>9031496</v>
          </cell>
        </row>
        <row r="282">
          <cell r="A282">
            <v>34547</v>
          </cell>
          <cell r="B282">
            <v>489650</v>
          </cell>
          <cell r="C282">
            <v>8890065</v>
          </cell>
        </row>
        <row r="283">
          <cell r="A283">
            <v>34578</v>
          </cell>
          <cell r="B283">
            <v>493601</v>
          </cell>
          <cell r="C283">
            <v>8248972</v>
          </cell>
        </row>
        <row r="284">
          <cell r="A284">
            <v>34608</v>
          </cell>
          <cell r="B284">
            <v>510564</v>
          </cell>
          <cell r="C284">
            <v>8504293</v>
          </cell>
        </row>
        <row r="285">
          <cell r="A285">
            <v>34639</v>
          </cell>
          <cell r="B285">
            <v>484507</v>
          </cell>
          <cell r="C285">
            <v>8266556</v>
          </cell>
        </row>
        <row r="286">
          <cell r="A286">
            <v>34669</v>
          </cell>
          <cell r="B286">
            <v>469922</v>
          </cell>
          <cell r="C286">
            <v>8354824</v>
          </cell>
        </row>
        <row r="287">
          <cell r="A287" t="str">
            <v>Totals:</v>
          </cell>
          <cell r="B287" t="str">
            <v>__________</v>
          </cell>
          <cell r="C287" t="str">
            <v>__________</v>
          </cell>
        </row>
        <row r="288">
          <cell r="A288">
            <v>1994</v>
          </cell>
          <cell r="B288">
            <v>6132416</v>
          </cell>
          <cell r="C288">
            <v>106641378</v>
          </cell>
        </row>
        <row r="290">
          <cell r="A290">
            <v>34700</v>
          </cell>
          <cell r="B290">
            <v>458110</v>
          </cell>
          <cell r="C290">
            <v>8100668</v>
          </cell>
        </row>
        <row r="291">
          <cell r="A291">
            <v>34731</v>
          </cell>
          <cell r="B291">
            <v>425455</v>
          </cell>
          <cell r="C291">
            <v>7252483</v>
          </cell>
        </row>
        <row r="292">
          <cell r="A292">
            <v>34759</v>
          </cell>
          <cell r="B292">
            <v>454962</v>
          </cell>
          <cell r="C292">
            <v>7744367</v>
          </cell>
        </row>
        <row r="293">
          <cell r="A293">
            <v>34790</v>
          </cell>
          <cell r="B293">
            <v>437204</v>
          </cell>
          <cell r="C293">
            <v>7470236</v>
          </cell>
        </row>
        <row r="294">
          <cell r="A294">
            <v>34820</v>
          </cell>
          <cell r="B294">
            <v>439004</v>
          </cell>
          <cell r="C294">
            <v>7664040</v>
          </cell>
        </row>
        <row r="295">
          <cell r="A295">
            <v>34851</v>
          </cell>
          <cell r="B295">
            <v>429771</v>
          </cell>
          <cell r="C295">
            <v>7259928</v>
          </cell>
        </row>
        <row r="296">
          <cell r="A296">
            <v>34881</v>
          </cell>
          <cell r="B296">
            <v>411272</v>
          </cell>
          <cell r="C296">
            <v>7353604</v>
          </cell>
        </row>
        <row r="297">
          <cell r="A297">
            <v>34912</v>
          </cell>
          <cell r="B297">
            <v>405214</v>
          </cell>
          <cell r="C297">
            <v>7346500</v>
          </cell>
        </row>
        <row r="298">
          <cell r="A298">
            <v>34943</v>
          </cell>
          <cell r="B298">
            <v>378791</v>
          </cell>
          <cell r="C298">
            <v>6891379</v>
          </cell>
        </row>
        <row r="299">
          <cell r="A299">
            <v>34973</v>
          </cell>
          <cell r="B299">
            <v>395898</v>
          </cell>
          <cell r="C299">
            <v>6953419</v>
          </cell>
        </row>
        <row r="300">
          <cell r="A300">
            <v>35004</v>
          </cell>
          <cell r="B300">
            <v>391032</v>
          </cell>
          <cell r="C300">
            <v>6724119</v>
          </cell>
        </row>
        <row r="301">
          <cell r="A301">
            <v>35034</v>
          </cell>
          <cell r="B301">
            <v>402075</v>
          </cell>
          <cell r="C301">
            <v>6935552</v>
          </cell>
        </row>
        <row r="302">
          <cell r="A302" t="str">
            <v>Totals:</v>
          </cell>
          <cell r="B302" t="str">
            <v>__________</v>
          </cell>
          <cell r="C302" t="str">
            <v>__________</v>
          </cell>
        </row>
        <row r="303">
          <cell r="A303">
            <v>1995</v>
          </cell>
          <cell r="B303">
            <v>5028788</v>
          </cell>
          <cell r="C303">
            <v>87696295</v>
          </cell>
        </row>
        <row r="305">
          <cell r="A305">
            <v>35065</v>
          </cell>
          <cell r="B305">
            <v>380060</v>
          </cell>
          <cell r="C305">
            <v>6836679</v>
          </cell>
        </row>
        <row r="306">
          <cell r="A306">
            <v>35096</v>
          </cell>
          <cell r="B306">
            <v>351992</v>
          </cell>
          <cell r="C306">
            <v>6487684</v>
          </cell>
        </row>
        <row r="307">
          <cell r="A307">
            <v>35125</v>
          </cell>
          <cell r="B307">
            <v>394172</v>
          </cell>
          <cell r="C307">
            <v>6772007</v>
          </cell>
        </row>
        <row r="308">
          <cell r="A308">
            <v>35156</v>
          </cell>
          <cell r="B308">
            <v>374380</v>
          </cell>
          <cell r="C308">
            <v>6513794</v>
          </cell>
        </row>
        <row r="309">
          <cell r="A309">
            <v>35186</v>
          </cell>
          <cell r="B309">
            <v>412005</v>
          </cell>
          <cell r="C309">
            <v>6940126</v>
          </cell>
        </row>
        <row r="310">
          <cell r="A310">
            <v>35217</v>
          </cell>
          <cell r="B310">
            <v>401872</v>
          </cell>
          <cell r="C310">
            <v>6980742</v>
          </cell>
        </row>
        <row r="311">
          <cell r="A311">
            <v>35247</v>
          </cell>
          <cell r="B311">
            <v>391285</v>
          </cell>
          <cell r="C311">
            <v>7030426</v>
          </cell>
        </row>
        <row r="312">
          <cell r="A312">
            <v>35278</v>
          </cell>
          <cell r="B312">
            <v>384287</v>
          </cell>
          <cell r="C312">
            <v>6950284</v>
          </cell>
        </row>
        <row r="313">
          <cell r="A313">
            <v>35309</v>
          </cell>
          <cell r="B313">
            <v>361033</v>
          </cell>
          <cell r="C313">
            <v>6593549</v>
          </cell>
        </row>
        <row r="314">
          <cell r="A314">
            <v>35339</v>
          </cell>
          <cell r="B314">
            <v>375467</v>
          </cell>
          <cell r="C314">
            <v>6753624</v>
          </cell>
        </row>
        <row r="315">
          <cell r="A315">
            <v>35370</v>
          </cell>
          <cell r="B315">
            <v>347289</v>
          </cell>
          <cell r="C315">
            <v>6613518</v>
          </cell>
        </row>
        <row r="316">
          <cell r="A316">
            <v>35400</v>
          </cell>
          <cell r="B316">
            <v>363018</v>
          </cell>
          <cell r="C316">
            <v>6838407</v>
          </cell>
        </row>
        <row r="317">
          <cell r="A317" t="str">
            <v>Totals:</v>
          </cell>
          <cell r="B317" t="str">
            <v>__________</v>
          </cell>
          <cell r="C317" t="str">
            <v>__________</v>
          </cell>
        </row>
        <row r="318">
          <cell r="A318">
            <v>1996</v>
          </cell>
          <cell r="B318">
            <v>4536860</v>
          </cell>
          <cell r="C318">
            <v>81310840</v>
          </cell>
        </row>
        <row r="320">
          <cell r="A320">
            <v>35431</v>
          </cell>
          <cell r="B320">
            <v>344776</v>
          </cell>
          <cell r="C320">
            <v>6662519</v>
          </cell>
        </row>
        <row r="321">
          <cell r="A321">
            <v>35462</v>
          </cell>
          <cell r="B321">
            <v>320553</v>
          </cell>
          <cell r="C321">
            <v>6043574</v>
          </cell>
        </row>
        <row r="322">
          <cell r="A322">
            <v>35490</v>
          </cell>
          <cell r="B322">
            <v>356090</v>
          </cell>
          <cell r="C322">
            <v>6639363</v>
          </cell>
        </row>
        <row r="323">
          <cell r="A323">
            <v>35521</v>
          </cell>
          <cell r="B323">
            <v>341274</v>
          </cell>
          <cell r="C323">
            <v>6362764</v>
          </cell>
        </row>
        <row r="324">
          <cell r="A324">
            <v>35551</v>
          </cell>
          <cell r="B324">
            <v>346296</v>
          </cell>
          <cell r="C324">
            <v>6487482</v>
          </cell>
        </row>
        <row r="325">
          <cell r="A325">
            <v>35582</v>
          </cell>
          <cell r="B325">
            <v>328813</v>
          </cell>
          <cell r="C325">
            <v>6178861</v>
          </cell>
        </row>
        <row r="326">
          <cell r="A326">
            <v>35612</v>
          </cell>
          <cell r="B326">
            <v>332816</v>
          </cell>
          <cell r="C326">
            <v>6381079</v>
          </cell>
        </row>
        <row r="327">
          <cell r="A327">
            <v>35643</v>
          </cell>
          <cell r="B327">
            <v>327712</v>
          </cell>
          <cell r="C327">
            <v>6196093</v>
          </cell>
        </row>
        <row r="328">
          <cell r="A328">
            <v>35674</v>
          </cell>
          <cell r="B328">
            <v>306389</v>
          </cell>
          <cell r="C328">
            <v>5791268</v>
          </cell>
        </row>
        <row r="329">
          <cell r="A329">
            <v>35704</v>
          </cell>
          <cell r="B329">
            <v>312200</v>
          </cell>
          <cell r="C329">
            <v>6105546</v>
          </cell>
        </row>
        <row r="330">
          <cell r="A330">
            <v>35735</v>
          </cell>
          <cell r="B330">
            <v>292942</v>
          </cell>
          <cell r="C330">
            <v>5775633</v>
          </cell>
        </row>
        <row r="331">
          <cell r="A331">
            <v>35765</v>
          </cell>
          <cell r="B331">
            <v>304298</v>
          </cell>
          <cell r="C331">
            <v>5711054</v>
          </cell>
        </row>
        <row r="332">
          <cell r="A332" t="str">
            <v>Totals:</v>
          </cell>
          <cell r="B332" t="str">
            <v>__________</v>
          </cell>
          <cell r="C332" t="str">
            <v>__________</v>
          </cell>
        </row>
        <row r="333">
          <cell r="A333">
            <v>1997</v>
          </cell>
          <cell r="B333">
            <v>3914159</v>
          </cell>
          <cell r="C333">
            <v>74335236</v>
          </cell>
        </row>
        <row r="335">
          <cell r="A335">
            <v>35796</v>
          </cell>
          <cell r="B335">
            <v>312354</v>
          </cell>
          <cell r="C335">
            <v>6568247</v>
          </cell>
        </row>
        <row r="336">
          <cell r="A336">
            <v>35827</v>
          </cell>
          <cell r="B336">
            <v>276395</v>
          </cell>
          <cell r="C336">
            <v>6338995</v>
          </cell>
        </row>
        <row r="337">
          <cell r="A337">
            <v>35855</v>
          </cell>
          <cell r="B337">
            <v>299869</v>
          </cell>
          <cell r="C337">
            <v>6530091</v>
          </cell>
        </row>
        <row r="338">
          <cell r="A338">
            <v>35886</v>
          </cell>
          <cell r="B338">
            <v>282240</v>
          </cell>
          <cell r="C338">
            <v>6160263</v>
          </cell>
        </row>
        <row r="339">
          <cell r="A339">
            <v>35916</v>
          </cell>
          <cell r="B339">
            <v>280933</v>
          </cell>
          <cell r="C339">
            <v>6155268</v>
          </cell>
        </row>
        <row r="340">
          <cell r="A340">
            <v>35947</v>
          </cell>
          <cell r="B340">
            <v>277275</v>
          </cell>
          <cell r="C340">
            <v>5832302</v>
          </cell>
        </row>
        <row r="341">
          <cell r="A341">
            <v>35977</v>
          </cell>
          <cell r="B341">
            <v>270371</v>
          </cell>
          <cell r="C341">
            <v>5890701</v>
          </cell>
        </row>
        <row r="342">
          <cell r="A342">
            <v>36008</v>
          </cell>
          <cell r="B342">
            <v>265436</v>
          </cell>
          <cell r="C342">
            <v>5703730</v>
          </cell>
        </row>
        <row r="343">
          <cell r="A343">
            <v>36039</v>
          </cell>
          <cell r="B343">
            <v>273234</v>
          </cell>
          <cell r="C343">
            <v>5284485</v>
          </cell>
        </row>
        <row r="344">
          <cell r="A344">
            <v>36069</v>
          </cell>
          <cell r="B344">
            <v>275606</v>
          </cell>
          <cell r="C344">
            <v>5308564</v>
          </cell>
        </row>
        <row r="345">
          <cell r="A345">
            <v>36100</v>
          </cell>
          <cell r="B345">
            <v>271386</v>
          </cell>
          <cell r="C345">
            <v>5034207</v>
          </cell>
        </row>
        <row r="346">
          <cell r="A346">
            <v>36130</v>
          </cell>
          <cell r="B346">
            <v>258283</v>
          </cell>
          <cell r="C346">
            <v>5090972</v>
          </cell>
        </row>
        <row r="347">
          <cell r="A347" t="str">
            <v>Totals:</v>
          </cell>
          <cell r="B347" t="str">
            <v>__________</v>
          </cell>
          <cell r="C347" t="str">
            <v>__________</v>
          </cell>
        </row>
        <row r="348">
          <cell r="A348">
            <v>1998</v>
          </cell>
          <cell r="B348">
            <v>3343382</v>
          </cell>
          <cell r="C348">
            <v>69897825</v>
          </cell>
        </row>
        <row r="350">
          <cell r="A350">
            <v>36161</v>
          </cell>
          <cell r="B350">
            <v>267651</v>
          </cell>
          <cell r="C350">
            <v>4826823</v>
          </cell>
        </row>
        <row r="351">
          <cell r="A351">
            <v>36192</v>
          </cell>
          <cell r="B351">
            <v>236549</v>
          </cell>
          <cell r="C351">
            <v>4272773</v>
          </cell>
        </row>
        <row r="352">
          <cell r="A352">
            <v>36220</v>
          </cell>
          <cell r="B352">
            <v>247144</v>
          </cell>
          <cell r="C352">
            <v>4710882</v>
          </cell>
        </row>
        <row r="353">
          <cell r="A353">
            <v>36251</v>
          </cell>
          <cell r="B353">
            <v>220915</v>
          </cell>
          <cell r="C353">
            <v>4462095</v>
          </cell>
        </row>
        <row r="354">
          <cell r="A354">
            <v>36281</v>
          </cell>
          <cell r="B354">
            <v>232535</v>
          </cell>
          <cell r="C354">
            <v>4696761</v>
          </cell>
        </row>
        <row r="355">
          <cell r="A355">
            <v>36312</v>
          </cell>
          <cell r="B355">
            <v>224129</v>
          </cell>
          <cell r="C355">
            <v>4542139</v>
          </cell>
        </row>
        <row r="356">
          <cell r="A356">
            <v>36342</v>
          </cell>
          <cell r="B356">
            <v>222613</v>
          </cell>
          <cell r="C356">
            <v>4504351</v>
          </cell>
        </row>
        <row r="357">
          <cell r="A357">
            <v>36373</v>
          </cell>
          <cell r="B357">
            <v>220012</v>
          </cell>
          <cell r="C357">
            <v>4277917</v>
          </cell>
        </row>
        <row r="358">
          <cell r="A358">
            <v>36404</v>
          </cell>
          <cell r="B358">
            <v>206766</v>
          </cell>
          <cell r="C358">
            <v>4123844</v>
          </cell>
        </row>
        <row r="359">
          <cell r="A359">
            <v>36434</v>
          </cell>
          <cell r="B359">
            <v>216514</v>
          </cell>
          <cell r="C359">
            <v>4317560</v>
          </cell>
        </row>
        <row r="360">
          <cell r="A360">
            <v>36465</v>
          </cell>
          <cell r="B360">
            <v>223199</v>
          </cell>
          <cell r="C360">
            <v>4164143</v>
          </cell>
        </row>
        <row r="361">
          <cell r="A361">
            <v>36495</v>
          </cell>
          <cell r="B361">
            <v>231260</v>
          </cell>
          <cell r="C361">
            <v>4275945</v>
          </cell>
        </row>
        <row r="362">
          <cell r="A362" t="str">
            <v>Totals:</v>
          </cell>
          <cell r="B362" t="str">
            <v>__________</v>
          </cell>
          <cell r="C362" t="str">
            <v>__________</v>
          </cell>
        </row>
        <row r="363">
          <cell r="A363">
            <v>1999</v>
          </cell>
          <cell r="B363">
            <v>2749287</v>
          </cell>
          <cell r="C363">
            <v>53175233</v>
          </cell>
        </row>
        <row r="365">
          <cell r="A365">
            <v>36526</v>
          </cell>
          <cell r="B365">
            <v>224515</v>
          </cell>
          <cell r="C365">
            <v>4131706</v>
          </cell>
        </row>
        <row r="366">
          <cell r="A366">
            <v>36557</v>
          </cell>
          <cell r="B366">
            <v>213924</v>
          </cell>
          <cell r="C366">
            <v>3860116</v>
          </cell>
        </row>
        <row r="367">
          <cell r="A367">
            <v>36586</v>
          </cell>
          <cell r="B367">
            <v>219641</v>
          </cell>
          <cell r="C367">
            <v>4080161</v>
          </cell>
        </row>
        <row r="368">
          <cell r="A368">
            <v>36617</v>
          </cell>
          <cell r="B368">
            <v>206160</v>
          </cell>
          <cell r="C368">
            <v>3906463</v>
          </cell>
        </row>
        <row r="369">
          <cell r="A369">
            <v>36647</v>
          </cell>
          <cell r="B369">
            <v>201332</v>
          </cell>
          <cell r="C369">
            <v>3973013</v>
          </cell>
        </row>
        <row r="370">
          <cell r="A370">
            <v>36678</v>
          </cell>
          <cell r="B370">
            <v>203221</v>
          </cell>
          <cell r="C370">
            <v>3807197</v>
          </cell>
        </row>
        <row r="371">
          <cell r="A371">
            <v>36708</v>
          </cell>
          <cell r="B371">
            <v>226880</v>
          </cell>
          <cell r="C371">
            <v>4160541</v>
          </cell>
        </row>
        <row r="372">
          <cell r="A372">
            <v>36739</v>
          </cell>
          <cell r="B372">
            <v>248779</v>
          </cell>
          <cell r="C372">
            <v>4152589</v>
          </cell>
        </row>
        <row r="373">
          <cell r="A373">
            <v>36770</v>
          </cell>
          <cell r="B373">
            <v>228051</v>
          </cell>
          <cell r="C373">
            <v>3893921</v>
          </cell>
        </row>
        <row r="374">
          <cell r="A374">
            <v>36800</v>
          </cell>
          <cell r="B374">
            <v>239633</v>
          </cell>
          <cell r="C374">
            <v>4069354</v>
          </cell>
        </row>
        <row r="375">
          <cell r="A375">
            <v>36831</v>
          </cell>
          <cell r="B375">
            <v>222305</v>
          </cell>
          <cell r="C375">
            <v>3732457</v>
          </cell>
        </row>
        <row r="376">
          <cell r="A376">
            <v>36861</v>
          </cell>
          <cell r="B376">
            <v>222933</v>
          </cell>
          <cell r="C376">
            <v>3852197</v>
          </cell>
        </row>
        <row r="377">
          <cell r="A377" t="str">
            <v>Totals:</v>
          </cell>
          <cell r="B377" t="str">
            <v>__________</v>
          </cell>
          <cell r="C377" t="str">
            <v>__________</v>
          </cell>
        </row>
        <row r="378">
          <cell r="A378">
            <v>2000</v>
          </cell>
          <cell r="B378">
            <v>2657374</v>
          </cell>
          <cell r="C378">
            <v>47619715</v>
          </cell>
        </row>
        <row r="380">
          <cell r="A380">
            <v>36892</v>
          </cell>
          <cell r="B380">
            <v>231527</v>
          </cell>
          <cell r="C380">
            <v>3822174</v>
          </cell>
        </row>
        <row r="381">
          <cell r="A381">
            <v>36923</v>
          </cell>
          <cell r="B381">
            <v>210271</v>
          </cell>
          <cell r="C381">
            <v>3387918</v>
          </cell>
        </row>
        <row r="382">
          <cell r="A382">
            <v>36951</v>
          </cell>
          <cell r="B382">
            <v>230741</v>
          </cell>
          <cell r="C382">
            <v>3850422</v>
          </cell>
        </row>
        <row r="383">
          <cell r="A383">
            <v>36982</v>
          </cell>
          <cell r="B383">
            <v>217998</v>
          </cell>
          <cell r="C383">
            <v>3656915</v>
          </cell>
        </row>
        <row r="384">
          <cell r="A384">
            <v>37012</v>
          </cell>
          <cell r="B384">
            <v>197642</v>
          </cell>
          <cell r="C384">
            <v>3701263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3-1984"/>
    </sheetNames>
    <sheetDataSet>
      <sheetData sheetId="0">
        <row r="243">
          <cell r="A243">
            <v>34335</v>
          </cell>
          <cell r="B243">
            <v>582768</v>
          </cell>
          <cell r="C243">
            <v>10493141</v>
          </cell>
        </row>
        <row r="244">
          <cell r="A244">
            <v>34366</v>
          </cell>
          <cell r="B244">
            <v>525898</v>
          </cell>
          <cell r="C244">
            <v>9471753</v>
          </cell>
        </row>
        <row r="245">
          <cell r="A245">
            <v>34394</v>
          </cell>
          <cell r="B245">
            <v>564847</v>
          </cell>
          <cell r="C245">
            <v>10470160</v>
          </cell>
        </row>
        <row r="246">
          <cell r="A246">
            <v>34425</v>
          </cell>
          <cell r="B246">
            <v>544645</v>
          </cell>
          <cell r="C246">
            <v>9807685</v>
          </cell>
        </row>
        <row r="247">
          <cell r="A247">
            <v>34455</v>
          </cell>
          <cell r="B247">
            <v>551775</v>
          </cell>
          <cell r="C247">
            <v>10260187</v>
          </cell>
        </row>
        <row r="248">
          <cell r="A248">
            <v>34486</v>
          </cell>
          <cell r="B248">
            <v>501416</v>
          </cell>
          <cell r="C248">
            <v>9775260</v>
          </cell>
        </row>
        <row r="249">
          <cell r="A249">
            <v>34516</v>
          </cell>
          <cell r="B249">
            <v>596693</v>
          </cell>
          <cell r="C249">
            <v>10185797</v>
          </cell>
        </row>
        <row r="250">
          <cell r="A250">
            <v>34547</v>
          </cell>
          <cell r="B250">
            <v>566520</v>
          </cell>
          <cell r="C250">
            <v>10002661</v>
          </cell>
        </row>
        <row r="251">
          <cell r="A251">
            <v>34578</v>
          </cell>
          <cell r="B251">
            <v>530124</v>
          </cell>
          <cell r="C251">
            <v>9200691</v>
          </cell>
        </row>
        <row r="252">
          <cell r="A252">
            <v>34608</v>
          </cell>
          <cell r="B252">
            <v>509507</v>
          </cell>
          <cell r="C252">
            <v>9212117</v>
          </cell>
        </row>
        <row r="253">
          <cell r="A253">
            <v>34639</v>
          </cell>
          <cell r="B253">
            <v>489416</v>
          </cell>
          <cell r="C253">
            <v>8966192</v>
          </cell>
        </row>
        <row r="254">
          <cell r="A254">
            <v>34669</v>
          </cell>
          <cell r="B254">
            <v>509145</v>
          </cell>
          <cell r="C254">
            <v>9108978</v>
          </cell>
        </row>
        <row r="255">
          <cell r="A255" t="str">
            <v>Totals:</v>
          </cell>
          <cell r="B255" t="str">
            <v>__________</v>
          </cell>
          <cell r="C255" t="str">
            <v>__________</v>
          </cell>
        </row>
        <row r="256">
          <cell r="A256">
            <v>1994</v>
          </cell>
          <cell r="B256">
            <v>6472754</v>
          </cell>
          <cell r="C256">
            <v>116954622</v>
          </cell>
        </row>
        <row r="258">
          <cell r="A258">
            <v>34700</v>
          </cell>
          <cell r="B258">
            <v>514506</v>
          </cell>
          <cell r="C258">
            <v>8980945</v>
          </cell>
        </row>
        <row r="259">
          <cell r="A259">
            <v>34731</v>
          </cell>
          <cell r="B259">
            <v>452113</v>
          </cell>
          <cell r="C259">
            <v>8120554</v>
          </cell>
        </row>
        <row r="260">
          <cell r="A260">
            <v>34759</v>
          </cell>
          <cell r="B260">
            <v>495498</v>
          </cell>
          <cell r="C260">
            <v>9202667</v>
          </cell>
        </row>
        <row r="261">
          <cell r="A261">
            <v>34790</v>
          </cell>
          <cell r="B261">
            <v>453519</v>
          </cell>
          <cell r="C261">
            <v>8525307</v>
          </cell>
        </row>
        <row r="262">
          <cell r="A262">
            <v>34820</v>
          </cell>
          <cell r="B262">
            <v>462058</v>
          </cell>
          <cell r="C262">
            <v>8530592</v>
          </cell>
        </row>
        <row r="263">
          <cell r="A263">
            <v>34851</v>
          </cell>
          <cell r="B263">
            <v>434469</v>
          </cell>
          <cell r="C263">
            <v>8186075</v>
          </cell>
        </row>
        <row r="264">
          <cell r="A264">
            <v>34881</v>
          </cell>
          <cell r="B264">
            <v>430502</v>
          </cell>
          <cell r="C264">
            <v>8365983</v>
          </cell>
        </row>
        <row r="265">
          <cell r="A265">
            <v>34912</v>
          </cell>
          <cell r="B265">
            <v>428540</v>
          </cell>
          <cell r="C265">
            <v>8026998</v>
          </cell>
        </row>
        <row r="266">
          <cell r="A266">
            <v>34943</v>
          </cell>
          <cell r="B266">
            <v>407525</v>
          </cell>
          <cell r="C266">
            <v>8154393</v>
          </cell>
        </row>
        <row r="267">
          <cell r="A267">
            <v>34973</v>
          </cell>
          <cell r="B267">
            <v>421966</v>
          </cell>
          <cell r="C267">
            <v>8212344</v>
          </cell>
        </row>
        <row r="268">
          <cell r="A268">
            <v>35004</v>
          </cell>
          <cell r="B268">
            <v>405962</v>
          </cell>
          <cell r="C268">
            <v>7737166</v>
          </cell>
        </row>
        <row r="269">
          <cell r="A269">
            <v>35034</v>
          </cell>
          <cell r="B269">
            <v>402218</v>
          </cell>
          <cell r="C269">
            <v>7857027</v>
          </cell>
        </row>
        <row r="270">
          <cell r="A270" t="str">
            <v>Totals:</v>
          </cell>
          <cell r="B270" t="str">
            <v>__________</v>
          </cell>
          <cell r="C270" t="str">
            <v>__________</v>
          </cell>
        </row>
        <row r="271">
          <cell r="A271">
            <v>1995</v>
          </cell>
          <cell r="B271">
            <v>5308876</v>
          </cell>
          <cell r="C271">
            <v>99900051</v>
          </cell>
        </row>
        <row r="273">
          <cell r="A273">
            <v>35065</v>
          </cell>
          <cell r="B273">
            <v>407130</v>
          </cell>
          <cell r="C273">
            <v>7965523</v>
          </cell>
        </row>
        <row r="274">
          <cell r="A274">
            <v>35096</v>
          </cell>
          <cell r="B274">
            <v>391651</v>
          </cell>
          <cell r="C274">
            <v>7440387</v>
          </cell>
        </row>
        <row r="275">
          <cell r="A275">
            <v>35125</v>
          </cell>
          <cell r="B275">
            <v>436042</v>
          </cell>
          <cell r="C275">
            <v>7761294</v>
          </cell>
        </row>
        <row r="276">
          <cell r="A276">
            <v>35156</v>
          </cell>
          <cell r="B276">
            <v>407271</v>
          </cell>
          <cell r="C276">
            <v>7551954</v>
          </cell>
        </row>
        <row r="277">
          <cell r="A277">
            <v>35186</v>
          </cell>
          <cell r="B277">
            <v>405959</v>
          </cell>
          <cell r="C277">
            <v>7682170</v>
          </cell>
        </row>
        <row r="278">
          <cell r="A278">
            <v>35217</v>
          </cell>
          <cell r="B278">
            <v>371541</v>
          </cell>
          <cell r="C278">
            <v>7148457</v>
          </cell>
        </row>
        <row r="279">
          <cell r="A279">
            <v>35247</v>
          </cell>
          <cell r="B279">
            <v>393013</v>
          </cell>
          <cell r="C279">
            <v>7580395</v>
          </cell>
        </row>
        <row r="280">
          <cell r="A280">
            <v>35278</v>
          </cell>
          <cell r="B280">
            <v>383003</v>
          </cell>
          <cell r="C280">
            <v>7392939</v>
          </cell>
        </row>
        <row r="281">
          <cell r="A281">
            <v>35309</v>
          </cell>
          <cell r="B281">
            <v>370238</v>
          </cell>
          <cell r="C281">
            <v>6964418</v>
          </cell>
        </row>
        <row r="282">
          <cell r="A282">
            <v>35339</v>
          </cell>
          <cell r="B282">
            <v>400539</v>
          </cell>
          <cell r="C282">
            <v>7352131</v>
          </cell>
        </row>
        <row r="283">
          <cell r="A283">
            <v>35370</v>
          </cell>
          <cell r="B283">
            <v>369536</v>
          </cell>
          <cell r="C283">
            <v>7074593</v>
          </cell>
        </row>
        <row r="284">
          <cell r="A284">
            <v>35400</v>
          </cell>
          <cell r="B284">
            <v>376631</v>
          </cell>
          <cell r="C284">
            <v>7214459</v>
          </cell>
        </row>
        <row r="285">
          <cell r="A285" t="str">
            <v>Totals:</v>
          </cell>
          <cell r="B285" t="str">
            <v>__________</v>
          </cell>
          <cell r="C285" t="str">
            <v>__________</v>
          </cell>
        </row>
        <row r="286">
          <cell r="A286">
            <v>1996</v>
          </cell>
          <cell r="B286">
            <v>4712554</v>
          </cell>
          <cell r="C286">
            <v>89128720</v>
          </cell>
        </row>
        <row r="288">
          <cell r="A288">
            <v>35431</v>
          </cell>
          <cell r="B288">
            <v>367555</v>
          </cell>
          <cell r="C288">
            <v>6933268</v>
          </cell>
        </row>
        <row r="289">
          <cell r="A289">
            <v>35462</v>
          </cell>
          <cell r="B289">
            <v>343494</v>
          </cell>
          <cell r="C289">
            <v>6278738</v>
          </cell>
        </row>
        <row r="290">
          <cell r="A290">
            <v>35490</v>
          </cell>
          <cell r="B290">
            <v>368798</v>
          </cell>
          <cell r="C290">
            <v>6920001</v>
          </cell>
        </row>
        <row r="291">
          <cell r="A291">
            <v>35521</v>
          </cell>
          <cell r="B291">
            <v>341294</v>
          </cell>
          <cell r="C291">
            <v>6404097</v>
          </cell>
        </row>
        <row r="292">
          <cell r="A292">
            <v>35551</v>
          </cell>
          <cell r="B292">
            <v>357072</v>
          </cell>
          <cell r="C292">
            <v>6549600</v>
          </cell>
        </row>
        <row r="293">
          <cell r="A293">
            <v>35582</v>
          </cell>
          <cell r="B293">
            <v>323120</v>
          </cell>
          <cell r="C293">
            <v>6124149</v>
          </cell>
        </row>
        <row r="294">
          <cell r="A294">
            <v>35612</v>
          </cell>
          <cell r="B294">
            <v>328112</v>
          </cell>
          <cell r="C294">
            <v>6342583</v>
          </cell>
        </row>
        <row r="295">
          <cell r="A295">
            <v>35643</v>
          </cell>
          <cell r="B295">
            <v>342837</v>
          </cell>
          <cell r="C295">
            <v>6336645</v>
          </cell>
        </row>
        <row r="296">
          <cell r="A296">
            <v>35674</v>
          </cell>
          <cell r="B296">
            <v>325245</v>
          </cell>
          <cell r="C296">
            <v>6212652</v>
          </cell>
        </row>
        <row r="297">
          <cell r="A297">
            <v>35704</v>
          </cell>
          <cell r="B297">
            <v>325061</v>
          </cell>
          <cell r="C297">
            <v>6399536</v>
          </cell>
        </row>
        <row r="298">
          <cell r="A298">
            <v>35735</v>
          </cell>
          <cell r="B298">
            <v>311078</v>
          </cell>
          <cell r="C298">
            <v>5977654</v>
          </cell>
        </row>
        <row r="299">
          <cell r="A299">
            <v>35765</v>
          </cell>
          <cell r="B299">
            <v>326160</v>
          </cell>
          <cell r="C299">
            <v>6197399</v>
          </cell>
        </row>
        <row r="300">
          <cell r="A300" t="str">
            <v>Totals:</v>
          </cell>
          <cell r="B300" t="str">
            <v>__________</v>
          </cell>
          <cell r="C300" t="str">
            <v>__________</v>
          </cell>
        </row>
        <row r="301">
          <cell r="A301">
            <v>1997</v>
          </cell>
          <cell r="B301">
            <v>4059826</v>
          </cell>
          <cell r="C301">
            <v>76676322</v>
          </cell>
        </row>
        <row r="303">
          <cell r="A303">
            <v>35796</v>
          </cell>
          <cell r="B303">
            <v>353356</v>
          </cell>
          <cell r="C303">
            <v>6163128</v>
          </cell>
        </row>
        <row r="304">
          <cell r="A304">
            <v>35827</v>
          </cell>
          <cell r="B304">
            <v>293538</v>
          </cell>
          <cell r="C304">
            <v>5380511</v>
          </cell>
        </row>
        <row r="305">
          <cell r="A305">
            <v>35855</v>
          </cell>
          <cell r="B305">
            <v>325813</v>
          </cell>
          <cell r="C305">
            <v>6020205</v>
          </cell>
        </row>
        <row r="306">
          <cell r="A306">
            <v>35886</v>
          </cell>
          <cell r="B306">
            <v>309215</v>
          </cell>
          <cell r="C306">
            <v>5910003</v>
          </cell>
        </row>
        <row r="307">
          <cell r="A307">
            <v>35916</v>
          </cell>
          <cell r="B307">
            <v>296696</v>
          </cell>
          <cell r="C307">
            <v>5784705</v>
          </cell>
        </row>
        <row r="308">
          <cell r="A308">
            <v>35947</v>
          </cell>
          <cell r="B308">
            <v>305826</v>
          </cell>
          <cell r="C308">
            <v>5571539</v>
          </cell>
        </row>
        <row r="309">
          <cell r="A309">
            <v>35977</v>
          </cell>
          <cell r="B309">
            <v>307591</v>
          </cell>
          <cell r="C309">
            <v>5749664</v>
          </cell>
        </row>
        <row r="310">
          <cell r="A310">
            <v>36008</v>
          </cell>
          <cell r="B310">
            <v>290959</v>
          </cell>
          <cell r="C310">
            <v>5356068</v>
          </cell>
        </row>
        <row r="311">
          <cell r="A311">
            <v>36039</v>
          </cell>
          <cell r="B311">
            <v>274569</v>
          </cell>
          <cell r="C311">
            <v>5150032</v>
          </cell>
        </row>
        <row r="312">
          <cell r="A312">
            <v>36069</v>
          </cell>
          <cell r="B312">
            <v>281589</v>
          </cell>
          <cell r="C312">
            <v>5674709</v>
          </cell>
        </row>
        <row r="313">
          <cell r="A313">
            <v>36100</v>
          </cell>
          <cell r="B313">
            <v>276874</v>
          </cell>
          <cell r="C313">
            <v>5470766</v>
          </cell>
        </row>
        <row r="314">
          <cell r="A314">
            <v>36130</v>
          </cell>
          <cell r="B314">
            <v>270104</v>
          </cell>
          <cell r="C314">
            <v>5542980</v>
          </cell>
        </row>
        <row r="315">
          <cell r="A315" t="str">
            <v>Totals:</v>
          </cell>
          <cell r="B315" t="str">
            <v>__________</v>
          </cell>
          <cell r="C315" t="str">
            <v>__________</v>
          </cell>
        </row>
        <row r="316">
          <cell r="A316">
            <v>1998</v>
          </cell>
          <cell r="B316">
            <v>3586130</v>
          </cell>
          <cell r="C316">
            <v>67774310</v>
          </cell>
        </row>
        <row r="318">
          <cell r="A318">
            <v>36161</v>
          </cell>
          <cell r="B318">
            <v>268546</v>
          </cell>
          <cell r="C318">
            <v>5481749</v>
          </cell>
        </row>
        <row r="319">
          <cell r="A319">
            <v>36192</v>
          </cell>
          <cell r="B319">
            <v>240236</v>
          </cell>
          <cell r="C319">
            <v>4960023</v>
          </cell>
        </row>
        <row r="320">
          <cell r="A320">
            <v>36220</v>
          </cell>
          <cell r="B320">
            <v>262158</v>
          </cell>
          <cell r="C320">
            <v>5269194</v>
          </cell>
        </row>
        <row r="321">
          <cell r="A321">
            <v>36251</v>
          </cell>
          <cell r="B321">
            <v>240679</v>
          </cell>
          <cell r="C321">
            <v>5032662</v>
          </cell>
        </row>
        <row r="322">
          <cell r="A322">
            <v>36281</v>
          </cell>
          <cell r="B322">
            <v>243099</v>
          </cell>
          <cell r="C322">
            <v>5084514</v>
          </cell>
        </row>
        <row r="323">
          <cell r="A323">
            <v>36312</v>
          </cell>
          <cell r="B323">
            <v>228101</v>
          </cell>
          <cell r="C323">
            <v>4913244</v>
          </cell>
        </row>
        <row r="324">
          <cell r="A324">
            <v>36342</v>
          </cell>
          <cell r="B324">
            <v>237398</v>
          </cell>
          <cell r="C324">
            <v>4958673</v>
          </cell>
        </row>
        <row r="325">
          <cell r="A325">
            <v>36373</v>
          </cell>
          <cell r="B325">
            <v>252382</v>
          </cell>
          <cell r="C325">
            <v>4933112</v>
          </cell>
        </row>
        <row r="326">
          <cell r="A326">
            <v>36404</v>
          </cell>
          <cell r="B326">
            <v>234166</v>
          </cell>
          <cell r="C326">
            <v>4532947</v>
          </cell>
        </row>
        <row r="327">
          <cell r="A327">
            <v>36434</v>
          </cell>
          <cell r="B327">
            <v>243521</v>
          </cell>
          <cell r="C327">
            <v>4422749</v>
          </cell>
        </row>
        <row r="328">
          <cell r="A328">
            <v>36465</v>
          </cell>
          <cell r="B328">
            <v>232656</v>
          </cell>
          <cell r="C328">
            <v>4664201</v>
          </cell>
        </row>
        <row r="329">
          <cell r="A329">
            <v>36495</v>
          </cell>
          <cell r="B329">
            <v>242396</v>
          </cell>
          <cell r="C329">
            <v>4830804</v>
          </cell>
        </row>
        <row r="330">
          <cell r="A330" t="str">
            <v>Totals:</v>
          </cell>
          <cell r="B330" t="str">
            <v>__________</v>
          </cell>
          <cell r="C330" t="str">
            <v>__________</v>
          </cell>
        </row>
        <row r="331">
          <cell r="A331">
            <v>1999</v>
          </cell>
          <cell r="B331">
            <v>2925338</v>
          </cell>
          <cell r="C331">
            <v>59083872</v>
          </cell>
        </row>
        <row r="333">
          <cell r="A333">
            <v>36526</v>
          </cell>
          <cell r="B333">
            <v>239468</v>
          </cell>
          <cell r="C333">
            <v>4800349</v>
          </cell>
        </row>
        <row r="334">
          <cell r="A334">
            <v>36557</v>
          </cell>
          <cell r="B334">
            <v>224587</v>
          </cell>
          <cell r="C334">
            <v>4401743</v>
          </cell>
        </row>
        <row r="335">
          <cell r="A335">
            <v>36586</v>
          </cell>
          <cell r="B335">
            <v>235265</v>
          </cell>
          <cell r="C335">
            <v>4758213</v>
          </cell>
        </row>
        <row r="336">
          <cell r="A336">
            <v>36617</v>
          </cell>
          <cell r="B336">
            <v>234811</v>
          </cell>
          <cell r="C336">
            <v>4544313</v>
          </cell>
        </row>
        <row r="337">
          <cell r="A337">
            <v>36647</v>
          </cell>
          <cell r="B337">
            <v>243333</v>
          </cell>
          <cell r="C337">
            <v>4603241</v>
          </cell>
        </row>
        <row r="338">
          <cell r="A338">
            <v>36678</v>
          </cell>
          <cell r="B338">
            <v>252818</v>
          </cell>
          <cell r="C338">
            <v>4734938</v>
          </cell>
        </row>
        <row r="339">
          <cell r="A339">
            <v>36708</v>
          </cell>
          <cell r="B339">
            <v>259603</v>
          </cell>
          <cell r="C339">
            <v>4804768</v>
          </cell>
        </row>
        <row r="340">
          <cell r="A340">
            <v>36739</v>
          </cell>
          <cell r="B340">
            <v>263106</v>
          </cell>
          <cell r="C340">
            <v>4804830</v>
          </cell>
        </row>
        <row r="341">
          <cell r="A341">
            <v>36770</v>
          </cell>
          <cell r="B341">
            <v>249242</v>
          </cell>
          <cell r="C341">
            <v>4604898</v>
          </cell>
        </row>
        <row r="342">
          <cell r="A342">
            <v>36800</v>
          </cell>
          <cell r="B342">
            <v>260186</v>
          </cell>
          <cell r="C342">
            <v>4732071</v>
          </cell>
        </row>
        <row r="343">
          <cell r="A343">
            <v>36831</v>
          </cell>
          <cell r="B343">
            <v>241104</v>
          </cell>
          <cell r="C343">
            <v>4621520</v>
          </cell>
        </row>
        <row r="344">
          <cell r="A344">
            <v>36861</v>
          </cell>
          <cell r="B344">
            <v>242721</v>
          </cell>
          <cell r="C344">
            <v>4724214</v>
          </cell>
        </row>
        <row r="345">
          <cell r="A345" t="str">
            <v>Totals:</v>
          </cell>
          <cell r="B345" t="str">
            <v>__________</v>
          </cell>
          <cell r="C345" t="str">
            <v>__________</v>
          </cell>
        </row>
        <row r="346">
          <cell r="A346">
            <v>2000</v>
          </cell>
          <cell r="B346">
            <v>2946244</v>
          </cell>
          <cell r="C346">
            <v>56135098</v>
          </cell>
        </row>
        <row r="348">
          <cell r="A348">
            <v>36892</v>
          </cell>
          <cell r="B348">
            <v>251065</v>
          </cell>
          <cell r="C348">
            <v>4349373</v>
          </cell>
        </row>
        <row r="349">
          <cell r="A349">
            <v>36923</v>
          </cell>
          <cell r="B349">
            <v>222943</v>
          </cell>
          <cell r="C349">
            <v>4013381</v>
          </cell>
        </row>
        <row r="350">
          <cell r="A350">
            <v>36951</v>
          </cell>
          <cell r="B350">
            <v>240407</v>
          </cell>
          <cell r="C350">
            <v>3854515</v>
          </cell>
        </row>
        <row r="351">
          <cell r="A351">
            <v>36982</v>
          </cell>
          <cell r="B351">
            <v>222530</v>
          </cell>
          <cell r="C351">
            <v>4201166</v>
          </cell>
        </row>
        <row r="352">
          <cell r="A352">
            <v>37012</v>
          </cell>
          <cell r="B352">
            <v>208411</v>
          </cell>
          <cell r="C352">
            <v>4166818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5-1986"/>
    </sheetNames>
    <sheetDataSet>
      <sheetData sheetId="0">
        <row r="210">
          <cell r="A210">
            <v>34335</v>
          </cell>
          <cell r="B210">
            <v>533184</v>
          </cell>
          <cell r="C210">
            <v>12339353</v>
          </cell>
        </row>
        <row r="211">
          <cell r="A211">
            <v>34366</v>
          </cell>
          <cell r="B211">
            <v>487839</v>
          </cell>
          <cell r="C211">
            <v>10759794</v>
          </cell>
        </row>
        <row r="212">
          <cell r="A212">
            <v>34394</v>
          </cell>
          <cell r="B212">
            <v>527649</v>
          </cell>
          <cell r="C212">
            <v>11734764</v>
          </cell>
        </row>
        <row r="213">
          <cell r="A213">
            <v>34425</v>
          </cell>
          <cell r="B213">
            <v>500513</v>
          </cell>
          <cell r="C213">
            <v>11029406</v>
          </cell>
        </row>
        <row r="214">
          <cell r="A214">
            <v>34455</v>
          </cell>
          <cell r="B214">
            <v>525487</v>
          </cell>
          <cell r="C214">
            <v>11263632</v>
          </cell>
        </row>
        <row r="215">
          <cell r="A215">
            <v>34486</v>
          </cell>
          <cell r="B215">
            <v>494797</v>
          </cell>
          <cell r="C215">
            <v>10491282</v>
          </cell>
        </row>
        <row r="216">
          <cell r="A216">
            <v>34516</v>
          </cell>
          <cell r="B216">
            <v>527388</v>
          </cell>
          <cell r="C216">
            <v>10896042</v>
          </cell>
        </row>
        <row r="217">
          <cell r="A217">
            <v>34547</v>
          </cell>
          <cell r="B217">
            <v>499488</v>
          </cell>
          <cell r="C217">
            <v>10592320</v>
          </cell>
        </row>
        <row r="218">
          <cell r="A218">
            <v>34578</v>
          </cell>
          <cell r="B218">
            <v>466622</v>
          </cell>
          <cell r="C218">
            <v>9813886</v>
          </cell>
        </row>
        <row r="219">
          <cell r="A219">
            <v>34608</v>
          </cell>
          <cell r="B219">
            <v>463353</v>
          </cell>
          <cell r="C219">
            <v>9704383</v>
          </cell>
        </row>
        <row r="220">
          <cell r="A220">
            <v>34639</v>
          </cell>
          <cell r="B220">
            <v>464023</v>
          </cell>
          <cell r="C220">
            <v>9654245</v>
          </cell>
        </row>
        <row r="221">
          <cell r="A221">
            <v>34669</v>
          </cell>
          <cell r="B221">
            <v>476160</v>
          </cell>
          <cell r="C221">
            <v>10037683</v>
          </cell>
        </row>
        <row r="222">
          <cell r="A222" t="str">
            <v>Totals:</v>
          </cell>
          <cell r="B222" t="str">
            <v>__________</v>
          </cell>
          <cell r="C222" t="str">
            <v>__________</v>
          </cell>
        </row>
        <row r="223">
          <cell r="A223">
            <v>1994</v>
          </cell>
          <cell r="B223">
            <v>5966503</v>
          </cell>
          <cell r="C223">
            <v>128316790</v>
          </cell>
        </row>
        <row r="225">
          <cell r="A225">
            <v>34700</v>
          </cell>
          <cell r="B225">
            <v>461730</v>
          </cell>
          <cell r="C225">
            <v>9984633</v>
          </cell>
        </row>
        <row r="226">
          <cell r="A226">
            <v>34731</v>
          </cell>
          <cell r="B226">
            <v>431465</v>
          </cell>
          <cell r="C226">
            <v>8770775</v>
          </cell>
        </row>
        <row r="227">
          <cell r="A227">
            <v>34759</v>
          </cell>
          <cell r="B227">
            <v>478819</v>
          </cell>
          <cell r="C227">
            <v>9394601</v>
          </cell>
        </row>
        <row r="228">
          <cell r="A228">
            <v>34790</v>
          </cell>
          <cell r="B228">
            <v>431623</v>
          </cell>
          <cell r="C228">
            <v>8982775</v>
          </cell>
        </row>
        <row r="229">
          <cell r="A229">
            <v>34820</v>
          </cell>
          <cell r="B229">
            <v>435017</v>
          </cell>
          <cell r="C229">
            <v>9159038</v>
          </cell>
        </row>
        <row r="230">
          <cell r="A230">
            <v>34851</v>
          </cell>
          <cell r="B230">
            <v>407184</v>
          </cell>
          <cell r="C230">
            <v>8911599</v>
          </cell>
        </row>
        <row r="231">
          <cell r="A231">
            <v>34881</v>
          </cell>
          <cell r="B231">
            <v>406777</v>
          </cell>
          <cell r="C231">
            <v>9368298</v>
          </cell>
        </row>
        <row r="232">
          <cell r="A232">
            <v>34912</v>
          </cell>
          <cell r="B232">
            <v>399373</v>
          </cell>
          <cell r="C232">
            <v>9256810</v>
          </cell>
        </row>
        <row r="233">
          <cell r="A233">
            <v>34943</v>
          </cell>
          <cell r="B233">
            <v>389409</v>
          </cell>
          <cell r="C233">
            <v>8809000</v>
          </cell>
        </row>
        <row r="234">
          <cell r="A234">
            <v>34973</v>
          </cell>
          <cell r="B234">
            <v>394351</v>
          </cell>
          <cell r="C234">
            <v>8888742</v>
          </cell>
        </row>
        <row r="235">
          <cell r="A235">
            <v>35004</v>
          </cell>
          <cell r="B235">
            <v>380011</v>
          </cell>
          <cell r="C235">
            <v>8492491</v>
          </cell>
        </row>
        <row r="236">
          <cell r="A236">
            <v>35034</v>
          </cell>
          <cell r="B236">
            <v>384928</v>
          </cell>
          <cell r="C236">
            <v>8497667</v>
          </cell>
        </row>
        <row r="237">
          <cell r="A237" t="str">
            <v>Totals:</v>
          </cell>
          <cell r="B237" t="str">
            <v>__________</v>
          </cell>
          <cell r="C237" t="str">
            <v>__________</v>
          </cell>
        </row>
        <row r="238">
          <cell r="A238">
            <v>1995</v>
          </cell>
          <cell r="B238">
            <v>5000687</v>
          </cell>
          <cell r="C238">
            <v>108516429</v>
          </cell>
        </row>
        <row r="240">
          <cell r="A240">
            <v>35065</v>
          </cell>
          <cell r="B240">
            <v>384635</v>
          </cell>
          <cell r="C240">
            <v>8165753</v>
          </cell>
        </row>
        <row r="241">
          <cell r="A241">
            <v>35096</v>
          </cell>
          <cell r="B241">
            <v>355428</v>
          </cell>
          <cell r="C241">
            <v>7613943</v>
          </cell>
        </row>
        <row r="242">
          <cell r="A242">
            <v>35125</v>
          </cell>
          <cell r="B242">
            <v>376959</v>
          </cell>
          <cell r="C242">
            <v>8145061</v>
          </cell>
        </row>
        <row r="243">
          <cell r="A243">
            <v>35156</v>
          </cell>
          <cell r="B243">
            <v>364375</v>
          </cell>
          <cell r="C243">
            <v>7976534</v>
          </cell>
        </row>
        <row r="244">
          <cell r="A244">
            <v>35186</v>
          </cell>
          <cell r="B244">
            <v>370521</v>
          </cell>
          <cell r="C244">
            <v>8410287</v>
          </cell>
        </row>
        <row r="245">
          <cell r="A245">
            <v>35217</v>
          </cell>
          <cell r="B245">
            <v>346424</v>
          </cell>
          <cell r="C245">
            <v>8155218</v>
          </cell>
        </row>
        <row r="246">
          <cell r="A246">
            <v>35247</v>
          </cell>
          <cell r="B246">
            <v>350733</v>
          </cell>
          <cell r="C246">
            <v>8304453</v>
          </cell>
        </row>
        <row r="247">
          <cell r="A247">
            <v>35278</v>
          </cell>
          <cell r="B247">
            <v>338694</v>
          </cell>
          <cell r="C247">
            <v>8142223</v>
          </cell>
        </row>
        <row r="248">
          <cell r="A248">
            <v>35309</v>
          </cell>
          <cell r="B248">
            <v>324818</v>
          </cell>
          <cell r="C248">
            <v>7617080</v>
          </cell>
        </row>
        <row r="249">
          <cell r="A249">
            <v>35339</v>
          </cell>
          <cell r="B249">
            <v>331954</v>
          </cell>
          <cell r="C249">
            <v>7747095</v>
          </cell>
        </row>
        <row r="250">
          <cell r="A250">
            <v>35370</v>
          </cell>
          <cell r="B250">
            <v>322587</v>
          </cell>
          <cell r="C250">
            <v>7442551</v>
          </cell>
        </row>
        <row r="251">
          <cell r="A251">
            <v>35400</v>
          </cell>
          <cell r="B251">
            <v>334092</v>
          </cell>
          <cell r="C251">
            <v>7745762</v>
          </cell>
        </row>
        <row r="252">
          <cell r="A252" t="str">
            <v>Totals:</v>
          </cell>
          <cell r="B252" t="str">
            <v>__________</v>
          </cell>
          <cell r="C252" t="str">
            <v>__________</v>
          </cell>
        </row>
        <row r="253">
          <cell r="A253">
            <v>1996</v>
          </cell>
          <cell r="B253">
            <v>4201220</v>
          </cell>
          <cell r="C253">
            <v>95465960</v>
          </cell>
        </row>
        <row r="255">
          <cell r="A255">
            <v>35431</v>
          </cell>
          <cell r="B255">
            <v>320898</v>
          </cell>
          <cell r="C255">
            <v>7282584</v>
          </cell>
        </row>
        <row r="256">
          <cell r="A256">
            <v>35462</v>
          </cell>
          <cell r="B256">
            <v>306729</v>
          </cell>
          <cell r="C256">
            <v>6504002</v>
          </cell>
        </row>
        <row r="257">
          <cell r="A257">
            <v>35490</v>
          </cell>
          <cell r="B257">
            <v>332715</v>
          </cell>
          <cell r="C257">
            <v>7123817</v>
          </cell>
        </row>
        <row r="258">
          <cell r="A258">
            <v>35521</v>
          </cell>
          <cell r="B258">
            <v>293455</v>
          </cell>
          <cell r="C258">
            <v>6915201</v>
          </cell>
        </row>
        <row r="259">
          <cell r="A259">
            <v>35551</v>
          </cell>
          <cell r="B259">
            <v>296604</v>
          </cell>
          <cell r="C259">
            <v>6927997</v>
          </cell>
        </row>
        <row r="260">
          <cell r="A260">
            <v>35582</v>
          </cell>
          <cell r="B260">
            <v>292512</v>
          </cell>
          <cell r="C260">
            <v>6508972</v>
          </cell>
        </row>
        <row r="261">
          <cell r="A261">
            <v>35612</v>
          </cell>
          <cell r="B261">
            <v>297991</v>
          </cell>
          <cell r="C261">
            <v>6852250</v>
          </cell>
        </row>
        <row r="262">
          <cell r="A262">
            <v>35643</v>
          </cell>
          <cell r="B262">
            <v>293021</v>
          </cell>
          <cell r="C262">
            <v>6787301</v>
          </cell>
        </row>
        <row r="263">
          <cell r="A263">
            <v>35674</v>
          </cell>
          <cell r="B263">
            <v>280945</v>
          </cell>
          <cell r="C263">
            <v>6526297</v>
          </cell>
        </row>
        <row r="264">
          <cell r="A264">
            <v>35704</v>
          </cell>
          <cell r="B264">
            <v>287045</v>
          </cell>
          <cell r="C264">
            <v>6666664</v>
          </cell>
        </row>
        <row r="265">
          <cell r="A265">
            <v>35735</v>
          </cell>
          <cell r="B265">
            <v>271595</v>
          </cell>
          <cell r="C265">
            <v>6403366</v>
          </cell>
        </row>
        <row r="266">
          <cell r="A266">
            <v>35765</v>
          </cell>
          <cell r="B266">
            <v>278187</v>
          </cell>
          <cell r="C266">
            <v>6420735</v>
          </cell>
        </row>
        <row r="267">
          <cell r="A267" t="str">
            <v>Totals:</v>
          </cell>
          <cell r="B267" t="str">
            <v>__________</v>
          </cell>
          <cell r="C267" t="str">
            <v>__________</v>
          </cell>
        </row>
        <row r="268">
          <cell r="A268">
            <v>1997</v>
          </cell>
          <cell r="B268">
            <v>3551697</v>
          </cell>
          <cell r="C268">
            <v>80919186</v>
          </cell>
        </row>
        <row r="270">
          <cell r="A270">
            <v>35796</v>
          </cell>
          <cell r="B270">
            <v>279485</v>
          </cell>
          <cell r="C270">
            <v>6493895</v>
          </cell>
        </row>
        <row r="271">
          <cell r="A271">
            <v>35827</v>
          </cell>
          <cell r="B271">
            <v>257338</v>
          </cell>
          <cell r="C271">
            <v>5885634</v>
          </cell>
        </row>
        <row r="272">
          <cell r="A272">
            <v>35855</v>
          </cell>
          <cell r="B272">
            <v>278729</v>
          </cell>
          <cell r="C272">
            <v>6452778</v>
          </cell>
        </row>
        <row r="273">
          <cell r="A273">
            <v>35886</v>
          </cell>
          <cell r="B273">
            <v>267060</v>
          </cell>
          <cell r="C273">
            <v>6087931</v>
          </cell>
        </row>
        <row r="274">
          <cell r="A274">
            <v>35916</v>
          </cell>
          <cell r="B274">
            <v>267247</v>
          </cell>
          <cell r="C274">
            <v>6161594</v>
          </cell>
        </row>
        <row r="275">
          <cell r="A275">
            <v>35947</v>
          </cell>
          <cell r="B275">
            <v>251171</v>
          </cell>
          <cell r="C275">
            <v>5741081</v>
          </cell>
        </row>
        <row r="276">
          <cell r="A276">
            <v>35977</v>
          </cell>
          <cell r="B276">
            <v>244671</v>
          </cell>
          <cell r="C276">
            <v>5872406</v>
          </cell>
        </row>
        <row r="277">
          <cell r="A277">
            <v>36008</v>
          </cell>
          <cell r="B277">
            <v>241663</v>
          </cell>
          <cell r="C277">
            <v>5880946</v>
          </cell>
        </row>
        <row r="278">
          <cell r="A278">
            <v>36039</v>
          </cell>
          <cell r="B278">
            <v>227401</v>
          </cell>
          <cell r="C278">
            <v>5669213</v>
          </cell>
        </row>
        <row r="279">
          <cell r="A279">
            <v>36069</v>
          </cell>
          <cell r="B279">
            <v>232819</v>
          </cell>
          <cell r="C279">
            <v>5730398</v>
          </cell>
        </row>
        <row r="280">
          <cell r="A280">
            <v>36100</v>
          </cell>
          <cell r="B280">
            <v>223490</v>
          </cell>
          <cell r="C280">
            <v>5473465</v>
          </cell>
        </row>
        <row r="281">
          <cell r="A281">
            <v>36130</v>
          </cell>
          <cell r="B281">
            <v>224600</v>
          </cell>
          <cell r="C281">
            <v>5450825</v>
          </cell>
        </row>
        <row r="282">
          <cell r="A282" t="str">
            <v>Totals:</v>
          </cell>
          <cell r="B282" t="str">
            <v>__________</v>
          </cell>
          <cell r="C282" t="str">
            <v>__________</v>
          </cell>
        </row>
        <row r="283">
          <cell r="A283">
            <v>1998</v>
          </cell>
          <cell r="B283">
            <v>2995674</v>
          </cell>
          <cell r="C283">
            <v>70900166</v>
          </cell>
        </row>
        <row r="285">
          <cell r="A285">
            <v>36161</v>
          </cell>
          <cell r="B285">
            <v>229107</v>
          </cell>
          <cell r="C285">
            <v>5291577</v>
          </cell>
        </row>
        <row r="286">
          <cell r="A286">
            <v>36192</v>
          </cell>
          <cell r="B286">
            <v>200825</v>
          </cell>
          <cell r="C286">
            <v>4706062</v>
          </cell>
        </row>
        <row r="287">
          <cell r="A287">
            <v>36220</v>
          </cell>
          <cell r="B287">
            <v>219344</v>
          </cell>
          <cell r="C287">
            <v>5372691</v>
          </cell>
        </row>
        <row r="288">
          <cell r="A288">
            <v>36251</v>
          </cell>
          <cell r="B288">
            <v>216784</v>
          </cell>
          <cell r="C288">
            <v>4884040</v>
          </cell>
        </row>
        <row r="289">
          <cell r="A289">
            <v>36281</v>
          </cell>
          <cell r="B289">
            <v>214900</v>
          </cell>
          <cell r="C289">
            <v>5092002</v>
          </cell>
        </row>
        <row r="290">
          <cell r="A290">
            <v>36312</v>
          </cell>
          <cell r="B290">
            <v>202181</v>
          </cell>
          <cell r="C290">
            <v>4821059</v>
          </cell>
        </row>
        <row r="291">
          <cell r="A291">
            <v>36342</v>
          </cell>
          <cell r="B291">
            <v>207762</v>
          </cell>
          <cell r="C291">
            <v>4933213</v>
          </cell>
        </row>
        <row r="292">
          <cell r="A292">
            <v>36373</v>
          </cell>
          <cell r="B292">
            <v>205721</v>
          </cell>
          <cell r="C292">
            <v>4750744</v>
          </cell>
        </row>
        <row r="293">
          <cell r="A293">
            <v>36404</v>
          </cell>
          <cell r="B293">
            <v>200760</v>
          </cell>
          <cell r="C293">
            <v>4596682</v>
          </cell>
        </row>
        <row r="294">
          <cell r="A294">
            <v>36434</v>
          </cell>
          <cell r="B294">
            <v>207257</v>
          </cell>
          <cell r="C294">
            <v>4712133</v>
          </cell>
        </row>
        <row r="295">
          <cell r="A295">
            <v>36465</v>
          </cell>
          <cell r="B295">
            <v>198391</v>
          </cell>
          <cell r="C295">
            <v>4590958</v>
          </cell>
        </row>
        <row r="296">
          <cell r="A296">
            <v>36495</v>
          </cell>
          <cell r="B296">
            <v>214843</v>
          </cell>
          <cell r="C296">
            <v>4742358</v>
          </cell>
        </row>
        <row r="297">
          <cell r="A297" t="str">
            <v>Totals:</v>
          </cell>
          <cell r="B297" t="str">
            <v>__________</v>
          </cell>
          <cell r="C297" t="str">
            <v>__________</v>
          </cell>
        </row>
        <row r="298">
          <cell r="A298">
            <v>1999</v>
          </cell>
          <cell r="B298">
            <v>2517875</v>
          </cell>
          <cell r="C298">
            <v>58493519</v>
          </cell>
        </row>
        <row r="300">
          <cell r="A300">
            <v>36526</v>
          </cell>
          <cell r="B300">
            <v>208402</v>
          </cell>
          <cell r="C300">
            <v>4765298</v>
          </cell>
        </row>
        <row r="301">
          <cell r="A301">
            <v>36557</v>
          </cell>
          <cell r="B301">
            <v>197545</v>
          </cell>
          <cell r="C301">
            <v>4378934</v>
          </cell>
        </row>
        <row r="302">
          <cell r="A302">
            <v>36586</v>
          </cell>
          <cell r="B302">
            <v>214778</v>
          </cell>
          <cell r="C302">
            <v>4606463</v>
          </cell>
        </row>
        <row r="303">
          <cell r="A303">
            <v>36617</v>
          </cell>
          <cell r="B303">
            <v>211177</v>
          </cell>
          <cell r="C303">
            <v>4330522</v>
          </cell>
        </row>
        <row r="304">
          <cell r="A304">
            <v>36647</v>
          </cell>
          <cell r="B304">
            <v>221248</v>
          </cell>
          <cell r="C304">
            <v>4491980</v>
          </cell>
        </row>
        <row r="305">
          <cell r="A305">
            <v>36678</v>
          </cell>
          <cell r="B305">
            <v>221902</v>
          </cell>
          <cell r="C305">
            <v>4515673</v>
          </cell>
        </row>
        <row r="306">
          <cell r="A306">
            <v>36708</v>
          </cell>
          <cell r="B306">
            <v>226246</v>
          </cell>
          <cell r="C306">
            <v>4479595</v>
          </cell>
        </row>
        <row r="307">
          <cell r="A307">
            <v>36739</v>
          </cell>
          <cell r="B307">
            <v>229511</v>
          </cell>
          <cell r="C307">
            <v>4525140</v>
          </cell>
        </row>
        <row r="308">
          <cell r="A308">
            <v>36770</v>
          </cell>
          <cell r="B308">
            <v>216997</v>
          </cell>
          <cell r="C308">
            <v>4200727</v>
          </cell>
        </row>
        <row r="309">
          <cell r="A309">
            <v>36800</v>
          </cell>
          <cell r="B309">
            <v>229716</v>
          </cell>
          <cell r="C309">
            <v>4347513</v>
          </cell>
        </row>
        <row r="310">
          <cell r="A310">
            <v>36831</v>
          </cell>
          <cell r="B310">
            <v>215237</v>
          </cell>
          <cell r="C310">
            <v>4122203</v>
          </cell>
        </row>
        <row r="311">
          <cell r="A311">
            <v>36861</v>
          </cell>
          <cell r="B311">
            <v>216944</v>
          </cell>
          <cell r="C311">
            <v>4300244</v>
          </cell>
        </row>
        <row r="312">
          <cell r="A312" t="str">
            <v>Totals:</v>
          </cell>
          <cell r="B312" t="str">
            <v>__________</v>
          </cell>
          <cell r="C312" t="str">
            <v>__________</v>
          </cell>
        </row>
        <row r="313">
          <cell r="A313">
            <v>2000</v>
          </cell>
          <cell r="B313">
            <v>2609703</v>
          </cell>
          <cell r="C313">
            <v>53064292</v>
          </cell>
        </row>
        <row r="315">
          <cell r="A315">
            <v>36892</v>
          </cell>
          <cell r="B315">
            <v>224582</v>
          </cell>
          <cell r="C315">
            <v>4111518</v>
          </cell>
        </row>
        <row r="316">
          <cell r="A316">
            <v>36923</v>
          </cell>
          <cell r="B316">
            <v>203817</v>
          </cell>
          <cell r="C316">
            <v>3665311</v>
          </cell>
        </row>
        <row r="317">
          <cell r="A317">
            <v>36951</v>
          </cell>
          <cell r="B317">
            <v>222897</v>
          </cell>
          <cell r="C317">
            <v>4149885</v>
          </cell>
        </row>
        <row r="318">
          <cell r="A318">
            <v>36982</v>
          </cell>
          <cell r="B318">
            <v>222204</v>
          </cell>
          <cell r="C318">
            <v>3917192</v>
          </cell>
        </row>
        <row r="319">
          <cell r="A319">
            <v>37012</v>
          </cell>
          <cell r="B319">
            <v>224420</v>
          </cell>
          <cell r="C319">
            <v>3837958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7-1989"/>
    </sheetNames>
    <sheetDataSet>
      <sheetData sheetId="0">
        <row r="178">
          <cell r="A178">
            <v>34335</v>
          </cell>
          <cell r="B178">
            <v>836759</v>
          </cell>
          <cell r="C178">
            <v>24460603</v>
          </cell>
        </row>
        <row r="179">
          <cell r="A179">
            <v>34366</v>
          </cell>
          <cell r="B179">
            <v>732475</v>
          </cell>
          <cell r="C179">
            <v>21650458</v>
          </cell>
        </row>
        <row r="180">
          <cell r="A180">
            <v>34394</v>
          </cell>
          <cell r="B180">
            <v>776527</v>
          </cell>
          <cell r="C180">
            <v>23685686</v>
          </cell>
        </row>
        <row r="181">
          <cell r="A181">
            <v>34425</v>
          </cell>
          <cell r="B181">
            <v>743912</v>
          </cell>
          <cell r="C181">
            <v>22517978</v>
          </cell>
        </row>
        <row r="182">
          <cell r="A182">
            <v>34455</v>
          </cell>
          <cell r="B182">
            <v>733376</v>
          </cell>
          <cell r="C182">
            <v>22593543</v>
          </cell>
        </row>
        <row r="183">
          <cell r="A183">
            <v>34486</v>
          </cell>
          <cell r="B183">
            <v>679912</v>
          </cell>
          <cell r="C183">
            <v>21420958</v>
          </cell>
        </row>
        <row r="184">
          <cell r="A184">
            <v>34516</v>
          </cell>
          <cell r="B184">
            <v>666476</v>
          </cell>
          <cell r="C184">
            <v>21858599</v>
          </cell>
        </row>
        <row r="185">
          <cell r="A185">
            <v>34547</v>
          </cell>
          <cell r="B185">
            <v>644617</v>
          </cell>
          <cell r="C185">
            <v>21080023</v>
          </cell>
        </row>
        <row r="186">
          <cell r="A186">
            <v>34578</v>
          </cell>
          <cell r="B186">
            <v>632599</v>
          </cell>
          <cell r="C186">
            <v>19678422</v>
          </cell>
        </row>
        <row r="187">
          <cell r="A187">
            <v>34608</v>
          </cell>
          <cell r="B187">
            <v>629471</v>
          </cell>
          <cell r="C187">
            <v>19489928</v>
          </cell>
        </row>
        <row r="188">
          <cell r="A188">
            <v>34639</v>
          </cell>
          <cell r="B188">
            <v>623388</v>
          </cell>
          <cell r="C188">
            <v>19185216</v>
          </cell>
        </row>
        <row r="189">
          <cell r="A189">
            <v>34669</v>
          </cell>
          <cell r="B189">
            <v>618528</v>
          </cell>
          <cell r="C189">
            <v>19388126</v>
          </cell>
        </row>
        <row r="190">
          <cell r="A190" t="str">
            <v>Totals:</v>
          </cell>
          <cell r="B190" t="str">
            <v>__________</v>
          </cell>
          <cell r="C190" t="str">
            <v>__________</v>
          </cell>
        </row>
        <row r="191">
          <cell r="A191">
            <v>1994</v>
          </cell>
          <cell r="B191">
            <v>8318040</v>
          </cell>
          <cell r="C191">
            <v>257009540</v>
          </cell>
        </row>
        <row r="193">
          <cell r="A193">
            <v>34700</v>
          </cell>
          <cell r="B193">
            <v>590723</v>
          </cell>
          <cell r="C193">
            <v>19156662</v>
          </cell>
        </row>
        <row r="194">
          <cell r="A194">
            <v>34731</v>
          </cell>
          <cell r="B194">
            <v>535509</v>
          </cell>
          <cell r="C194">
            <v>16977655</v>
          </cell>
        </row>
        <row r="195">
          <cell r="A195">
            <v>34759</v>
          </cell>
          <cell r="B195">
            <v>582866</v>
          </cell>
          <cell r="C195">
            <v>18353795</v>
          </cell>
        </row>
        <row r="196">
          <cell r="A196">
            <v>34790</v>
          </cell>
          <cell r="B196">
            <v>557448</v>
          </cell>
          <cell r="C196">
            <v>17752883</v>
          </cell>
        </row>
        <row r="197">
          <cell r="A197">
            <v>34820</v>
          </cell>
          <cell r="B197">
            <v>541631</v>
          </cell>
          <cell r="C197">
            <v>18105899</v>
          </cell>
        </row>
        <row r="198">
          <cell r="A198">
            <v>34851</v>
          </cell>
          <cell r="B198">
            <v>515305</v>
          </cell>
          <cell r="C198">
            <v>17420208</v>
          </cell>
        </row>
        <row r="199">
          <cell r="A199">
            <v>34881</v>
          </cell>
          <cell r="B199">
            <v>522283</v>
          </cell>
          <cell r="C199">
            <v>17384834</v>
          </cell>
        </row>
        <row r="200">
          <cell r="A200">
            <v>34912</v>
          </cell>
          <cell r="B200">
            <v>512661</v>
          </cell>
          <cell r="C200">
            <v>17126344</v>
          </cell>
        </row>
        <row r="201">
          <cell r="A201">
            <v>34943</v>
          </cell>
          <cell r="B201">
            <v>492334</v>
          </cell>
          <cell r="C201">
            <v>15938048</v>
          </cell>
        </row>
        <row r="202">
          <cell r="A202">
            <v>34973</v>
          </cell>
          <cell r="B202">
            <v>506170</v>
          </cell>
          <cell r="C202">
            <v>16246457</v>
          </cell>
        </row>
        <row r="203">
          <cell r="A203">
            <v>35004</v>
          </cell>
          <cell r="B203">
            <v>496149</v>
          </cell>
          <cell r="C203">
            <v>15370620</v>
          </cell>
        </row>
        <row r="204">
          <cell r="A204">
            <v>35034</v>
          </cell>
          <cell r="B204">
            <v>507610</v>
          </cell>
          <cell r="C204">
            <v>15823873</v>
          </cell>
        </row>
        <row r="205">
          <cell r="A205" t="str">
            <v>Totals:</v>
          </cell>
          <cell r="B205" t="str">
            <v>__________</v>
          </cell>
          <cell r="C205" t="str">
            <v>__________</v>
          </cell>
        </row>
        <row r="206">
          <cell r="A206">
            <v>1995</v>
          </cell>
          <cell r="B206">
            <v>6360689</v>
          </cell>
          <cell r="C206">
            <v>205657278</v>
          </cell>
        </row>
        <row r="208">
          <cell r="A208">
            <v>35065</v>
          </cell>
          <cell r="B208">
            <v>492625</v>
          </cell>
          <cell r="C208">
            <v>15347810</v>
          </cell>
        </row>
        <row r="209">
          <cell r="A209">
            <v>35096</v>
          </cell>
          <cell r="B209">
            <v>457154</v>
          </cell>
          <cell r="C209">
            <v>14160712</v>
          </cell>
        </row>
        <row r="210">
          <cell r="A210">
            <v>35125</v>
          </cell>
          <cell r="B210">
            <v>480409</v>
          </cell>
          <cell r="C210">
            <v>15343603</v>
          </cell>
        </row>
        <row r="211">
          <cell r="A211">
            <v>35156</v>
          </cell>
          <cell r="B211">
            <v>453908</v>
          </cell>
          <cell r="C211">
            <v>14403232</v>
          </cell>
        </row>
        <row r="212">
          <cell r="A212">
            <v>35186</v>
          </cell>
          <cell r="B212">
            <v>460015</v>
          </cell>
          <cell r="C212">
            <v>15070621</v>
          </cell>
        </row>
        <row r="213">
          <cell r="A213">
            <v>35217</v>
          </cell>
          <cell r="B213">
            <v>430982</v>
          </cell>
          <cell r="C213">
            <v>13971619</v>
          </cell>
        </row>
        <row r="214">
          <cell r="A214">
            <v>35247</v>
          </cell>
          <cell r="B214">
            <v>443923</v>
          </cell>
          <cell r="C214">
            <v>14439101</v>
          </cell>
        </row>
        <row r="215">
          <cell r="A215">
            <v>35278</v>
          </cell>
          <cell r="B215">
            <v>444278</v>
          </cell>
          <cell r="C215">
            <v>13996245</v>
          </cell>
        </row>
        <row r="216">
          <cell r="A216">
            <v>35309</v>
          </cell>
          <cell r="B216">
            <v>418339</v>
          </cell>
          <cell r="C216">
            <v>13429901</v>
          </cell>
        </row>
        <row r="217">
          <cell r="A217">
            <v>35339</v>
          </cell>
          <cell r="B217">
            <v>450421</v>
          </cell>
          <cell r="C217">
            <v>13523109</v>
          </cell>
        </row>
        <row r="218">
          <cell r="A218">
            <v>35370</v>
          </cell>
          <cell r="B218">
            <v>420400</v>
          </cell>
          <cell r="C218">
            <v>12799141</v>
          </cell>
        </row>
        <row r="219">
          <cell r="A219">
            <v>35400</v>
          </cell>
          <cell r="B219">
            <v>425746</v>
          </cell>
          <cell r="C219">
            <v>13124178</v>
          </cell>
        </row>
        <row r="220">
          <cell r="A220" t="str">
            <v>Totals:</v>
          </cell>
          <cell r="B220" t="str">
            <v>__________</v>
          </cell>
          <cell r="C220" t="str">
            <v>__________</v>
          </cell>
        </row>
        <row r="221">
          <cell r="A221">
            <v>1996</v>
          </cell>
          <cell r="B221">
            <v>5378200</v>
          </cell>
          <cell r="C221">
            <v>169609272</v>
          </cell>
        </row>
        <row r="223">
          <cell r="A223">
            <v>35431</v>
          </cell>
          <cell r="B223">
            <v>408442</v>
          </cell>
          <cell r="C223">
            <v>12811835</v>
          </cell>
        </row>
        <row r="224">
          <cell r="A224">
            <v>35462</v>
          </cell>
          <cell r="B224">
            <v>378926</v>
          </cell>
          <cell r="C224">
            <v>11789349</v>
          </cell>
        </row>
        <row r="225">
          <cell r="A225">
            <v>35490</v>
          </cell>
          <cell r="B225">
            <v>401404</v>
          </cell>
          <cell r="C225">
            <v>12861769</v>
          </cell>
        </row>
        <row r="226">
          <cell r="A226">
            <v>35521</v>
          </cell>
          <cell r="B226">
            <v>402350</v>
          </cell>
          <cell r="C226">
            <v>12340733</v>
          </cell>
        </row>
        <row r="227">
          <cell r="A227">
            <v>35551</v>
          </cell>
          <cell r="B227">
            <v>397413</v>
          </cell>
          <cell r="C227">
            <v>12491504</v>
          </cell>
        </row>
        <row r="228">
          <cell r="A228">
            <v>35582</v>
          </cell>
          <cell r="B228">
            <v>367818</v>
          </cell>
          <cell r="C228">
            <v>11596525</v>
          </cell>
        </row>
        <row r="229">
          <cell r="A229">
            <v>35612</v>
          </cell>
          <cell r="B229">
            <v>368449</v>
          </cell>
          <cell r="C229">
            <v>12036503</v>
          </cell>
        </row>
        <row r="230">
          <cell r="A230">
            <v>35643</v>
          </cell>
          <cell r="B230">
            <v>356114</v>
          </cell>
          <cell r="C230">
            <v>11728587</v>
          </cell>
        </row>
        <row r="231">
          <cell r="A231">
            <v>35674</v>
          </cell>
          <cell r="B231">
            <v>344210</v>
          </cell>
          <cell r="C231">
            <v>11144456</v>
          </cell>
        </row>
        <row r="232">
          <cell r="A232">
            <v>35704</v>
          </cell>
          <cell r="B232">
            <v>371952</v>
          </cell>
          <cell r="C232">
            <v>11448773</v>
          </cell>
        </row>
        <row r="233">
          <cell r="A233">
            <v>35735</v>
          </cell>
          <cell r="B233">
            <v>354597</v>
          </cell>
          <cell r="C233">
            <v>11050986</v>
          </cell>
        </row>
        <row r="234">
          <cell r="A234">
            <v>35765</v>
          </cell>
          <cell r="B234">
            <v>357848</v>
          </cell>
          <cell r="C234">
            <v>10966906</v>
          </cell>
        </row>
        <row r="235">
          <cell r="A235" t="str">
            <v>Totals:</v>
          </cell>
          <cell r="B235" t="str">
            <v>__________</v>
          </cell>
          <cell r="C235" t="str">
            <v>__________</v>
          </cell>
        </row>
        <row r="236">
          <cell r="A236">
            <v>1997</v>
          </cell>
          <cell r="B236">
            <v>4509523</v>
          </cell>
          <cell r="C236">
            <v>142267926</v>
          </cell>
        </row>
        <row r="238">
          <cell r="A238">
            <v>35796</v>
          </cell>
          <cell r="B238">
            <v>347808</v>
          </cell>
          <cell r="C238">
            <v>10708736</v>
          </cell>
        </row>
        <row r="239">
          <cell r="A239">
            <v>35827</v>
          </cell>
          <cell r="B239">
            <v>304116</v>
          </cell>
          <cell r="C239">
            <v>9526738</v>
          </cell>
        </row>
        <row r="240">
          <cell r="A240">
            <v>35855</v>
          </cell>
          <cell r="B240">
            <v>338541</v>
          </cell>
          <cell r="C240">
            <v>10297489</v>
          </cell>
        </row>
        <row r="241">
          <cell r="A241">
            <v>35886</v>
          </cell>
          <cell r="B241">
            <v>325040</v>
          </cell>
          <cell r="C241">
            <v>9982529</v>
          </cell>
        </row>
        <row r="242">
          <cell r="A242">
            <v>35916</v>
          </cell>
          <cell r="B242">
            <v>320994</v>
          </cell>
          <cell r="C242">
            <v>10285093</v>
          </cell>
        </row>
        <row r="243">
          <cell r="A243">
            <v>35947</v>
          </cell>
          <cell r="B243">
            <v>299902</v>
          </cell>
          <cell r="C243">
            <v>9665126</v>
          </cell>
        </row>
        <row r="244">
          <cell r="A244">
            <v>35977</v>
          </cell>
          <cell r="B244">
            <v>295467</v>
          </cell>
          <cell r="C244">
            <v>9686527</v>
          </cell>
        </row>
        <row r="245">
          <cell r="A245">
            <v>36008</v>
          </cell>
          <cell r="B245">
            <v>294590</v>
          </cell>
          <cell r="C245">
            <v>9428421</v>
          </cell>
        </row>
        <row r="246">
          <cell r="A246">
            <v>36039</v>
          </cell>
          <cell r="B246">
            <v>273713</v>
          </cell>
          <cell r="C246">
            <v>8756494</v>
          </cell>
        </row>
        <row r="247">
          <cell r="A247">
            <v>36069</v>
          </cell>
          <cell r="B247">
            <v>278415</v>
          </cell>
          <cell r="C247">
            <v>9371479</v>
          </cell>
        </row>
        <row r="248">
          <cell r="A248">
            <v>36100</v>
          </cell>
          <cell r="B248">
            <v>264926</v>
          </cell>
          <cell r="C248">
            <v>8892496</v>
          </cell>
        </row>
        <row r="249">
          <cell r="A249">
            <v>36130</v>
          </cell>
          <cell r="B249">
            <v>269659</v>
          </cell>
          <cell r="C249">
            <v>9004117</v>
          </cell>
        </row>
        <row r="250">
          <cell r="A250" t="str">
            <v>Totals:</v>
          </cell>
          <cell r="B250" t="str">
            <v>__________</v>
          </cell>
          <cell r="C250" t="str">
            <v>__________</v>
          </cell>
        </row>
        <row r="251">
          <cell r="A251">
            <v>1998</v>
          </cell>
          <cell r="B251">
            <v>3613171</v>
          </cell>
          <cell r="C251">
            <v>115605245</v>
          </cell>
        </row>
        <row r="253">
          <cell r="A253">
            <v>36161</v>
          </cell>
          <cell r="B253">
            <v>270847</v>
          </cell>
          <cell r="C253">
            <v>8921778</v>
          </cell>
        </row>
        <row r="254">
          <cell r="A254">
            <v>36192</v>
          </cell>
          <cell r="B254">
            <v>237343</v>
          </cell>
          <cell r="C254">
            <v>8051078</v>
          </cell>
        </row>
        <row r="255">
          <cell r="A255">
            <v>36220</v>
          </cell>
          <cell r="B255">
            <v>264042</v>
          </cell>
          <cell r="C255">
            <v>8595997</v>
          </cell>
        </row>
        <row r="256">
          <cell r="A256">
            <v>36251</v>
          </cell>
          <cell r="B256">
            <v>248165</v>
          </cell>
          <cell r="C256">
            <v>7956483</v>
          </cell>
        </row>
        <row r="257">
          <cell r="A257">
            <v>36281</v>
          </cell>
          <cell r="B257">
            <v>246794</v>
          </cell>
          <cell r="C257">
            <v>8067970</v>
          </cell>
        </row>
        <row r="258">
          <cell r="A258">
            <v>36312</v>
          </cell>
          <cell r="B258">
            <v>229473</v>
          </cell>
          <cell r="C258">
            <v>7610476</v>
          </cell>
        </row>
        <row r="259">
          <cell r="A259">
            <v>36342</v>
          </cell>
          <cell r="B259">
            <v>252879</v>
          </cell>
          <cell r="C259">
            <v>7697200</v>
          </cell>
        </row>
        <row r="260">
          <cell r="A260">
            <v>36373</v>
          </cell>
          <cell r="B260">
            <v>248010</v>
          </cell>
          <cell r="C260">
            <v>7435846</v>
          </cell>
        </row>
        <row r="261">
          <cell r="A261">
            <v>36404</v>
          </cell>
          <cell r="B261">
            <v>243362</v>
          </cell>
          <cell r="C261">
            <v>7198394</v>
          </cell>
        </row>
        <row r="262">
          <cell r="A262">
            <v>36434</v>
          </cell>
          <cell r="B262">
            <v>268372</v>
          </cell>
          <cell r="C262">
            <v>7698812</v>
          </cell>
        </row>
        <row r="263">
          <cell r="A263">
            <v>36465</v>
          </cell>
          <cell r="B263">
            <v>250822</v>
          </cell>
          <cell r="C263">
            <v>7455626</v>
          </cell>
        </row>
        <row r="264">
          <cell r="A264">
            <v>36495</v>
          </cell>
          <cell r="B264">
            <v>254773</v>
          </cell>
          <cell r="C264">
            <v>7863309</v>
          </cell>
        </row>
        <row r="265">
          <cell r="A265" t="str">
            <v>Totals:</v>
          </cell>
          <cell r="B265" t="str">
            <v>__________</v>
          </cell>
          <cell r="C265" t="str">
            <v>__________</v>
          </cell>
        </row>
        <row r="266">
          <cell r="A266">
            <v>1999</v>
          </cell>
          <cell r="B266">
            <v>3014882</v>
          </cell>
          <cell r="C266">
            <v>94552969</v>
          </cell>
        </row>
        <row r="268">
          <cell r="A268">
            <v>36526</v>
          </cell>
          <cell r="B268">
            <v>254359</v>
          </cell>
          <cell r="C268">
            <v>7900163</v>
          </cell>
        </row>
        <row r="269">
          <cell r="A269">
            <v>36557</v>
          </cell>
          <cell r="B269">
            <v>244366</v>
          </cell>
          <cell r="C269">
            <v>6812036</v>
          </cell>
        </row>
        <row r="270">
          <cell r="A270">
            <v>36586</v>
          </cell>
          <cell r="B270">
            <v>260792</v>
          </cell>
          <cell r="C270">
            <v>7210636</v>
          </cell>
        </row>
        <row r="271">
          <cell r="A271">
            <v>36617</v>
          </cell>
          <cell r="B271">
            <v>245559</v>
          </cell>
          <cell r="C271">
            <v>6856445</v>
          </cell>
        </row>
        <row r="272">
          <cell r="A272">
            <v>36647</v>
          </cell>
          <cell r="B272">
            <v>235204</v>
          </cell>
          <cell r="C272">
            <v>6831146</v>
          </cell>
        </row>
        <row r="273">
          <cell r="A273">
            <v>36678</v>
          </cell>
          <cell r="B273">
            <v>220409</v>
          </cell>
          <cell r="C273">
            <v>6662506</v>
          </cell>
        </row>
        <row r="274">
          <cell r="A274">
            <v>36708</v>
          </cell>
          <cell r="B274">
            <v>226207</v>
          </cell>
          <cell r="C274">
            <v>6719632</v>
          </cell>
        </row>
        <row r="275">
          <cell r="A275">
            <v>36739</v>
          </cell>
          <cell r="B275">
            <v>224150</v>
          </cell>
          <cell r="C275">
            <v>6599096</v>
          </cell>
        </row>
        <row r="276">
          <cell r="A276">
            <v>36770</v>
          </cell>
          <cell r="B276">
            <v>211233</v>
          </cell>
          <cell r="C276">
            <v>6211888</v>
          </cell>
        </row>
        <row r="277">
          <cell r="A277">
            <v>36800</v>
          </cell>
          <cell r="B277">
            <v>222098</v>
          </cell>
          <cell r="C277">
            <v>6513226</v>
          </cell>
        </row>
        <row r="278">
          <cell r="A278">
            <v>36831</v>
          </cell>
          <cell r="B278">
            <v>216818</v>
          </cell>
          <cell r="C278">
            <v>6397418</v>
          </cell>
        </row>
        <row r="279">
          <cell r="A279">
            <v>36861</v>
          </cell>
          <cell r="B279">
            <v>216891</v>
          </cell>
          <cell r="C279">
            <v>6393472</v>
          </cell>
        </row>
        <row r="280">
          <cell r="A280" t="str">
            <v>Totals:</v>
          </cell>
          <cell r="B280" t="str">
            <v>__________</v>
          </cell>
          <cell r="C280" t="str">
            <v>__________</v>
          </cell>
        </row>
        <row r="281">
          <cell r="A281">
            <v>2000</v>
          </cell>
          <cell r="B281">
            <v>2778086</v>
          </cell>
          <cell r="C281">
            <v>81107664</v>
          </cell>
        </row>
        <row r="283">
          <cell r="A283">
            <v>36892</v>
          </cell>
          <cell r="B283">
            <v>218447</v>
          </cell>
          <cell r="C283">
            <v>6035900</v>
          </cell>
        </row>
        <row r="284">
          <cell r="A284">
            <v>36923</v>
          </cell>
          <cell r="B284">
            <v>193058</v>
          </cell>
          <cell r="C284">
            <v>5424632</v>
          </cell>
        </row>
        <row r="285">
          <cell r="A285">
            <v>36951</v>
          </cell>
          <cell r="B285">
            <v>207084</v>
          </cell>
          <cell r="C285">
            <v>6050668</v>
          </cell>
        </row>
        <row r="286">
          <cell r="A286">
            <v>36982</v>
          </cell>
          <cell r="B286">
            <v>201249</v>
          </cell>
          <cell r="C286">
            <v>5834534</v>
          </cell>
        </row>
        <row r="287">
          <cell r="A287">
            <v>37012</v>
          </cell>
          <cell r="B287">
            <v>186561</v>
          </cell>
          <cell r="C287">
            <v>5515875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0-1992"/>
    </sheetNames>
    <sheetDataSet>
      <sheetData sheetId="0">
        <row r="130">
          <cell r="A130">
            <v>34335</v>
          </cell>
          <cell r="B130">
            <v>2342871</v>
          </cell>
          <cell r="C130">
            <v>55019480</v>
          </cell>
        </row>
        <row r="131">
          <cell r="A131">
            <v>34366</v>
          </cell>
          <cell r="B131">
            <v>2007697</v>
          </cell>
          <cell r="C131">
            <v>47847550</v>
          </cell>
        </row>
        <row r="132">
          <cell r="A132">
            <v>34394</v>
          </cell>
          <cell r="B132">
            <v>2163974</v>
          </cell>
          <cell r="C132">
            <v>51264366</v>
          </cell>
        </row>
        <row r="133">
          <cell r="A133">
            <v>34425</v>
          </cell>
          <cell r="B133">
            <v>1994495</v>
          </cell>
          <cell r="C133">
            <v>47776265</v>
          </cell>
        </row>
        <row r="134">
          <cell r="A134">
            <v>34455</v>
          </cell>
          <cell r="B134">
            <v>1971860</v>
          </cell>
          <cell r="C134">
            <v>47852783</v>
          </cell>
        </row>
        <row r="135">
          <cell r="A135">
            <v>34486</v>
          </cell>
          <cell r="B135">
            <v>1843036</v>
          </cell>
          <cell r="C135">
            <v>44744994</v>
          </cell>
        </row>
        <row r="136">
          <cell r="A136">
            <v>34516</v>
          </cell>
          <cell r="B136">
            <v>1814789</v>
          </cell>
          <cell r="C136">
            <v>45227903</v>
          </cell>
        </row>
        <row r="137">
          <cell r="A137">
            <v>34547</v>
          </cell>
          <cell r="B137">
            <v>1734137</v>
          </cell>
          <cell r="C137">
            <v>43546559</v>
          </cell>
        </row>
        <row r="138">
          <cell r="A138">
            <v>34578</v>
          </cell>
          <cell r="B138">
            <v>1623603</v>
          </cell>
          <cell r="C138">
            <v>40378065</v>
          </cell>
        </row>
        <row r="139">
          <cell r="A139">
            <v>34608</v>
          </cell>
          <cell r="B139">
            <v>1586402</v>
          </cell>
          <cell r="C139">
            <v>38983291</v>
          </cell>
        </row>
        <row r="140">
          <cell r="A140">
            <v>34639</v>
          </cell>
          <cell r="B140">
            <v>1530705</v>
          </cell>
          <cell r="C140">
            <v>37558415</v>
          </cell>
        </row>
        <row r="141">
          <cell r="A141">
            <v>34669</v>
          </cell>
          <cell r="B141">
            <v>1527326</v>
          </cell>
          <cell r="C141">
            <v>37880212</v>
          </cell>
        </row>
        <row r="142">
          <cell r="A142" t="str">
            <v>Totals:</v>
          </cell>
          <cell r="B142" t="str">
            <v>__________</v>
          </cell>
          <cell r="C142" t="str">
            <v>__________</v>
          </cell>
        </row>
        <row r="143">
          <cell r="A143">
            <v>1994</v>
          </cell>
          <cell r="B143">
            <v>22140895</v>
          </cell>
          <cell r="C143">
            <v>538079883</v>
          </cell>
        </row>
        <row r="145">
          <cell r="A145">
            <v>34700</v>
          </cell>
          <cell r="B145">
            <v>1482118</v>
          </cell>
          <cell r="C145">
            <v>36190673</v>
          </cell>
        </row>
        <row r="146">
          <cell r="A146">
            <v>34731</v>
          </cell>
          <cell r="B146">
            <v>1324306</v>
          </cell>
          <cell r="C146">
            <v>32252665</v>
          </cell>
        </row>
        <row r="147">
          <cell r="A147">
            <v>34759</v>
          </cell>
          <cell r="B147">
            <v>1399071</v>
          </cell>
          <cell r="C147">
            <v>34198397</v>
          </cell>
        </row>
        <row r="148">
          <cell r="A148">
            <v>34790</v>
          </cell>
          <cell r="B148">
            <v>1290641</v>
          </cell>
          <cell r="C148">
            <v>32695775</v>
          </cell>
        </row>
        <row r="149">
          <cell r="A149">
            <v>34820</v>
          </cell>
          <cell r="B149">
            <v>1274972</v>
          </cell>
          <cell r="C149">
            <v>32744534</v>
          </cell>
        </row>
        <row r="150">
          <cell r="A150">
            <v>34851</v>
          </cell>
          <cell r="B150">
            <v>1204466</v>
          </cell>
          <cell r="C150">
            <v>31076867</v>
          </cell>
        </row>
        <row r="151">
          <cell r="A151">
            <v>34881</v>
          </cell>
          <cell r="B151">
            <v>1186017</v>
          </cell>
          <cell r="C151">
            <v>31042564</v>
          </cell>
        </row>
        <row r="152">
          <cell r="A152">
            <v>34912</v>
          </cell>
          <cell r="B152">
            <v>1164104</v>
          </cell>
          <cell r="C152">
            <v>29912619</v>
          </cell>
        </row>
        <row r="153">
          <cell r="A153">
            <v>34943</v>
          </cell>
          <cell r="B153">
            <v>1119657</v>
          </cell>
          <cell r="C153">
            <v>28683328</v>
          </cell>
        </row>
        <row r="154">
          <cell r="A154">
            <v>34973</v>
          </cell>
          <cell r="B154">
            <v>1151918</v>
          </cell>
          <cell r="C154">
            <v>29661513</v>
          </cell>
        </row>
        <row r="155">
          <cell r="A155">
            <v>35004</v>
          </cell>
          <cell r="B155">
            <v>1095509</v>
          </cell>
          <cell r="C155">
            <v>28041836</v>
          </cell>
        </row>
        <row r="156">
          <cell r="A156">
            <v>35034</v>
          </cell>
          <cell r="B156">
            <v>1100324</v>
          </cell>
          <cell r="C156">
            <v>28243150</v>
          </cell>
        </row>
        <row r="157">
          <cell r="A157" t="str">
            <v>Totals:</v>
          </cell>
          <cell r="B157" t="str">
            <v>__________</v>
          </cell>
          <cell r="C157" t="str">
            <v>__________</v>
          </cell>
        </row>
        <row r="158">
          <cell r="A158">
            <v>1995</v>
          </cell>
          <cell r="B158">
            <v>14793103</v>
          </cell>
          <cell r="C158">
            <v>374743921</v>
          </cell>
        </row>
        <row r="160">
          <cell r="A160">
            <v>35065</v>
          </cell>
          <cell r="B160">
            <v>1077996</v>
          </cell>
          <cell r="C160">
            <v>27160213</v>
          </cell>
        </row>
        <row r="161">
          <cell r="A161">
            <v>35096</v>
          </cell>
          <cell r="B161">
            <v>1000600</v>
          </cell>
          <cell r="C161">
            <v>24832476</v>
          </cell>
        </row>
        <row r="162">
          <cell r="A162">
            <v>35125</v>
          </cell>
          <cell r="B162">
            <v>1063290</v>
          </cell>
          <cell r="C162">
            <v>26433962</v>
          </cell>
        </row>
        <row r="163">
          <cell r="A163">
            <v>35156</v>
          </cell>
          <cell r="B163">
            <v>1039139</v>
          </cell>
          <cell r="C163">
            <v>25140472</v>
          </cell>
        </row>
        <row r="164">
          <cell r="A164">
            <v>35186</v>
          </cell>
          <cell r="B164">
            <v>1027087</v>
          </cell>
          <cell r="C164">
            <v>25717119</v>
          </cell>
        </row>
        <row r="165">
          <cell r="A165">
            <v>35217</v>
          </cell>
          <cell r="B165">
            <v>949636</v>
          </cell>
          <cell r="C165">
            <v>24148192</v>
          </cell>
        </row>
        <row r="166">
          <cell r="A166">
            <v>35247</v>
          </cell>
          <cell r="B166">
            <v>961019</v>
          </cell>
          <cell r="C166">
            <v>24153368</v>
          </cell>
        </row>
        <row r="167">
          <cell r="A167">
            <v>35278</v>
          </cell>
          <cell r="B167">
            <v>915385</v>
          </cell>
          <cell r="C167">
            <v>23596384</v>
          </cell>
        </row>
        <row r="168">
          <cell r="A168">
            <v>35309</v>
          </cell>
          <cell r="B168">
            <v>867205</v>
          </cell>
          <cell r="C168">
            <v>22301428</v>
          </cell>
        </row>
        <row r="169">
          <cell r="A169">
            <v>35339</v>
          </cell>
          <cell r="B169">
            <v>923828</v>
          </cell>
          <cell r="C169">
            <v>22401142</v>
          </cell>
        </row>
        <row r="170">
          <cell r="A170">
            <v>35370</v>
          </cell>
          <cell r="B170">
            <v>881576</v>
          </cell>
          <cell r="C170">
            <v>21715070</v>
          </cell>
        </row>
        <row r="171">
          <cell r="A171">
            <v>35400</v>
          </cell>
          <cell r="B171">
            <v>900576</v>
          </cell>
          <cell r="C171">
            <v>21997978</v>
          </cell>
        </row>
        <row r="172">
          <cell r="A172" t="str">
            <v>Totals:</v>
          </cell>
          <cell r="B172" t="str">
            <v>__________</v>
          </cell>
          <cell r="C172" t="str">
            <v>__________</v>
          </cell>
        </row>
        <row r="173">
          <cell r="A173">
            <v>1996</v>
          </cell>
          <cell r="B173">
            <v>11607337</v>
          </cell>
          <cell r="C173">
            <v>289597804</v>
          </cell>
        </row>
        <row r="175">
          <cell r="A175">
            <v>35431</v>
          </cell>
          <cell r="B175">
            <v>865359</v>
          </cell>
          <cell r="C175">
            <v>21270436</v>
          </cell>
        </row>
        <row r="176">
          <cell r="A176">
            <v>35462</v>
          </cell>
          <cell r="B176">
            <v>794085</v>
          </cell>
          <cell r="C176">
            <v>19328584</v>
          </cell>
        </row>
        <row r="177">
          <cell r="A177">
            <v>35490</v>
          </cell>
          <cell r="B177">
            <v>848417</v>
          </cell>
          <cell r="C177">
            <v>20775312</v>
          </cell>
        </row>
        <row r="178">
          <cell r="A178">
            <v>35521</v>
          </cell>
          <cell r="B178">
            <v>815407</v>
          </cell>
          <cell r="C178">
            <v>19207896</v>
          </cell>
        </row>
        <row r="179">
          <cell r="A179">
            <v>35551</v>
          </cell>
          <cell r="B179">
            <v>802745</v>
          </cell>
          <cell r="C179">
            <v>19312796</v>
          </cell>
        </row>
        <row r="180">
          <cell r="A180">
            <v>35582</v>
          </cell>
          <cell r="B180">
            <v>769445</v>
          </cell>
          <cell r="C180">
            <v>18006429</v>
          </cell>
        </row>
        <row r="181">
          <cell r="A181">
            <v>35612</v>
          </cell>
          <cell r="B181">
            <v>751428</v>
          </cell>
          <cell r="C181">
            <v>18234417</v>
          </cell>
        </row>
        <row r="182">
          <cell r="A182">
            <v>35643</v>
          </cell>
          <cell r="B182">
            <v>728346</v>
          </cell>
          <cell r="C182">
            <v>17805281</v>
          </cell>
        </row>
        <row r="183">
          <cell r="A183">
            <v>35674</v>
          </cell>
          <cell r="B183">
            <v>704377</v>
          </cell>
          <cell r="C183">
            <v>16944697</v>
          </cell>
        </row>
        <row r="184">
          <cell r="A184">
            <v>35704</v>
          </cell>
          <cell r="B184">
            <v>728842</v>
          </cell>
          <cell r="C184">
            <v>17226743</v>
          </cell>
        </row>
        <row r="185">
          <cell r="A185">
            <v>35735</v>
          </cell>
          <cell r="B185">
            <v>692693</v>
          </cell>
          <cell r="C185">
            <v>16183626</v>
          </cell>
        </row>
        <row r="186">
          <cell r="A186">
            <v>35765</v>
          </cell>
          <cell r="B186">
            <v>733152</v>
          </cell>
          <cell r="C186">
            <v>16340321</v>
          </cell>
        </row>
        <row r="187">
          <cell r="A187" t="str">
            <v>Totals:</v>
          </cell>
          <cell r="B187" t="str">
            <v>__________</v>
          </cell>
          <cell r="C187" t="str">
            <v>__________</v>
          </cell>
        </row>
        <row r="188">
          <cell r="A188">
            <v>1997</v>
          </cell>
          <cell r="B188">
            <v>9234296</v>
          </cell>
          <cell r="C188">
            <v>220636538</v>
          </cell>
        </row>
        <row r="190">
          <cell r="A190">
            <v>35796</v>
          </cell>
          <cell r="B190">
            <v>721420</v>
          </cell>
          <cell r="C190">
            <v>15864554</v>
          </cell>
        </row>
        <row r="191">
          <cell r="A191">
            <v>35827</v>
          </cell>
          <cell r="B191">
            <v>622677</v>
          </cell>
          <cell r="C191">
            <v>14301042</v>
          </cell>
        </row>
        <row r="192">
          <cell r="A192">
            <v>35855</v>
          </cell>
          <cell r="B192">
            <v>677302</v>
          </cell>
          <cell r="C192">
            <v>15557967</v>
          </cell>
        </row>
        <row r="193">
          <cell r="A193">
            <v>35886</v>
          </cell>
          <cell r="B193">
            <v>640839</v>
          </cell>
          <cell r="C193">
            <v>14650348</v>
          </cell>
        </row>
        <row r="194">
          <cell r="A194">
            <v>35916</v>
          </cell>
          <cell r="B194">
            <v>634134</v>
          </cell>
          <cell r="C194">
            <v>14831682</v>
          </cell>
        </row>
        <row r="195">
          <cell r="A195">
            <v>35947</v>
          </cell>
          <cell r="B195">
            <v>581352</v>
          </cell>
          <cell r="C195">
            <v>13953628</v>
          </cell>
        </row>
        <row r="196">
          <cell r="A196">
            <v>35977</v>
          </cell>
          <cell r="B196">
            <v>598410</v>
          </cell>
          <cell r="C196">
            <v>14038552</v>
          </cell>
        </row>
        <row r="197">
          <cell r="A197">
            <v>36008</v>
          </cell>
          <cell r="B197">
            <v>570029</v>
          </cell>
          <cell r="C197">
            <v>13855436</v>
          </cell>
        </row>
        <row r="198">
          <cell r="A198">
            <v>36039</v>
          </cell>
          <cell r="B198">
            <v>542965</v>
          </cell>
          <cell r="C198">
            <v>13371207</v>
          </cell>
        </row>
        <row r="199">
          <cell r="A199">
            <v>36069</v>
          </cell>
          <cell r="B199">
            <v>557310</v>
          </cell>
          <cell r="C199">
            <v>13633784</v>
          </cell>
        </row>
        <row r="200">
          <cell r="A200">
            <v>36100</v>
          </cell>
          <cell r="B200">
            <v>527477</v>
          </cell>
          <cell r="C200">
            <v>12931455</v>
          </cell>
        </row>
        <row r="201">
          <cell r="A201">
            <v>36130</v>
          </cell>
          <cell r="B201">
            <v>531483</v>
          </cell>
          <cell r="C201">
            <v>12918807</v>
          </cell>
        </row>
        <row r="202">
          <cell r="A202" t="str">
            <v>Totals:</v>
          </cell>
          <cell r="B202" t="str">
            <v>__________</v>
          </cell>
          <cell r="C202" t="str">
            <v>__________</v>
          </cell>
        </row>
        <row r="203">
          <cell r="A203">
            <v>1998</v>
          </cell>
          <cell r="B203">
            <v>7205398</v>
          </cell>
          <cell r="C203">
            <v>169908462</v>
          </cell>
        </row>
        <row r="205">
          <cell r="A205">
            <v>36161</v>
          </cell>
          <cell r="B205">
            <v>524503</v>
          </cell>
          <cell r="C205">
            <v>12785698</v>
          </cell>
        </row>
        <row r="206">
          <cell r="A206">
            <v>36192</v>
          </cell>
          <cell r="B206">
            <v>462164</v>
          </cell>
          <cell r="C206">
            <v>11502125</v>
          </cell>
        </row>
        <row r="207">
          <cell r="A207">
            <v>36220</v>
          </cell>
          <cell r="B207">
            <v>515438</v>
          </cell>
          <cell r="C207">
            <v>12468605</v>
          </cell>
        </row>
        <row r="208">
          <cell r="A208">
            <v>36251</v>
          </cell>
          <cell r="B208">
            <v>488475</v>
          </cell>
          <cell r="C208">
            <v>11920537</v>
          </cell>
        </row>
        <row r="209">
          <cell r="A209">
            <v>36281</v>
          </cell>
          <cell r="B209">
            <v>497949</v>
          </cell>
          <cell r="C209">
            <v>12233262</v>
          </cell>
        </row>
        <row r="210">
          <cell r="A210">
            <v>36312</v>
          </cell>
          <cell r="B210">
            <v>470722</v>
          </cell>
          <cell r="C210">
            <v>11521599</v>
          </cell>
        </row>
        <row r="211">
          <cell r="A211">
            <v>36342</v>
          </cell>
          <cell r="B211">
            <v>468827</v>
          </cell>
          <cell r="C211">
            <v>11752664</v>
          </cell>
        </row>
        <row r="212">
          <cell r="A212">
            <v>36373</v>
          </cell>
          <cell r="B212">
            <v>459760</v>
          </cell>
          <cell r="C212">
            <v>11249109</v>
          </cell>
        </row>
        <row r="213">
          <cell r="A213">
            <v>36404</v>
          </cell>
          <cell r="B213">
            <v>483559</v>
          </cell>
          <cell r="C213">
            <v>10922445</v>
          </cell>
        </row>
        <row r="214">
          <cell r="A214">
            <v>36434</v>
          </cell>
          <cell r="B214">
            <v>522939</v>
          </cell>
          <cell r="C214">
            <v>11382798</v>
          </cell>
        </row>
        <row r="215">
          <cell r="A215">
            <v>36465</v>
          </cell>
          <cell r="B215">
            <v>512528</v>
          </cell>
          <cell r="C215">
            <v>10889205</v>
          </cell>
        </row>
        <row r="216">
          <cell r="A216">
            <v>36495</v>
          </cell>
          <cell r="B216">
            <v>542497</v>
          </cell>
          <cell r="C216">
            <v>11185674</v>
          </cell>
        </row>
        <row r="217">
          <cell r="A217" t="str">
            <v>Totals:</v>
          </cell>
          <cell r="B217" t="str">
            <v>__________</v>
          </cell>
          <cell r="C217" t="str">
            <v>__________</v>
          </cell>
        </row>
        <row r="218">
          <cell r="A218">
            <v>1999</v>
          </cell>
          <cell r="B218">
            <v>5949361</v>
          </cell>
          <cell r="C218">
            <v>139813721</v>
          </cell>
        </row>
        <row r="220">
          <cell r="A220">
            <v>36526</v>
          </cell>
          <cell r="B220">
            <v>529579</v>
          </cell>
          <cell r="C220">
            <v>11080458</v>
          </cell>
        </row>
        <row r="221">
          <cell r="A221">
            <v>36557</v>
          </cell>
          <cell r="B221">
            <v>491325</v>
          </cell>
          <cell r="C221">
            <v>10161158</v>
          </cell>
        </row>
        <row r="222">
          <cell r="A222">
            <v>36586</v>
          </cell>
          <cell r="B222">
            <v>517096</v>
          </cell>
          <cell r="C222">
            <v>10830331</v>
          </cell>
        </row>
        <row r="223">
          <cell r="A223">
            <v>36617</v>
          </cell>
          <cell r="B223">
            <v>485027</v>
          </cell>
          <cell r="C223">
            <v>10307569</v>
          </cell>
        </row>
        <row r="224">
          <cell r="A224">
            <v>36647</v>
          </cell>
          <cell r="B224">
            <v>472931</v>
          </cell>
          <cell r="C224">
            <v>10556684</v>
          </cell>
        </row>
        <row r="225">
          <cell r="A225">
            <v>36678</v>
          </cell>
          <cell r="B225">
            <v>446120</v>
          </cell>
          <cell r="C225">
            <v>10096958</v>
          </cell>
        </row>
        <row r="226">
          <cell r="A226">
            <v>36708</v>
          </cell>
          <cell r="B226">
            <v>441843</v>
          </cell>
          <cell r="C226">
            <v>10257408</v>
          </cell>
        </row>
        <row r="227">
          <cell r="A227">
            <v>36739</v>
          </cell>
          <cell r="B227">
            <v>444233</v>
          </cell>
          <cell r="C227">
            <v>10070688</v>
          </cell>
        </row>
        <row r="228">
          <cell r="A228">
            <v>36770</v>
          </cell>
          <cell r="B228">
            <v>416173</v>
          </cell>
          <cell r="C228">
            <v>9530384</v>
          </cell>
        </row>
        <row r="229">
          <cell r="A229">
            <v>36800</v>
          </cell>
          <cell r="B229">
            <v>443785</v>
          </cell>
          <cell r="C229">
            <v>9857320</v>
          </cell>
        </row>
        <row r="230">
          <cell r="A230">
            <v>36831</v>
          </cell>
          <cell r="B230">
            <v>420308</v>
          </cell>
          <cell r="C230">
            <v>9139662</v>
          </cell>
        </row>
        <row r="231">
          <cell r="A231">
            <v>36861</v>
          </cell>
          <cell r="B231">
            <v>464684</v>
          </cell>
          <cell r="C231">
            <v>9279741</v>
          </cell>
        </row>
        <row r="232">
          <cell r="A232" t="str">
            <v>Totals:</v>
          </cell>
          <cell r="B232" t="str">
            <v>__________</v>
          </cell>
          <cell r="C232" t="str">
            <v>__________</v>
          </cell>
        </row>
        <row r="233">
          <cell r="A233">
            <v>2000</v>
          </cell>
          <cell r="B233">
            <v>5573104</v>
          </cell>
          <cell r="C233">
            <v>121168361</v>
          </cell>
        </row>
        <row r="235">
          <cell r="A235">
            <v>36892</v>
          </cell>
          <cell r="B235">
            <v>576524</v>
          </cell>
          <cell r="C235">
            <v>9241493</v>
          </cell>
        </row>
        <row r="236">
          <cell r="A236">
            <v>36923</v>
          </cell>
          <cell r="B236">
            <v>421034</v>
          </cell>
          <cell r="C236">
            <v>8423543</v>
          </cell>
        </row>
        <row r="237">
          <cell r="A237">
            <v>36951</v>
          </cell>
          <cell r="B237">
            <v>445657</v>
          </cell>
          <cell r="C237">
            <v>9197225</v>
          </cell>
        </row>
        <row r="238">
          <cell r="A238">
            <v>36982</v>
          </cell>
          <cell r="B238">
            <v>430172</v>
          </cell>
          <cell r="C238">
            <v>8864532</v>
          </cell>
        </row>
        <row r="239">
          <cell r="A239">
            <v>37012</v>
          </cell>
          <cell r="B239">
            <v>402846</v>
          </cell>
          <cell r="C239">
            <v>8809678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4"/>
    </sheetNames>
    <sheetDataSet>
      <sheetData sheetId="0">
        <row r="53">
          <cell r="A53">
            <v>34335</v>
          </cell>
          <cell r="B53">
            <v>210585</v>
          </cell>
          <cell r="C53">
            <v>3990782</v>
          </cell>
          <cell r="D53" t="str">
            <v>28,176     18951       11.80     205</v>
          </cell>
        </row>
        <row r="54">
          <cell r="A54">
            <v>34366</v>
          </cell>
          <cell r="B54">
            <v>289059</v>
          </cell>
          <cell r="C54">
            <v>5865631</v>
          </cell>
          <cell r="D54" t="str">
            <v>127,498     20293       30.61     192</v>
          </cell>
        </row>
        <row r="55">
          <cell r="A55">
            <v>34394</v>
          </cell>
          <cell r="B55">
            <v>316545</v>
          </cell>
          <cell r="C55">
            <v>6435262</v>
          </cell>
          <cell r="D55" t="str">
            <v>187,116     20330       37.15     183</v>
          </cell>
        </row>
        <row r="56">
          <cell r="A56">
            <v>34425</v>
          </cell>
          <cell r="B56">
            <v>269625</v>
          </cell>
          <cell r="C56">
            <v>6076657</v>
          </cell>
          <cell r="D56" t="str">
            <v>167,664     22538       38.34     179</v>
          </cell>
        </row>
        <row r="57">
          <cell r="A57">
            <v>34455</v>
          </cell>
          <cell r="B57">
            <v>231160</v>
          </cell>
          <cell r="C57">
            <v>5701034</v>
          </cell>
          <cell r="D57" t="str">
            <v>183,294     24663       44.23     178</v>
          </cell>
        </row>
        <row r="58">
          <cell r="A58">
            <v>34486</v>
          </cell>
          <cell r="B58">
            <v>192921</v>
          </cell>
          <cell r="C58">
            <v>5290830</v>
          </cell>
          <cell r="D58" t="str">
            <v>196,332     27425       50.44     175</v>
          </cell>
        </row>
        <row r="59">
          <cell r="A59">
            <v>34516</v>
          </cell>
          <cell r="B59">
            <v>161204</v>
          </cell>
          <cell r="C59">
            <v>5342821</v>
          </cell>
          <cell r="D59" t="str">
            <v>216,724     33144       57.35     173</v>
          </cell>
        </row>
        <row r="60">
          <cell r="A60">
            <v>34547</v>
          </cell>
          <cell r="B60">
            <v>149682</v>
          </cell>
          <cell r="C60">
            <v>5060040</v>
          </cell>
          <cell r="D60" t="str">
            <v>253,958     33806       62.92     172</v>
          </cell>
        </row>
        <row r="61">
          <cell r="A61">
            <v>34578</v>
          </cell>
          <cell r="B61">
            <v>134892</v>
          </cell>
          <cell r="C61">
            <v>4763073</v>
          </cell>
          <cell r="D61" t="str">
            <v>238,153     35311       63.84     173</v>
          </cell>
        </row>
        <row r="62">
          <cell r="A62">
            <v>34608</v>
          </cell>
          <cell r="B62">
            <v>130527</v>
          </cell>
          <cell r="C62">
            <v>4513657</v>
          </cell>
          <cell r="D62" t="str">
            <v>203,576     34581       60.93     167</v>
          </cell>
        </row>
        <row r="63">
          <cell r="A63">
            <v>34639</v>
          </cell>
          <cell r="B63">
            <v>112194</v>
          </cell>
          <cell r="C63">
            <v>4164774</v>
          </cell>
          <cell r="D63" t="str">
            <v>173,247     37122       60.69     165</v>
          </cell>
        </row>
        <row r="64">
          <cell r="A64">
            <v>34669</v>
          </cell>
          <cell r="B64">
            <v>101954</v>
          </cell>
          <cell r="C64">
            <v>3926870</v>
          </cell>
          <cell r="D64" t="str">
            <v>157,674     38517       60.73     163</v>
          </cell>
        </row>
        <row r="65">
          <cell r="A65" t="str">
            <v>Totals: _</v>
          </cell>
          <cell r="B65" t="str">
            <v>_________</v>
          </cell>
          <cell r="C65" t="str">
            <v>__________</v>
          </cell>
          <cell r="D65" t="str">
            <v>__________</v>
          </cell>
        </row>
        <row r="66">
          <cell r="A66">
            <v>1994</v>
          </cell>
          <cell r="B66">
            <v>2300348</v>
          </cell>
          <cell r="C66">
            <v>61131431</v>
          </cell>
          <cell r="D66">
            <v>2133412</v>
          </cell>
        </row>
        <row r="68">
          <cell r="A68">
            <v>34700</v>
          </cell>
          <cell r="B68">
            <v>98955</v>
          </cell>
          <cell r="C68">
            <v>3678095</v>
          </cell>
          <cell r="D68" t="str">
            <v>190,514     37170       65.81     163</v>
          </cell>
        </row>
        <row r="69">
          <cell r="A69">
            <v>34731</v>
          </cell>
          <cell r="B69">
            <v>85150</v>
          </cell>
          <cell r="C69">
            <v>3158128</v>
          </cell>
          <cell r="D69" t="str">
            <v>167,878     37089       66.35     158</v>
          </cell>
        </row>
        <row r="70">
          <cell r="A70">
            <v>34759</v>
          </cell>
          <cell r="B70">
            <v>94061</v>
          </cell>
          <cell r="C70">
            <v>3392917</v>
          </cell>
          <cell r="D70" t="str">
            <v>199,077     36072       67.91     161</v>
          </cell>
        </row>
        <row r="71">
          <cell r="A71">
            <v>34790</v>
          </cell>
          <cell r="B71">
            <v>89160</v>
          </cell>
          <cell r="C71">
            <v>3277013</v>
          </cell>
          <cell r="D71" t="str">
            <v>204,724     36755       69.66     157</v>
          </cell>
        </row>
        <row r="72">
          <cell r="A72">
            <v>34820</v>
          </cell>
          <cell r="B72">
            <v>80538</v>
          </cell>
          <cell r="C72">
            <v>3344168</v>
          </cell>
          <cell r="D72" t="str">
            <v>166,329     41523       67.38     154</v>
          </cell>
        </row>
        <row r="73">
          <cell r="A73">
            <v>34851</v>
          </cell>
          <cell r="B73">
            <v>74081</v>
          </cell>
          <cell r="C73">
            <v>3076564</v>
          </cell>
          <cell r="D73" t="str">
            <v>177,616     41530       70.57     151</v>
          </cell>
        </row>
        <row r="74">
          <cell r="A74">
            <v>34881</v>
          </cell>
          <cell r="B74">
            <v>74450</v>
          </cell>
          <cell r="C74">
            <v>2893278</v>
          </cell>
          <cell r="D74" t="str">
            <v>176,542     38863       70.34     150</v>
          </cell>
        </row>
        <row r="75">
          <cell r="A75">
            <v>34912</v>
          </cell>
          <cell r="B75">
            <v>66341</v>
          </cell>
          <cell r="C75">
            <v>2838901</v>
          </cell>
          <cell r="D75" t="str">
            <v>162,763     42793       71.04     149</v>
          </cell>
        </row>
        <row r="76">
          <cell r="A76">
            <v>34943</v>
          </cell>
          <cell r="B76">
            <v>54450</v>
          </cell>
          <cell r="C76">
            <v>2543057</v>
          </cell>
          <cell r="D76" t="str">
            <v>161,807     46705       74.82     144</v>
          </cell>
        </row>
        <row r="77">
          <cell r="A77">
            <v>34973</v>
          </cell>
          <cell r="B77">
            <v>55556</v>
          </cell>
          <cell r="C77">
            <v>2523757</v>
          </cell>
          <cell r="D77" t="str">
            <v>178,925     45428       76.31     143</v>
          </cell>
        </row>
        <row r="78">
          <cell r="A78">
            <v>35004</v>
          </cell>
          <cell r="B78">
            <v>51543</v>
          </cell>
          <cell r="C78">
            <v>2385869</v>
          </cell>
          <cell r="D78" t="str">
            <v>181,162     46289       77.85     143</v>
          </cell>
        </row>
        <row r="79">
          <cell r="A79">
            <v>35034</v>
          </cell>
          <cell r="B79">
            <v>48500</v>
          </cell>
          <cell r="C79">
            <v>2379440</v>
          </cell>
          <cell r="D79" t="str">
            <v>164,863     49061       77.27     142</v>
          </cell>
        </row>
        <row r="80">
          <cell r="A80" t="str">
            <v>Totals: _</v>
          </cell>
          <cell r="B80" t="str">
            <v>_________</v>
          </cell>
          <cell r="C80" t="str">
            <v>__________</v>
          </cell>
          <cell r="D80" t="str">
            <v>__________</v>
          </cell>
        </row>
        <row r="81">
          <cell r="A81">
            <v>1995</v>
          </cell>
          <cell r="B81">
            <v>872785</v>
          </cell>
          <cell r="C81">
            <v>35491187</v>
          </cell>
          <cell r="D81">
            <v>2132200</v>
          </cell>
        </row>
        <row r="83">
          <cell r="A83">
            <v>35065</v>
          </cell>
          <cell r="B83">
            <v>53693</v>
          </cell>
          <cell r="C83">
            <v>2453604</v>
          </cell>
          <cell r="D83" t="str">
            <v>159,464     45697       74.81     142</v>
          </cell>
        </row>
        <row r="84">
          <cell r="A84">
            <v>35096</v>
          </cell>
          <cell r="B84">
            <v>46860</v>
          </cell>
          <cell r="C84">
            <v>2165930</v>
          </cell>
          <cell r="D84" t="str">
            <v>157,620     46222       77.08     140</v>
          </cell>
        </row>
        <row r="85">
          <cell r="A85">
            <v>35125</v>
          </cell>
          <cell r="B85">
            <v>52788</v>
          </cell>
          <cell r="C85">
            <v>2330827</v>
          </cell>
          <cell r="D85" t="str">
            <v>179,501     44155       77.27     137</v>
          </cell>
        </row>
        <row r="86">
          <cell r="A86">
            <v>35156</v>
          </cell>
          <cell r="B86">
            <v>50636</v>
          </cell>
          <cell r="C86">
            <v>2106048</v>
          </cell>
          <cell r="D86" t="str">
            <v>161,466     41592       76.13     137</v>
          </cell>
        </row>
        <row r="87">
          <cell r="A87">
            <v>35186</v>
          </cell>
          <cell r="B87">
            <v>45459</v>
          </cell>
          <cell r="C87">
            <v>2069890</v>
          </cell>
          <cell r="D87" t="str">
            <v>167,808     45534       78.68     133</v>
          </cell>
        </row>
        <row r="88">
          <cell r="A88">
            <v>35217</v>
          </cell>
          <cell r="B88">
            <v>47233</v>
          </cell>
          <cell r="C88">
            <v>1948648</v>
          </cell>
          <cell r="D88" t="str">
            <v>183,306     41257       79.51     134</v>
          </cell>
        </row>
        <row r="89">
          <cell r="A89">
            <v>35247</v>
          </cell>
          <cell r="B89">
            <v>49494</v>
          </cell>
          <cell r="C89">
            <v>1935607</v>
          </cell>
          <cell r="D89" t="str">
            <v>163,013     39108       76.71     132</v>
          </cell>
        </row>
        <row r="90">
          <cell r="A90">
            <v>35278</v>
          </cell>
          <cell r="B90">
            <v>48353</v>
          </cell>
          <cell r="C90">
            <v>1897551</v>
          </cell>
          <cell r="D90" t="str">
            <v>200,476     39244       80.57     132</v>
          </cell>
        </row>
        <row r="91">
          <cell r="A91">
            <v>35309</v>
          </cell>
          <cell r="B91">
            <v>44922</v>
          </cell>
          <cell r="C91">
            <v>1888546</v>
          </cell>
          <cell r="D91" t="str">
            <v>205,316     42041       82.05     129</v>
          </cell>
        </row>
        <row r="92">
          <cell r="A92">
            <v>35339</v>
          </cell>
          <cell r="B92">
            <v>43879</v>
          </cell>
          <cell r="C92">
            <v>1946820</v>
          </cell>
          <cell r="D92" t="str">
            <v>270,670     44368       86.05     130</v>
          </cell>
        </row>
        <row r="93">
          <cell r="A93">
            <v>35370</v>
          </cell>
          <cell r="B93">
            <v>41675</v>
          </cell>
          <cell r="C93">
            <v>1807540</v>
          </cell>
          <cell r="D93" t="str">
            <v>191,590     43373       82.13     126</v>
          </cell>
        </row>
        <row r="94">
          <cell r="A94">
            <v>35400</v>
          </cell>
          <cell r="B94">
            <v>37881</v>
          </cell>
          <cell r="C94">
            <v>1765519</v>
          </cell>
          <cell r="D94" t="str">
            <v>150,294     46607       79.87     125</v>
          </cell>
        </row>
        <row r="95">
          <cell r="A95" t="str">
            <v>Totals: _</v>
          </cell>
          <cell r="B95" t="str">
            <v>_________</v>
          </cell>
          <cell r="C95" t="str">
            <v>__________</v>
          </cell>
          <cell r="D95" t="str">
            <v>__________</v>
          </cell>
        </row>
        <row r="96">
          <cell r="A96">
            <v>1996</v>
          </cell>
          <cell r="B96">
            <v>562873</v>
          </cell>
          <cell r="C96">
            <v>24316530</v>
          </cell>
          <cell r="D96">
            <v>2190524</v>
          </cell>
        </row>
        <row r="98">
          <cell r="A98">
            <v>35431</v>
          </cell>
          <cell r="B98">
            <v>32190</v>
          </cell>
          <cell r="C98">
            <v>1589619</v>
          </cell>
          <cell r="D98" t="str">
            <v>107,199     49383       76.91     122</v>
          </cell>
        </row>
        <row r="99">
          <cell r="A99">
            <v>35462</v>
          </cell>
          <cell r="B99">
            <v>29808</v>
          </cell>
          <cell r="C99">
            <v>1415523</v>
          </cell>
          <cell r="D99" t="str">
            <v>187,196     47489       86.26     124</v>
          </cell>
        </row>
        <row r="100">
          <cell r="A100">
            <v>35490</v>
          </cell>
          <cell r="B100">
            <v>34719</v>
          </cell>
          <cell r="C100">
            <v>1524295</v>
          </cell>
          <cell r="D100" t="str">
            <v>182,447     43904       84.01     121</v>
          </cell>
        </row>
        <row r="101">
          <cell r="A101">
            <v>35521</v>
          </cell>
          <cell r="B101">
            <v>32111</v>
          </cell>
          <cell r="C101">
            <v>1409580</v>
          </cell>
          <cell r="D101" t="str">
            <v>179,806     43898       84.85     117</v>
          </cell>
        </row>
        <row r="102">
          <cell r="A102">
            <v>35551</v>
          </cell>
          <cell r="B102">
            <v>30347</v>
          </cell>
          <cell r="C102">
            <v>1315901</v>
          </cell>
          <cell r="D102" t="str">
            <v>164,386     43362       84.42     118</v>
          </cell>
        </row>
        <row r="103">
          <cell r="A103">
            <v>35582</v>
          </cell>
          <cell r="B103">
            <v>26724</v>
          </cell>
          <cell r="C103">
            <v>1212784</v>
          </cell>
          <cell r="D103" t="str">
            <v>186,629     45382       87.47     114</v>
          </cell>
        </row>
        <row r="104">
          <cell r="A104">
            <v>35612</v>
          </cell>
          <cell r="B104">
            <v>24207</v>
          </cell>
          <cell r="C104">
            <v>1216502</v>
          </cell>
          <cell r="D104" t="str">
            <v>202,112     50255       89.30     112</v>
          </cell>
        </row>
        <row r="105">
          <cell r="A105">
            <v>35643</v>
          </cell>
          <cell r="B105">
            <v>25336</v>
          </cell>
          <cell r="C105">
            <v>1171503</v>
          </cell>
          <cell r="D105" t="str">
            <v>148,867     46239       85.46     108</v>
          </cell>
        </row>
        <row r="106">
          <cell r="A106">
            <v>35674</v>
          </cell>
          <cell r="B106">
            <v>20498</v>
          </cell>
          <cell r="C106">
            <v>1072501</v>
          </cell>
          <cell r="D106" t="str">
            <v>142,988     52323       87.46     109</v>
          </cell>
        </row>
        <row r="107">
          <cell r="A107">
            <v>35704</v>
          </cell>
          <cell r="B107">
            <v>22376</v>
          </cell>
          <cell r="C107">
            <v>1089652</v>
          </cell>
          <cell r="D107" t="str">
            <v>137,319     48698       85.99     108</v>
          </cell>
        </row>
        <row r="108">
          <cell r="A108">
            <v>35735</v>
          </cell>
          <cell r="B108">
            <v>19510</v>
          </cell>
          <cell r="C108">
            <v>987941</v>
          </cell>
          <cell r="D108" t="str">
            <v>139,483     50638       87.73     108</v>
          </cell>
        </row>
        <row r="109">
          <cell r="A109">
            <v>35765</v>
          </cell>
          <cell r="B109">
            <v>22068</v>
          </cell>
          <cell r="C109">
            <v>952937</v>
          </cell>
          <cell r="D109" t="str">
            <v>126,590     43182       85.16     106</v>
          </cell>
        </row>
        <row r="110">
          <cell r="A110" t="str">
            <v>Totals: _</v>
          </cell>
          <cell r="B110" t="str">
            <v>_________</v>
          </cell>
          <cell r="C110" t="str">
            <v>__________</v>
          </cell>
          <cell r="D110" t="str">
            <v>__________</v>
          </cell>
        </row>
        <row r="111">
          <cell r="A111">
            <v>1997</v>
          </cell>
          <cell r="B111">
            <v>319894</v>
          </cell>
          <cell r="C111">
            <v>14958738</v>
          </cell>
          <cell r="D111">
            <v>1905022</v>
          </cell>
        </row>
        <row r="113">
          <cell r="A113">
            <v>35796</v>
          </cell>
          <cell r="B113">
            <v>21965</v>
          </cell>
          <cell r="C113">
            <v>946965</v>
          </cell>
          <cell r="D113" t="str">
            <v>122,302     43113       84.77     107</v>
          </cell>
        </row>
        <row r="114">
          <cell r="A114">
            <v>35827</v>
          </cell>
          <cell r="B114">
            <v>17872</v>
          </cell>
          <cell r="C114">
            <v>839856</v>
          </cell>
          <cell r="D114" t="str">
            <v>112,641     46993       86.31     103</v>
          </cell>
        </row>
        <row r="115">
          <cell r="A115">
            <v>35855</v>
          </cell>
          <cell r="B115">
            <v>23262</v>
          </cell>
          <cell r="C115">
            <v>947124</v>
          </cell>
          <cell r="D115" t="str">
            <v>811,473     40716       97.21     105</v>
          </cell>
        </row>
        <row r="116">
          <cell r="A116">
            <v>35886</v>
          </cell>
          <cell r="B116">
            <v>21777</v>
          </cell>
          <cell r="C116">
            <v>855018</v>
          </cell>
          <cell r="D116" t="str">
            <v>115,642     39263       84.15     106</v>
          </cell>
        </row>
        <row r="117">
          <cell r="A117">
            <v>35916</v>
          </cell>
          <cell r="B117">
            <v>20460</v>
          </cell>
          <cell r="C117">
            <v>831394</v>
          </cell>
          <cell r="D117" t="str">
            <v>126,752     40636       86.10     105</v>
          </cell>
        </row>
        <row r="118">
          <cell r="A118">
            <v>35947</v>
          </cell>
          <cell r="B118">
            <v>18075</v>
          </cell>
          <cell r="C118">
            <v>771981</v>
          </cell>
          <cell r="D118" t="str">
            <v>142,940     42710       88.77     104</v>
          </cell>
        </row>
        <row r="119">
          <cell r="A119">
            <v>35977</v>
          </cell>
          <cell r="B119">
            <v>15985</v>
          </cell>
          <cell r="C119">
            <v>759406</v>
          </cell>
          <cell r="D119" t="str">
            <v>190,621     47508       92.26     103</v>
          </cell>
        </row>
        <row r="120">
          <cell r="A120">
            <v>36008</v>
          </cell>
          <cell r="B120">
            <v>18294</v>
          </cell>
          <cell r="C120">
            <v>744109</v>
          </cell>
          <cell r="D120" t="str">
            <v>208,203     40676       91.92      99</v>
          </cell>
        </row>
        <row r="121">
          <cell r="A121">
            <v>36039</v>
          </cell>
          <cell r="B121">
            <v>15409</v>
          </cell>
          <cell r="C121">
            <v>686050</v>
          </cell>
          <cell r="D121" t="str">
            <v>199,259     44523       92.82     102</v>
          </cell>
        </row>
        <row r="122">
          <cell r="A122">
            <v>36069</v>
          </cell>
          <cell r="B122">
            <v>17364</v>
          </cell>
          <cell r="C122">
            <v>704546</v>
          </cell>
          <cell r="D122" t="str">
            <v>192,030     40576       91.71     106</v>
          </cell>
        </row>
        <row r="123">
          <cell r="A123">
            <v>36100</v>
          </cell>
          <cell r="B123">
            <v>15509</v>
          </cell>
          <cell r="C123">
            <v>648790</v>
          </cell>
          <cell r="D123" t="str">
            <v>197,491     41834       92.72     100</v>
          </cell>
        </row>
        <row r="124">
          <cell r="A124">
            <v>36130</v>
          </cell>
          <cell r="B124">
            <v>14841</v>
          </cell>
          <cell r="C124">
            <v>651017</v>
          </cell>
          <cell r="D124" t="str">
            <v>178,265     43867       92.31     101</v>
          </cell>
        </row>
        <row r="125">
          <cell r="A125" t="str">
            <v>Totals: _</v>
          </cell>
          <cell r="B125" t="str">
            <v>_________</v>
          </cell>
          <cell r="C125" t="str">
            <v>__________</v>
          </cell>
          <cell r="D125" t="str">
            <v>__________</v>
          </cell>
        </row>
        <row r="126">
          <cell r="A126">
            <v>1998</v>
          </cell>
          <cell r="B126">
            <v>220813</v>
          </cell>
          <cell r="C126">
            <v>9386256</v>
          </cell>
          <cell r="D126">
            <v>2597619</v>
          </cell>
        </row>
        <row r="128">
          <cell r="A128">
            <v>36161</v>
          </cell>
          <cell r="B128">
            <v>15170</v>
          </cell>
          <cell r="C128">
            <v>684746</v>
          </cell>
          <cell r="D128" t="str">
            <v>176,492     45139       92.09     100</v>
          </cell>
        </row>
        <row r="129">
          <cell r="A129">
            <v>36192</v>
          </cell>
          <cell r="B129">
            <v>14381</v>
          </cell>
          <cell r="C129">
            <v>610737</v>
          </cell>
          <cell r="D129" t="str">
            <v>140,590     42469       90.72     100</v>
          </cell>
        </row>
        <row r="130">
          <cell r="A130">
            <v>36220</v>
          </cell>
          <cell r="B130">
            <v>15255</v>
          </cell>
          <cell r="C130">
            <v>719869</v>
          </cell>
          <cell r="D130" t="str">
            <v>158,494     47190       91.22      96</v>
          </cell>
        </row>
        <row r="131">
          <cell r="A131">
            <v>36251</v>
          </cell>
          <cell r="B131">
            <v>12824</v>
          </cell>
          <cell r="C131">
            <v>665638</v>
          </cell>
          <cell r="D131" t="str">
            <v>156,304     51906       92.42      96</v>
          </cell>
        </row>
        <row r="132">
          <cell r="A132">
            <v>36281</v>
          </cell>
          <cell r="B132">
            <v>12982</v>
          </cell>
          <cell r="C132">
            <v>664725</v>
          </cell>
          <cell r="D132" t="str">
            <v>163,995     51204       92.66      98</v>
          </cell>
        </row>
        <row r="133">
          <cell r="A133">
            <v>36312</v>
          </cell>
          <cell r="B133">
            <v>12292</v>
          </cell>
          <cell r="C133">
            <v>591072</v>
          </cell>
          <cell r="D133" t="str">
            <v>146,677     48086       92.27      95</v>
          </cell>
        </row>
        <row r="134">
          <cell r="A134">
            <v>36342</v>
          </cell>
          <cell r="B134">
            <v>12250</v>
          </cell>
          <cell r="C134">
            <v>592092</v>
          </cell>
          <cell r="D134" t="str">
            <v>147,752     48335       92.34      96</v>
          </cell>
        </row>
        <row r="135">
          <cell r="A135">
            <v>36373</v>
          </cell>
          <cell r="B135">
            <v>11004</v>
          </cell>
          <cell r="C135">
            <v>568160</v>
          </cell>
          <cell r="D135" t="str">
            <v>127,690     51633       92.07      96</v>
          </cell>
        </row>
        <row r="136">
          <cell r="A136">
            <v>36404</v>
          </cell>
          <cell r="B136">
            <v>9666</v>
          </cell>
          <cell r="C136">
            <v>534982</v>
          </cell>
          <cell r="D136" t="str">
            <v>130,448     55347       93.10      95</v>
          </cell>
        </row>
        <row r="137">
          <cell r="A137">
            <v>36434</v>
          </cell>
          <cell r="B137">
            <v>10471</v>
          </cell>
          <cell r="C137">
            <v>542450</v>
          </cell>
          <cell r="D137" t="str">
            <v>130,691     51805       92.58      96</v>
          </cell>
        </row>
        <row r="138">
          <cell r="A138">
            <v>36465</v>
          </cell>
          <cell r="B138">
            <v>8968</v>
          </cell>
          <cell r="C138">
            <v>544809</v>
          </cell>
          <cell r="D138" t="str">
            <v>116,820     60751       92.87      95</v>
          </cell>
        </row>
        <row r="139">
          <cell r="A139">
            <v>36495</v>
          </cell>
          <cell r="B139">
            <v>9989</v>
          </cell>
          <cell r="C139">
            <v>496580</v>
          </cell>
          <cell r="D139" t="str">
            <v>102,853     49713       91.15      94</v>
          </cell>
        </row>
        <row r="140">
          <cell r="A140" t="str">
            <v>Totals: _</v>
          </cell>
          <cell r="B140" t="str">
            <v>_________</v>
          </cell>
          <cell r="C140" t="str">
            <v>__________</v>
          </cell>
          <cell r="D140" t="str">
            <v>__________</v>
          </cell>
        </row>
        <row r="141">
          <cell r="A141">
            <v>1999</v>
          </cell>
          <cell r="B141">
            <v>145252</v>
          </cell>
          <cell r="C141">
            <v>7215860</v>
          </cell>
          <cell r="D141">
            <v>1698806</v>
          </cell>
        </row>
        <row r="143">
          <cell r="A143">
            <v>36526</v>
          </cell>
          <cell r="B143">
            <v>11066</v>
          </cell>
          <cell r="C143">
            <v>497480</v>
          </cell>
          <cell r="D143" t="str">
            <v>132,772     44956       92.31      93</v>
          </cell>
        </row>
        <row r="144">
          <cell r="A144">
            <v>36557</v>
          </cell>
          <cell r="B144">
            <v>10058</v>
          </cell>
          <cell r="C144">
            <v>454062</v>
          </cell>
          <cell r="D144" t="str">
            <v>107,008     45145       91.41      91</v>
          </cell>
        </row>
        <row r="145">
          <cell r="A145">
            <v>36586</v>
          </cell>
          <cell r="B145">
            <v>10271</v>
          </cell>
          <cell r="C145">
            <v>508068</v>
          </cell>
          <cell r="D145" t="str">
            <v>108,899     49467       91.38      90</v>
          </cell>
        </row>
        <row r="146">
          <cell r="A146">
            <v>36617</v>
          </cell>
          <cell r="B146">
            <v>9424</v>
          </cell>
          <cell r="C146">
            <v>447065</v>
          </cell>
          <cell r="D146" t="str">
            <v>99,868     47439       91.38      90</v>
          </cell>
        </row>
        <row r="147">
          <cell r="A147">
            <v>36647</v>
          </cell>
          <cell r="B147">
            <v>8567</v>
          </cell>
          <cell r="C147">
            <v>483473</v>
          </cell>
          <cell r="D147" t="str">
            <v>108,654     56435       92.69      87</v>
          </cell>
        </row>
        <row r="148">
          <cell r="A148">
            <v>36678</v>
          </cell>
          <cell r="B148">
            <v>9023</v>
          </cell>
          <cell r="C148">
            <v>420482</v>
          </cell>
          <cell r="D148" t="str">
            <v>93,689     46602       91.22      83</v>
          </cell>
        </row>
        <row r="149">
          <cell r="A149">
            <v>36708</v>
          </cell>
          <cell r="B149">
            <v>10588</v>
          </cell>
          <cell r="C149">
            <v>464391</v>
          </cell>
          <cell r="D149" t="str">
            <v>53,880     43861       83.58      83</v>
          </cell>
        </row>
        <row r="150">
          <cell r="A150">
            <v>36739</v>
          </cell>
          <cell r="B150">
            <v>10413</v>
          </cell>
          <cell r="C150">
            <v>476491</v>
          </cell>
          <cell r="D150" t="str">
            <v>68,816     45760       86.86      82</v>
          </cell>
        </row>
        <row r="151">
          <cell r="A151">
            <v>36770</v>
          </cell>
          <cell r="B151">
            <v>9648</v>
          </cell>
          <cell r="C151">
            <v>436206</v>
          </cell>
          <cell r="D151" t="str">
            <v>62,990     45213       86.72      84</v>
          </cell>
        </row>
        <row r="152">
          <cell r="A152">
            <v>36800</v>
          </cell>
          <cell r="B152">
            <v>13920</v>
          </cell>
          <cell r="C152">
            <v>413099</v>
          </cell>
          <cell r="D152" t="str">
            <v>66,389     29677       82.67      83</v>
          </cell>
        </row>
        <row r="153">
          <cell r="A153">
            <v>36831</v>
          </cell>
          <cell r="B153">
            <v>13588</v>
          </cell>
          <cell r="C153">
            <v>417189</v>
          </cell>
          <cell r="D153" t="str">
            <v>55,325     30703       80.28      81</v>
          </cell>
        </row>
        <row r="154">
          <cell r="A154">
            <v>36861</v>
          </cell>
          <cell r="B154">
            <v>19257</v>
          </cell>
          <cell r="C154">
            <v>535425</v>
          </cell>
          <cell r="D154" t="str">
            <v>73,492     27805       79.24      82</v>
          </cell>
        </row>
        <row r="155">
          <cell r="A155" t="str">
            <v>Totals: _</v>
          </cell>
          <cell r="B155" t="str">
            <v>_________</v>
          </cell>
          <cell r="C155" t="str">
            <v>__________</v>
          </cell>
          <cell r="D155" t="str">
            <v>__________</v>
          </cell>
        </row>
        <row r="156">
          <cell r="A156">
            <v>2000</v>
          </cell>
          <cell r="B156">
            <v>135823</v>
          </cell>
          <cell r="C156">
            <v>5553431</v>
          </cell>
          <cell r="D156">
            <v>1031782</v>
          </cell>
        </row>
        <row r="158">
          <cell r="A158">
            <v>36892</v>
          </cell>
          <cell r="B158">
            <v>19412</v>
          </cell>
          <cell r="C158">
            <v>560871</v>
          </cell>
          <cell r="D158" t="str">
            <v>69,269     28894       78.11      81</v>
          </cell>
        </row>
        <row r="159">
          <cell r="A159">
            <v>36923</v>
          </cell>
          <cell r="B159">
            <v>14897</v>
          </cell>
          <cell r="C159">
            <v>441069</v>
          </cell>
          <cell r="D159" t="str">
            <v>52,872     29608       78.02      79</v>
          </cell>
        </row>
        <row r="160">
          <cell r="A160">
            <v>36951</v>
          </cell>
          <cell r="B160">
            <v>12872</v>
          </cell>
          <cell r="C160">
            <v>434652</v>
          </cell>
          <cell r="D160" t="str">
            <v>69,191     33768       84.31      82</v>
          </cell>
        </row>
        <row r="161">
          <cell r="A161">
            <v>36982</v>
          </cell>
          <cell r="B161">
            <v>10079</v>
          </cell>
          <cell r="C161">
            <v>395472</v>
          </cell>
          <cell r="D161" t="str">
            <v>56,539     39238       84.87      78</v>
          </cell>
        </row>
        <row r="162">
          <cell r="A162">
            <v>37012</v>
          </cell>
          <cell r="B162">
            <v>10694</v>
          </cell>
          <cell r="C162">
            <v>383272</v>
          </cell>
          <cell r="D162" t="str">
            <v>51,076     35840       82.69      79</v>
          </cell>
        </row>
        <row r="163">
          <cell r="A163" t="str">
            <v>Totals: _</v>
          </cell>
          <cell r="B163" t="str">
            <v>_________</v>
          </cell>
          <cell r="C163" t="str">
            <v>__________</v>
          </cell>
          <cell r="D163" t="str">
            <v>__________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4"/>
    </sheetNames>
    <sheetDataSet>
      <sheetData sheetId="0">
        <row r="55">
          <cell r="A55">
            <v>34366</v>
          </cell>
          <cell r="B55">
            <v>268053</v>
          </cell>
          <cell r="C55">
            <v>3551296</v>
          </cell>
          <cell r="D55" t="str">
            <v>20,887     13249        7.23     202</v>
          </cell>
        </row>
        <row r="56">
          <cell r="A56">
            <v>34394</v>
          </cell>
          <cell r="B56">
            <v>435628</v>
          </cell>
          <cell r="C56">
            <v>7629132</v>
          </cell>
          <cell r="D56" t="str">
            <v>93,625     17513       17.69     182</v>
          </cell>
        </row>
        <row r="57">
          <cell r="A57">
            <v>34425</v>
          </cell>
          <cell r="B57">
            <v>296428</v>
          </cell>
          <cell r="C57">
            <v>7554104</v>
          </cell>
          <cell r="D57" t="str">
            <v>73,546     25484       19.88     184</v>
          </cell>
        </row>
        <row r="58">
          <cell r="A58">
            <v>34455</v>
          </cell>
          <cell r="B58">
            <v>248747</v>
          </cell>
          <cell r="C58">
            <v>7216360</v>
          </cell>
          <cell r="D58" t="str">
            <v>58,925     29011       19.15     177</v>
          </cell>
        </row>
        <row r="59">
          <cell r="A59">
            <v>34486</v>
          </cell>
          <cell r="B59">
            <v>212737</v>
          </cell>
          <cell r="C59">
            <v>6456434</v>
          </cell>
          <cell r="D59" t="str">
            <v>59,139     30350       21.75     175</v>
          </cell>
        </row>
        <row r="60">
          <cell r="A60">
            <v>34516</v>
          </cell>
          <cell r="B60">
            <v>194934</v>
          </cell>
          <cell r="C60">
            <v>6193316</v>
          </cell>
          <cell r="D60" t="str">
            <v>80,295     31772       29.17     172</v>
          </cell>
        </row>
        <row r="61">
          <cell r="A61">
            <v>34547</v>
          </cell>
          <cell r="B61">
            <v>171907</v>
          </cell>
          <cell r="C61">
            <v>5888184</v>
          </cell>
          <cell r="D61" t="str">
            <v>79,330     34253       31.58     173</v>
          </cell>
        </row>
        <row r="62">
          <cell r="A62">
            <v>34578</v>
          </cell>
          <cell r="B62">
            <v>153441</v>
          </cell>
          <cell r="C62">
            <v>5424783</v>
          </cell>
          <cell r="D62" t="str">
            <v>80,264     35355       34.34     171</v>
          </cell>
        </row>
        <row r="63">
          <cell r="A63">
            <v>34608</v>
          </cell>
          <cell r="B63">
            <v>133305</v>
          </cell>
          <cell r="C63">
            <v>4925279</v>
          </cell>
          <cell r="D63" t="str">
            <v>85,026     36948       38.94     169</v>
          </cell>
        </row>
        <row r="64">
          <cell r="A64">
            <v>34639</v>
          </cell>
          <cell r="B64">
            <v>123289</v>
          </cell>
          <cell r="C64">
            <v>4764751</v>
          </cell>
          <cell r="D64" t="str">
            <v>104,513     38648       45.88     168</v>
          </cell>
        </row>
        <row r="65">
          <cell r="A65">
            <v>34669</v>
          </cell>
          <cell r="B65">
            <v>121966</v>
          </cell>
          <cell r="C65">
            <v>4805979</v>
          </cell>
          <cell r="D65" t="str">
            <v>112,576     39405       48.00     168</v>
          </cell>
        </row>
        <row r="66">
          <cell r="A66" t="str">
            <v>Totals: _</v>
          </cell>
          <cell r="B66" t="str">
            <v>_________</v>
          </cell>
          <cell r="C66" t="str">
            <v>__________</v>
          </cell>
          <cell r="D66" t="str">
            <v>__________</v>
          </cell>
        </row>
        <row r="67">
          <cell r="A67">
            <v>1994</v>
          </cell>
          <cell r="B67">
            <v>2360435</v>
          </cell>
          <cell r="C67">
            <v>64409618</v>
          </cell>
          <cell r="D67">
            <v>848126</v>
          </cell>
        </row>
        <row r="69">
          <cell r="A69">
            <v>34700</v>
          </cell>
          <cell r="B69">
            <v>118837</v>
          </cell>
          <cell r="C69">
            <v>4499364</v>
          </cell>
          <cell r="D69" t="str">
            <v>146,253     37862       55.17     161</v>
          </cell>
        </row>
        <row r="70">
          <cell r="A70">
            <v>34731</v>
          </cell>
          <cell r="B70">
            <v>100054</v>
          </cell>
          <cell r="C70">
            <v>4049984</v>
          </cell>
          <cell r="D70" t="str">
            <v>141,575     40478       58.59     159</v>
          </cell>
        </row>
        <row r="71">
          <cell r="A71">
            <v>34759</v>
          </cell>
          <cell r="B71">
            <v>105473</v>
          </cell>
          <cell r="C71">
            <v>4624269</v>
          </cell>
          <cell r="D71" t="str">
            <v>119,996     43844       53.22     153</v>
          </cell>
        </row>
        <row r="72">
          <cell r="A72">
            <v>34790</v>
          </cell>
          <cell r="B72">
            <v>95959</v>
          </cell>
          <cell r="C72">
            <v>4526682</v>
          </cell>
          <cell r="D72" t="str">
            <v>149,665     47174       60.93     153</v>
          </cell>
        </row>
        <row r="73">
          <cell r="A73">
            <v>34820</v>
          </cell>
          <cell r="B73">
            <v>90812</v>
          </cell>
          <cell r="C73">
            <v>4599421</v>
          </cell>
          <cell r="D73" t="str">
            <v>133,625     50648       59.54     154</v>
          </cell>
        </row>
        <row r="74">
          <cell r="A74">
            <v>34851</v>
          </cell>
          <cell r="B74">
            <v>88801</v>
          </cell>
          <cell r="C74">
            <v>4487692</v>
          </cell>
          <cell r="D74" t="str">
            <v>140,305     50537       61.24     150</v>
          </cell>
        </row>
        <row r="75">
          <cell r="A75">
            <v>34881</v>
          </cell>
          <cell r="B75">
            <v>86265</v>
          </cell>
          <cell r="C75">
            <v>4390640</v>
          </cell>
          <cell r="D75" t="str">
            <v>283,507     50898       76.67     145</v>
          </cell>
        </row>
        <row r="76">
          <cell r="A76">
            <v>34912</v>
          </cell>
          <cell r="B76">
            <v>75288</v>
          </cell>
          <cell r="C76">
            <v>4124049</v>
          </cell>
          <cell r="D76" t="str">
            <v>240,743     54777       76.18     146</v>
          </cell>
        </row>
        <row r="77">
          <cell r="A77">
            <v>34943</v>
          </cell>
          <cell r="B77">
            <v>66886</v>
          </cell>
          <cell r="C77">
            <v>3362031</v>
          </cell>
          <cell r="D77" t="str">
            <v>120,074     50266       64.22     141</v>
          </cell>
        </row>
        <row r="78">
          <cell r="A78">
            <v>34973</v>
          </cell>
          <cell r="B78">
            <v>74652</v>
          </cell>
          <cell r="C78">
            <v>3666402</v>
          </cell>
          <cell r="D78" t="str">
            <v>177,765     49114       70.43     142</v>
          </cell>
        </row>
        <row r="79">
          <cell r="A79">
            <v>35004</v>
          </cell>
          <cell r="B79">
            <v>68516</v>
          </cell>
          <cell r="C79">
            <v>3691411</v>
          </cell>
          <cell r="D79" t="str">
            <v>233,184     53877       77.29     139</v>
          </cell>
        </row>
        <row r="80">
          <cell r="A80">
            <v>35034</v>
          </cell>
          <cell r="B80">
            <v>66622</v>
          </cell>
          <cell r="C80">
            <v>3752947</v>
          </cell>
          <cell r="D80" t="str">
            <v>247,225     56332       78.77     136</v>
          </cell>
        </row>
        <row r="81">
          <cell r="A81" t="str">
            <v>Totals: _</v>
          </cell>
          <cell r="B81" t="str">
            <v>_________</v>
          </cell>
          <cell r="C81" t="str">
            <v>__________</v>
          </cell>
          <cell r="D81" t="str">
            <v>__________</v>
          </cell>
        </row>
        <row r="82">
          <cell r="A82">
            <v>1995</v>
          </cell>
          <cell r="B82">
            <v>1038165</v>
          </cell>
          <cell r="C82">
            <v>49774892</v>
          </cell>
          <cell r="D82">
            <v>2133917</v>
          </cell>
        </row>
        <row r="84">
          <cell r="A84">
            <v>35065</v>
          </cell>
          <cell r="B84">
            <v>64805</v>
          </cell>
          <cell r="C84">
            <v>3688919</v>
          </cell>
          <cell r="D84" t="str">
            <v>124,717     56924       65.81     133</v>
          </cell>
        </row>
        <row r="85">
          <cell r="A85">
            <v>35096</v>
          </cell>
          <cell r="B85">
            <v>56267</v>
          </cell>
          <cell r="C85">
            <v>3401520</v>
          </cell>
          <cell r="D85" t="str">
            <v>112,908     60454       66.74     132</v>
          </cell>
        </row>
        <row r="86">
          <cell r="A86">
            <v>35125</v>
          </cell>
          <cell r="B86">
            <v>64083</v>
          </cell>
          <cell r="C86">
            <v>3659263</v>
          </cell>
          <cell r="D86" t="str">
            <v>124,282     57102       65.98     129</v>
          </cell>
        </row>
        <row r="87">
          <cell r="A87">
            <v>35156</v>
          </cell>
          <cell r="B87">
            <v>59142</v>
          </cell>
          <cell r="C87">
            <v>2949696</v>
          </cell>
          <cell r="D87" t="str">
            <v>118,920     49875       66.79     126</v>
          </cell>
        </row>
        <row r="88">
          <cell r="A88">
            <v>35186</v>
          </cell>
          <cell r="B88">
            <v>56862</v>
          </cell>
          <cell r="C88">
            <v>3474002</v>
          </cell>
          <cell r="D88" t="str">
            <v>117,597     61096       67.41     126</v>
          </cell>
        </row>
        <row r="89">
          <cell r="A89">
            <v>35217</v>
          </cell>
          <cell r="B89">
            <v>51399</v>
          </cell>
          <cell r="C89">
            <v>3219423</v>
          </cell>
          <cell r="D89" t="str">
            <v>105,904     62636       67.32     124</v>
          </cell>
        </row>
        <row r="90">
          <cell r="A90">
            <v>35247</v>
          </cell>
          <cell r="B90">
            <v>50177</v>
          </cell>
          <cell r="C90">
            <v>3152803</v>
          </cell>
          <cell r="D90" t="str">
            <v>114,884     62834       69.60     123</v>
          </cell>
        </row>
        <row r="91">
          <cell r="A91">
            <v>35278</v>
          </cell>
          <cell r="B91">
            <v>51989</v>
          </cell>
          <cell r="C91">
            <v>3093612</v>
          </cell>
          <cell r="D91" t="str">
            <v>112,595     59506       68.41     124</v>
          </cell>
        </row>
        <row r="92">
          <cell r="A92">
            <v>35309</v>
          </cell>
          <cell r="B92">
            <v>48252</v>
          </cell>
          <cell r="C92">
            <v>2957848</v>
          </cell>
          <cell r="D92" t="str">
            <v>108,750     61301       69.27     123</v>
          </cell>
        </row>
        <row r="93">
          <cell r="A93">
            <v>35339</v>
          </cell>
          <cell r="B93">
            <v>45986</v>
          </cell>
          <cell r="C93">
            <v>2957499</v>
          </cell>
          <cell r="D93" t="str">
            <v>102,293     64314       68.99     121</v>
          </cell>
        </row>
        <row r="94">
          <cell r="A94">
            <v>35370</v>
          </cell>
          <cell r="B94">
            <v>43233</v>
          </cell>
          <cell r="C94">
            <v>2828974</v>
          </cell>
          <cell r="D94" t="str">
            <v>100,255     65436       69.87     120</v>
          </cell>
        </row>
        <row r="95">
          <cell r="A95">
            <v>35400</v>
          </cell>
          <cell r="B95">
            <v>45958</v>
          </cell>
          <cell r="C95">
            <v>2757369</v>
          </cell>
          <cell r="D95" t="str">
            <v>101,146     59998       68.76     118</v>
          </cell>
        </row>
        <row r="96">
          <cell r="A96" t="str">
            <v>Totals: _</v>
          </cell>
          <cell r="B96" t="str">
            <v>_________</v>
          </cell>
          <cell r="C96" t="str">
            <v>__________</v>
          </cell>
          <cell r="D96" t="str">
            <v>__________</v>
          </cell>
        </row>
        <row r="97">
          <cell r="A97">
            <v>1996</v>
          </cell>
          <cell r="B97">
            <v>638153</v>
          </cell>
          <cell r="C97">
            <v>38140928</v>
          </cell>
          <cell r="D97">
            <v>1344251</v>
          </cell>
        </row>
        <row r="99">
          <cell r="A99">
            <v>35431</v>
          </cell>
          <cell r="B99">
            <v>45144</v>
          </cell>
          <cell r="C99">
            <v>2670188</v>
          </cell>
          <cell r="D99" t="str">
            <v>78,793     59149       63.58     115</v>
          </cell>
        </row>
        <row r="100">
          <cell r="A100">
            <v>35462</v>
          </cell>
          <cell r="B100">
            <v>39726</v>
          </cell>
          <cell r="C100">
            <v>2352394</v>
          </cell>
          <cell r="D100" t="str">
            <v>87,730     59216       68.83     115</v>
          </cell>
        </row>
        <row r="101">
          <cell r="A101">
            <v>35490</v>
          </cell>
          <cell r="B101">
            <v>41403</v>
          </cell>
          <cell r="C101">
            <v>2478612</v>
          </cell>
          <cell r="D101" t="str">
            <v>112,518     59866       73.10     116</v>
          </cell>
        </row>
        <row r="102">
          <cell r="A102">
            <v>35521</v>
          </cell>
          <cell r="B102">
            <v>45251</v>
          </cell>
          <cell r="C102">
            <v>2339084</v>
          </cell>
          <cell r="D102" t="str">
            <v>99,107     51692       68.65     116</v>
          </cell>
        </row>
        <row r="103">
          <cell r="A103">
            <v>35551</v>
          </cell>
          <cell r="B103">
            <v>42188</v>
          </cell>
          <cell r="C103">
            <v>2365687</v>
          </cell>
          <cell r="D103" t="str">
            <v>102,943     56075       70.93     117</v>
          </cell>
        </row>
        <row r="104">
          <cell r="A104">
            <v>35582</v>
          </cell>
          <cell r="B104">
            <v>38063</v>
          </cell>
          <cell r="C104">
            <v>2212657</v>
          </cell>
          <cell r="D104" t="str">
            <v>92,362     58132       70.82     116</v>
          </cell>
        </row>
        <row r="105">
          <cell r="A105">
            <v>35612</v>
          </cell>
          <cell r="B105">
            <v>38777</v>
          </cell>
          <cell r="C105">
            <v>2205365</v>
          </cell>
          <cell r="D105" t="str">
            <v>85,845     56874       68.88     111</v>
          </cell>
        </row>
        <row r="106">
          <cell r="A106">
            <v>35643</v>
          </cell>
          <cell r="B106">
            <v>35361</v>
          </cell>
          <cell r="C106">
            <v>2126319</v>
          </cell>
          <cell r="D106" t="str">
            <v>80,678     60132       69.53     107</v>
          </cell>
        </row>
        <row r="107">
          <cell r="A107">
            <v>35674</v>
          </cell>
          <cell r="B107">
            <v>33644</v>
          </cell>
          <cell r="C107">
            <v>2035115</v>
          </cell>
          <cell r="D107" t="str">
            <v>76,986     60490       69.59     108</v>
          </cell>
        </row>
        <row r="108">
          <cell r="A108">
            <v>35704</v>
          </cell>
          <cell r="B108">
            <v>34139</v>
          </cell>
          <cell r="C108">
            <v>1960575</v>
          </cell>
          <cell r="D108" t="str">
            <v>55,172     57430       61.78     109</v>
          </cell>
        </row>
        <row r="109">
          <cell r="A109">
            <v>35735</v>
          </cell>
          <cell r="B109">
            <v>33252</v>
          </cell>
          <cell r="C109">
            <v>1865242</v>
          </cell>
          <cell r="D109" t="str">
            <v>56,267     56095       62.85     107</v>
          </cell>
        </row>
        <row r="110">
          <cell r="A110">
            <v>35765</v>
          </cell>
          <cell r="B110">
            <v>32281</v>
          </cell>
          <cell r="C110">
            <v>1858317</v>
          </cell>
          <cell r="D110" t="str">
            <v>57,284     57567       63.96     110</v>
          </cell>
        </row>
        <row r="111">
          <cell r="A111" t="str">
            <v>Totals: _</v>
          </cell>
          <cell r="B111" t="str">
            <v>_________</v>
          </cell>
          <cell r="C111" t="str">
            <v>__________</v>
          </cell>
          <cell r="D111" t="str">
            <v>__________</v>
          </cell>
        </row>
        <row r="112">
          <cell r="A112">
            <v>1997</v>
          </cell>
          <cell r="B112">
            <v>459229</v>
          </cell>
          <cell r="C112">
            <v>26469555</v>
          </cell>
          <cell r="D112">
            <v>985685</v>
          </cell>
        </row>
        <row r="114">
          <cell r="A114">
            <v>35796</v>
          </cell>
          <cell r="B114">
            <v>31195</v>
          </cell>
          <cell r="C114">
            <v>1816799</v>
          </cell>
          <cell r="D114" t="str">
            <v>73,107     58241       70.09     108</v>
          </cell>
        </row>
        <row r="115">
          <cell r="A115">
            <v>35827</v>
          </cell>
          <cell r="B115">
            <v>30046</v>
          </cell>
          <cell r="C115">
            <v>1638863</v>
          </cell>
          <cell r="D115" t="str">
            <v>69,477     54546       69.81     107</v>
          </cell>
        </row>
        <row r="116">
          <cell r="A116">
            <v>35855</v>
          </cell>
          <cell r="B116">
            <v>32907</v>
          </cell>
          <cell r="C116">
            <v>1860661</v>
          </cell>
          <cell r="D116" t="str">
            <v>91,189     56544       73.48     106</v>
          </cell>
        </row>
        <row r="117">
          <cell r="A117">
            <v>35886</v>
          </cell>
          <cell r="B117">
            <v>28248</v>
          </cell>
          <cell r="C117">
            <v>1684034</v>
          </cell>
          <cell r="D117" t="str">
            <v>84,002     59617       74.83     102</v>
          </cell>
        </row>
        <row r="118">
          <cell r="A118">
            <v>35916</v>
          </cell>
          <cell r="B118">
            <v>27361</v>
          </cell>
          <cell r="C118">
            <v>1670115</v>
          </cell>
          <cell r="D118" t="str">
            <v>91,114     61040       76.91     101</v>
          </cell>
        </row>
        <row r="119">
          <cell r="A119">
            <v>35947</v>
          </cell>
          <cell r="B119">
            <v>24776</v>
          </cell>
          <cell r="C119">
            <v>1527118</v>
          </cell>
          <cell r="D119" t="str">
            <v>91,427     61637       78.68     104</v>
          </cell>
        </row>
        <row r="120">
          <cell r="A120">
            <v>35977</v>
          </cell>
          <cell r="B120">
            <v>24296</v>
          </cell>
          <cell r="C120">
            <v>1528487</v>
          </cell>
          <cell r="D120" t="str">
            <v>80,555     62912       76.83     100</v>
          </cell>
        </row>
        <row r="121">
          <cell r="A121">
            <v>36008</v>
          </cell>
          <cell r="B121">
            <v>25668</v>
          </cell>
          <cell r="C121">
            <v>1438979</v>
          </cell>
          <cell r="D121" t="str">
            <v>81,018     56062       75.94      98</v>
          </cell>
        </row>
        <row r="122">
          <cell r="A122">
            <v>36039</v>
          </cell>
          <cell r="B122">
            <v>23743</v>
          </cell>
          <cell r="C122">
            <v>1357710</v>
          </cell>
          <cell r="D122" t="str">
            <v>79,510     57184       77.01      99</v>
          </cell>
        </row>
        <row r="123">
          <cell r="A123">
            <v>36069</v>
          </cell>
          <cell r="B123">
            <v>24420</v>
          </cell>
          <cell r="C123">
            <v>1323702</v>
          </cell>
          <cell r="D123" t="str">
            <v>88,043     54206       78.29      98</v>
          </cell>
        </row>
        <row r="124">
          <cell r="A124">
            <v>36100</v>
          </cell>
          <cell r="B124">
            <v>22143</v>
          </cell>
          <cell r="C124">
            <v>1283771</v>
          </cell>
          <cell r="D124" t="str">
            <v>80,283     57977       78.38     100</v>
          </cell>
        </row>
        <row r="125">
          <cell r="A125">
            <v>36130</v>
          </cell>
          <cell r="B125">
            <v>22953</v>
          </cell>
          <cell r="C125">
            <v>1298717</v>
          </cell>
          <cell r="D125" t="str">
            <v>87,030     56582       79.13      98</v>
          </cell>
        </row>
        <row r="126">
          <cell r="A126" t="str">
            <v>Totals: _</v>
          </cell>
          <cell r="B126" t="str">
            <v>_________</v>
          </cell>
          <cell r="C126" t="str">
            <v>__________</v>
          </cell>
          <cell r="D126" t="str">
            <v>__________</v>
          </cell>
        </row>
        <row r="127">
          <cell r="A127">
            <v>1998</v>
          </cell>
          <cell r="B127">
            <v>317756</v>
          </cell>
          <cell r="C127">
            <v>18428956</v>
          </cell>
          <cell r="D127">
            <v>996755</v>
          </cell>
        </row>
        <row r="129">
          <cell r="A129">
            <v>36161</v>
          </cell>
          <cell r="B129">
            <v>22665</v>
          </cell>
          <cell r="C129">
            <v>1237206</v>
          </cell>
          <cell r="D129" t="str">
            <v>73,993     54587       76.55      99</v>
          </cell>
        </row>
        <row r="130">
          <cell r="A130">
            <v>36192</v>
          </cell>
          <cell r="B130">
            <v>19924</v>
          </cell>
          <cell r="C130">
            <v>1072355</v>
          </cell>
          <cell r="D130" t="str">
            <v>72,746     53823       78.50      98</v>
          </cell>
        </row>
        <row r="131">
          <cell r="A131">
            <v>36220</v>
          </cell>
          <cell r="B131">
            <v>20680</v>
          </cell>
          <cell r="C131">
            <v>1131868</v>
          </cell>
          <cell r="D131" t="str">
            <v>73,253     54733       77.98      96</v>
          </cell>
        </row>
        <row r="132">
          <cell r="A132">
            <v>36251</v>
          </cell>
          <cell r="B132">
            <v>20273</v>
          </cell>
          <cell r="C132">
            <v>1053393</v>
          </cell>
          <cell r="D132" t="str">
            <v>79,664     51961       79.71      96</v>
          </cell>
        </row>
        <row r="133">
          <cell r="A133">
            <v>36281</v>
          </cell>
          <cell r="B133">
            <v>19693</v>
          </cell>
          <cell r="C133">
            <v>1048885</v>
          </cell>
          <cell r="D133" t="str">
            <v>69,326     53262       77.88      95</v>
          </cell>
        </row>
        <row r="134">
          <cell r="A134">
            <v>36312</v>
          </cell>
          <cell r="B134">
            <v>23295</v>
          </cell>
          <cell r="C134">
            <v>970307</v>
          </cell>
          <cell r="D134" t="str">
            <v>167,778     41654       87.81      94</v>
          </cell>
        </row>
        <row r="135">
          <cell r="A135">
            <v>36342</v>
          </cell>
          <cell r="B135">
            <v>22296</v>
          </cell>
          <cell r="C135">
            <v>962618</v>
          </cell>
          <cell r="D135" t="str">
            <v>110,950     43175       83.27      94</v>
          </cell>
        </row>
        <row r="136">
          <cell r="A136">
            <v>36373</v>
          </cell>
          <cell r="B136">
            <v>19182</v>
          </cell>
          <cell r="C136">
            <v>918682</v>
          </cell>
          <cell r="D136" t="str">
            <v>62,357     47893       76.48      90</v>
          </cell>
        </row>
        <row r="137">
          <cell r="A137">
            <v>36404</v>
          </cell>
          <cell r="B137">
            <v>19356</v>
          </cell>
          <cell r="C137">
            <v>878172</v>
          </cell>
          <cell r="D137" t="str">
            <v>581,503     45370       96.78      88</v>
          </cell>
        </row>
        <row r="138">
          <cell r="A138">
            <v>36434</v>
          </cell>
          <cell r="B138">
            <v>19849</v>
          </cell>
          <cell r="C138">
            <v>934246</v>
          </cell>
          <cell r="D138" t="str">
            <v>709,119     47068       97.28      89</v>
          </cell>
        </row>
        <row r="139">
          <cell r="A139">
            <v>36465</v>
          </cell>
          <cell r="B139">
            <v>19761</v>
          </cell>
          <cell r="C139">
            <v>842694</v>
          </cell>
          <cell r="D139" t="str">
            <v>52,668     42645       72.72      90</v>
          </cell>
        </row>
        <row r="140">
          <cell r="A140">
            <v>36495</v>
          </cell>
          <cell r="B140">
            <v>18432</v>
          </cell>
          <cell r="C140">
            <v>831560</v>
          </cell>
          <cell r="D140" t="str">
            <v>54,861     45116       74.85      89</v>
          </cell>
        </row>
        <row r="141">
          <cell r="A141" t="str">
            <v>Totals: _</v>
          </cell>
          <cell r="B141" t="str">
            <v>_________</v>
          </cell>
          <cell r="C141" t="str">
            <v>__________</v>
          </cell>
          <cell r="D141" t="str">
            <v>__________</v>
          </cell>
        </row>
        <row r="142">
          <cell r="A142">
            <v>1999</v>
          </cell>
          <cell r="B142">
            <v>245406</v>
          </cell>
          <cell r="C142">
            <v>11881986</v>
          </cell>
          <cell r="D142">
            <v>2108218</v>
          </cell>
        </row>
        <row r="144">
          <cell r="A144">
            <v>36526</v>
          </cell>
          <cell r="B144">
            <v>18768</v>
          </cell>
          <cell r="C144">
            <v>802901</v>
          </cell>
          <cell r="D144" t="str">
            <v>41,300     42781       68.76      89</v>
          </cell>
        </row>
        <row r="145">
          <cell r="A145">
            <v>36557</v>
          </cell>
          <cell r="B145">
            <v>17913</v>
          </cell>
          <cell r="C145">
            <v>711521</v>
          </cell>
          <cell r="D145" t="str">
            <v>40,790     39721       69.49      87</v>
          </cell>
        </row>
        <row r="146">
          <cell r="A146">
            <v>36586</v>
          </cell>
          <cell r="B146">
            <v>18413</v>
          </cell>
          <cell r="C146">
            <v>738522</v>
          </cell>
          <cell r="D146" t="str">
            <v>55,001     40109       74.92      90</v>
          </cell>
        </row>
        <row r="147">
          <cell r="A147">
            <v>36617</v>
          </cell>
          <cell r="B147">
            <v>18190</v>
          </cell>
          <cell r="C147">
            <v>644232</v>
          </cell>
          <cell r="D147" t="str">
            <v>51,697     35417       73.97      88</v>
          </cell>
        </row>
        <row r="148">
          <cell r="A148">
            <v>36647</v>
          </cell>
          <cell r="B148">
            <v>17117</v>
          </cell>
          <cell r="C148">
            <v>690354</v>
          </cell>
          <cell r="D148" t="str">
            <v>43,440     40332       71.73      83</v>
          </cell>
        </row>
        <row r="149">
          <cell r="A149">
            <v>36678</v>
          </cell>
          <cell r="B149">
            <v>15409</v>
          </cell>
          <cell r="C149">
            <v>648308</v>
          </cell>
          <cell r="D149" t="str">
            <v>29,370     42074       65.59      85</v>
          </cell>
        </row>
        <row r="150">
          <cell r="A150">
            <v>36708</v>
          </cell>
          <cell r="B150">
            <v>15446</v>
          </cell>
          <cell r="C150">
            <v>621831</v>
          </cell>
          <cell r="D150" t="str">
            <v>35,124     40259       69.46      83</v>
          </cell>
        </row>
        <row r="151">
          <cell r="A151">
            <v>36739</v>
          </cell>
          <cell r="B151">
            <v>15007</v>
          </cell>
          <cell r="C151">
            <v>593953</v>
          </cell>
          <cell r="D151" t="str">
            <v>32,411     39579       68.35      83</v>
          </cell>
        </row>
        <row r="152">
          <cell r="A152">
            <v>36770</v>
          </cell>
          <cell r="B152">
            <v>16175</v>
          </cell>
          <cell r="C152">
            <v>540359</v>
          </cell>
          <cell r="D152" t="str">
            <v>32,426     33408       66.72      81</v>
          </cell>
        </row>
        <row r="153">
          <cell r="A153">
            <v>36800</v>
          </cell>
          <cell r="B153">
            <v>16141</v>
          </cell>
          <cell r="C153">
            <v>539675</v>
          </cell>
          <cell r="D153" t="str">
            <v>26,044     33436       61.74      79</v>
          </cell>
        </row>
        <row r="154">
          <cell r="A154">
            <v>36831</v>
          </cell>
          <cell r="B154">
            <v>15922</v>
          </cell>
          <cell r="C154">
            <v>495883</v>
          </cell>
          <cell r="D154" t="str">
            <v>26,579     31145       62.54      81</v>
          </cell>
        </row>
        <row r="155">
          <cell r="A155">
            <v>36861</v>
          </cell>
          <cell r="B155">
            <v>15058</v>
          </cell>
          <cell r="C155">
            <v>493418</v>
          </cell>
          <cell r="D155" t="str">
            <v>26,802     32768       64.03      81</v>
          </cell>
        </row>
        <row r="156">
          <cell r="A156" t="str">
            <v>Totals: _</v>
          </cell>
          <cell r="B156" t="str">
            <v>_________</v>
          </cell>
          <cell r="C156" t="str">
            <v>__________</v>
          </cell>
          <cell r="D156" t="str">
            <v>__________</v>
          </cell>
        </row>
        <row r="157">
          <cell r="A157">
            <v>2000</v>
          </cell>
          <cell r="B157">
            <v>199559</v>
          </cell>
          <cell r="C157">
            <v>7520957</v>
          </cell>
          <cell r="D157">
            <v>440984</v>
          </cell>
        </row>
        <row r="159">
          <cell r="A159">
            <v>36892</v>
          </cell>
          <cell r="B159">
            <v>13041</v>
          </cell>
          <cell r="C159">
            <v>495737</v>
          </cell>
          <cell r="D159" t="str">
            <v>24,275     38014       65.05      81</v>
          </cell>
        </row>
        <row r="160">
          <cell r="A160">
            <v>36923</v>
          </cell>
          <cell r="B160">
            <v>13366</v>
          </cell>
          <cell r="C160">
            <v>444499</v>
          </cell>
          <cell r="D160" t="str">
            <v>26,431     33256       66.41      78</v>
          </cell>
        </row>
        <row r="161">
          <cell r="A161">
            <v>36951</v>
          </cell>
          <cell r="B161">
            <v>18680</v>
          </cell>
          <cell r="C161">
            <v>477311</v>
          </cell>
          <cell r="D161" t="str">
            <v>46,545     25552       71.36      75</v>
          </cell>
        </row>
        <row r="162">
          <cell r="A162">
            <v>36982</v>
          </cell>
          <cell r="B162">
            <v>17101</v>
          </cell>
          <cell r="C162">
            <v>477564</v>
          </cell>
          <cell r="D162" t="str">
            <v>46,460     27927       73.10      77</v>
          </cell>
        </row>
        <row r="163">
          <cell r="A163">
            <v>37012</v>
          </cell>
          <cell r="B163">
            <v>15901</v>
          </cell>
          <cell r="C163">
            <v>478626</v>
          </cell>
          <cell r="D163" t="str">
            <v>45,225     30101       73.99      73</v>
          </cell>
        </row>
        <row r="164">
          <cell r="A164" t="str">
            <v>Totals: _</v>
          </cell>
          <cell r="B164" t="str">
            <v>_________</v>
          </cell>
          <cell r="C164" t="str">
            <v>__________</v>
          </cell>
          <cell r="D164" t="str">
            <v>__________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4"/>
    </sheetNames>
    <sheetDataSet>
      <sheetData sheetId="0">
        <row r="38">
          <cell r="A38">
            <v>34394</v>
          </cell>
          <cell r="B38">
            <v>274087</v>
          </cell>
          <cell r="C38">
            <v>3787990</v>
          </cell>
          <cell r="D38" t="str">
            <v>44,763     13821       14.04     265</v>
          </cell>
        </row>
        <row r="39">
          <cell r="A39">
            <v>34425</v>
          </cell>
          <cell r="B39">
            <v>576756</v>
          </cell>
          <cell r="C39">
            <v>9244981</v>
          </cell>
          <cell r="D39" t="str">
            <v>117,083     16030       16.87     244</v>
          </cell>
        </row>
        <row r="40">
          <cell r="A40">
            <v>34455</v>
          </cell>
          <cell r="B40">
            <v>479972</v>
          </cell>
          <cell r="C40">
            <v>9343622</v>
          </cell>
          <cell r="D40" t="str">
            <v>82,800     19468       14.71     245</v>
          </cell>
        </row>
        <row r="41">
          <cell r="A41">
            <v>34486</v>
          </cell>
          <cell r="B41">
            <v>392176</v>
          </cell>
          <cell r="C41">
            <v>8332338</v>
          </cell>
          <cell r="D41" t="str">
            <v>84,478     21247       17.72     238</v>
          </cell>
        </row>
        <row r="42">
          <cell r="A42">
            <v>34516</v>
          </cell>
          <cell r="B42">
            <v>360059</v>
          </cell>
          <cell r="C42">
            <v>8018189</v>
          </cell>
          <cell r="D42" t="str">
            <v>96,956     22270       21.22     239</v>
          </cell>
        </row>
        <row r="43">
          <cell r="A43">
            <v>34547</v>
          </cell>
          <cell r="B43">
            <v>313225</v>
          </cell>
          <cell r="C43">
            <v>7466737</v>
          </cell>
          <cell r="D43" t="str">
            <v>116,571     23839       27.12     235</v>
          </cell>
        </row>
        <row r="44">
          <cell r="A44">
            <v>34578</v>
          </cell>
          <cell r="B44">
            <v>270161</v>
          </cell>
          <cell r="C44">
            <v>6874977</v>
          </cell>
          <cell r="D44" t="str">
            <v>115,923     25448       30.03     225</v>
          </cell>
        </row>
        <row r="45">
          <cell r="A45">
            <v>34608</v>
          </cell>
          <cell r="B45">
            <v>222172</v>
          </cell>
          <cell r="C45">
            <v>6704769</v>
          </cell>
          <cell r="D45" t="str">
            <v>110,082     30179       33.13     218</v>
          </cell>
        </row>
        <row r="46">
          <cell r="A46">
            <v>34639</v>
          </cell>
          <cell r="B46">
            <v>217704</v>
          </cell>
          <cell r="C46">
            <v>5771789</v>
          </cell>
          <cell r="D46" t="str">
            <v>244,656     26513       52.91     217</v>
          </cell>
        </row>
        <row r="47">
          <cell r="A47">
            <v>34669</v>
          </cell>
          <cell r="B47">
            <v>194375</v>
          </cell>
          <cell r="C47">
            <v>6067104</v>
          </cell>
          <cell r="D47" t="str">
            <v>470,076     31214       70.75     214</v>
          </cell>
        </row>
        <row r="48">
          <cell r="A48" t="str">
            <v>Totals: __</v>
          </cell>
          <cell r="B48" t="str">
            <v>________</v>
          </cell>
          <cell r="C48" t="str">
            <v>__________</v>
          </cell>
          <cell r="D48" t="str">
            <v>__________</v>
          </cell>
        </row>
        <row r="49">
          <cell r="A49" t="str">
            <v>1994  3</v>
          </cell>
          <cell r="B49" t="str">
            <v>,300,687</v>
          </cell>
          <cell r="C49">
            <v>71612496</v>
          </cell>
          <cell r="D49">
            <v>1483388</v>
          </cell>
        </row>
        <row r="51">
          <cell r="A51">
            <v>34700</v>
          </cell>
          <cell r="B51">
            <v>171471</v>
          </cell>
          <cell r="C51">
            <v>5962454</v>
          </cell>
          <cell r="D51" t="str">
            <v>455,820     34773       72.66     213</v>
          </cell>
        </row>
        <row r="52">
          <cell r="A52">
            <v>34731</v>
          </cell>
          <cell r="B52">
            <v>137607</v>
          </cell>
          <cell r="C52">
            <v>4747578</v>
          </cell>
          <cell r="D52" t="str">
            <v>407,647     34501       74.76     206</v>
          </cell>
        </row>
        <row r="53">
          <cell r="A53">
            <v>34759</v>
          </cell>
          <cell r="B53">
            <v>129996</v>
          </cell>
          <cell r="C53">
            <v>4968724</v>
          </cell>
          <cell r="D53" t="str">
            <v>421,481     38223       76.43     206</v>
          </cell>
        </row>
        <row r="54">
          <cell r="A54">
            <v>34790</v>
          </cell>
          <cell r="B54">
            <v>122331</v>
          </cell>
          <cell r="C54">
            <v>4832054</v>
          </cell>
          <cell r="D54" t="str">
            <v>452,260     39500       78.71     201</v>
          </cell>
        </row>
        <row r="55">
          <cell r="A55">
            <v>34820</v>
          </cell>
          <cell r="B55">
            <v>114857</v>
          </cell>
          <cell r="C55">
            <v>4660284</v>
          </cell>
          <cell r="D55" t="str">
            <v>458,919     40575       79.98     196</v>
          </cell>
        </row>
        <row r="56">
          <cell r="A56">
            <v>34851</v>
          </cell>
          <cell r="B56">
            <v>103819</v>
          </cell>
          <cell r="C56">
            <v>4403935</v>
          </cell>
          <cell r="D56" t="str">
            <v>430,540     42420       80.57     193</v>
          </cell>
        </row>
        <row r="57">
          <cell r="A57">
            <v>34881</v>
          </cell>
          <cell r="B57">
            <v>102684</v>
          </cell>
          <cell r="C57">
            <v>4146562</v>
          </cell>
          <cell r="D57" t="str">
            <v>305,352     40382       74.83     191</v>
          </cell>
        </row>
        <row r="58">
          <cell r="A58">
            <v>34912</v>
          </cell>
          <cell r="B58">
            <v>89882</v>
          </cell>
          <cell r="C58">
            <v>4269559</v>
          </cell>
          <cell r="D58" t="str">
            <v>275,101     47502       75.37     188</v>
          </cell>
        </row>
        <row r="59">
          <cell r="A59">
            <v>34943</v>
          </cell>
          <cell r="B59">
            <v>77630</v>
          </cell>
          <cell r="C59">
            <v>3895207</v>
          </cell>
          <cell r="D59" t="str">
            <v>262,970     50177       77.21     188</v>
          </cell>
        </row>
        <row r="60">
          <cell r="A60">
            <v>34973</v>
          </cell>
          <cell r="B60">
            <v>78712</v>
          </cell>
          <cell r="C60">
            <v>3929229</v>
          </cell>
          <cell r="D60" t="str">
            <v>283,621     49920       78.28     187</v>
          </cell>
        </row>
        <row r="61">
          <cell r="A61">
            <v>35004</v>
          </cell>
          <cell r="B61">
            <v>78076</v>
          </cell>
          <cell r="C61">
            <v>3674039</v>
          </cell>
          <cell r="D61" t="str">
            <v>312,527     47058       80.01     184</v>
          </cell>
        </row>
        <row r="62">
          <cell r="A62">
            <v>35034</v>
          </cell>
          <cell r="B62">
            <v>78014</v>
          </cell>
          <cell r="C62">
            <v>3650570</v>
          </cell>
          <cell r="D62" t="str">
            <v>281,066     46794       78.27     181</v>
          </cell>
        </row>
        <row r="63">
          <cell r="A63" t="str">
            <v>Totals: __</v>
          </cell>
          <cell r="B63" t="str">
            <v>________</v>
          </cell>
          <cell r="C63" t="str">
            <v>__________</v>
          </cell>
          <cell r="D63" t="str">
            <v>__________</v>
          </cell>
        </row>
        <row r="64">
          <cell r="A64" t="str">
            <v>1995  1</v>
          </cell>
          <cell r="B64" t="str">
            <v>,285,079</v>
          </cell>
          <cell r="C64">
            <v>53140195</v>
          </cell>
          <cell r="D64">
            <v>4347304</v>
          </cell>
        </row>
        <row r="66">
          <cell r="A66">
            <v>35065</v>
          </cell>
          <cell r="B66">
            <v>76491</v>
          </cell>
          <cell r="C66">
            <v>3596016</v>
          </cell>
          <cell r="D66" t="str">
            <v>283,490     47013       78.75     180</v>
          </cell>
        </row>
        <row r="67">
          <cell r="A67">
            <v>35096</v>
          </cell>
          <cell r="B67">
            <v>67654</v>
          </cell>
          <cell r="C67">
            <v>2990252</v>
          </cell>
          <cell r="D67" t="str">
            <v>242,808     44200       78.21     176</v>
          </cell>
        </row>
        <row r="68">
          <cell r="A68">
            <v>35125</v>
          </cell>
          <cell r="B68">
            <v>67730</v>
          </cell>
          <cell r="C68">
            <v>3164973</v>
          </cell>
          <cell r="D68" t="str">
            <v>271,251     46730       80.02     174</v>
          </cell>
        </row>
        <row r="69">
          <cell r="A69">
            <v>35156</v>
          </cell>
          <cell r="B69">
            <v>59296</v>
          </cell>
          <cell r="C69">
            <v>2952503</v>
          </cell>
          <cell r="D69" t="str">
            <v>229,702     49793       79.48     173</v>
          </cell>
        </row>
        <row r="70">
          <cell r="A70">
            <v>35186</v>
          </cell>
          <cell r="B70">
            <v>63105</v>
          </cell>
          <cell r="C70">
            <v>2955463</v>
          </cell>
          <cell r="D70" t="str">
            <v>238,098     46835       79.05     168</v>
          </cell>
        </row>
        <row r="71">
          <cell r="A71">
            <v>35217</v>
          </cell>
          <cell r="B71">
            <v>52478</v>
          </cell>
          <cell r="C71">
            <v>2655395</v>
          </cell>
          <cell r="D71" t="str">
            <v>237,133     50601       81.88     166</v>
          </cell>
        </row>
        <row r="72">
          <cell r="A72">
            <v>35247</v>
          </cell>
          <cell r="B72">
            <v>54444</v>
          </cell>
          <cell r="C72">
            <v>2666197</v>
          </cell>
          <cell r="D72" t="str">
            <v>253,417     48972       82.32     167</v>
          </cell>
        </row>
        <row r="73">
          <cell r="A73">
            <v>35278</v>
          </cell>
          <cell r="B73">
            <v>48368</v>
          </cell>
          <cell r="C73">
            <v>2414942</v>
          </cell>
          <cell r="D73" t="str">
            <v>203,850     49929       80.82     163</v>
          </cell>
        </row>
        <row r="74">
          <cell r="A74">
            <v>35309</v>
          </cell>
          <cell r="B74">
            <v>48725</v>
          </cell>
          <cell r="C74">
            <v>2453049</v>
          </cell>
          <cell r="D74" t="str">
            <v>217,419     50345       81.69     168</v>
          </cell>
        </row>
        <row r="75">
          <cell r="A75">
            <v>35339</v>
          </cell>
          <cell r="B75">
            <v>48264</v>
          </cell>
          <cell r="C75">
            <v>2481643</v>
          </cell>
          <cell r="D75" t="str">
            <v>238,323     51419       83.16     167</v>
          </cell>
        </row>
        <row r="76">
          <cell r="A76">
            <v>35370</v>
          </cell>
          <cell r="B76">
            <v>46071</v>
          </cell>
          <cell r="C76">
            <v>2288423</v>
          </cell>
          <cell r="D76" t="str">
            <v>287,650     49672       86.19     164</v>
          </cell>
        </row>
        <row r="77">
          <cell r="A77">
            <v>35400</v>
          </cell>
          <cell r="B77">
            <v>45224</v>
          </cell>
          <cell r="C77">
            <v>2240929</v>
          </cell>
          <cell r="D77" t="str">
            <v>260,488     49552       85.21     162</v>
          </cell>
        </row>
        <row r="78">
          <cell r="A78" t="str">
            <v>Totals: __</v>
          </cell>
          <cell r="B78" t="str">
            <v>________</v>
          </cell>
          <cell r="C78" t="str">
            <v>__________</v>
          </cell>
          <cell r="D78" t="str">
            <v>__________</v>
          </cell>
        </row>
        <row r="79">
          <cell r="A79">
            <v>1996</v>
          </cell>
          <cell r="B79">
            <v>677850</v>
          </cell>
          <cell r="C79">
            <v>32859785</v>
          </cell>
          <cell r="D79">
            <v>2963629</v>
          </cell>
        </row>
        <row r="81">
          <cell r="A81">
            <v>35431</v>
          </cell>
          <cell r="B81">
            <v>43895</v>
          </cell>
          <cell r="C81">
            <v>2164133</v>
          </cell>
          <cell r="D81" t="str">
            <v>224,406     49303       83.64     160</v>
          </cell>
        </row>
        <row r="82">
          <cell r="A82">
            <v>35462</v>
          </cell>
          <cell r="B82">
            <v>39892</v>
          </cell>
          <cell r="C82">
            <v>1926803</v>
          </cell>
          <cell r="D82" t="str">
            <v>209,907     48301       84.03     161</v>
          </cell>
        </row>
        <row r="83">
          <cell r="A83">
            <v>35490</v>
          </cell>
          <cell r="B83">
            <v>42805</v>
          </cell>
          <cell r="C83">
            <v>2028196</v>
          </cell>
          <cell r="D83" t="str">
            <v>196,104     47383       82.08     162</v>
          </cell>
        </row>
        <row r="84">
          <cell r="A84">
            <v>35521</v>
          </cell>
          <cell r="B84">
            <v>38263</v>
          </cell>
          <cell r="C84">
            <v>1890084</v>
          </cell>
          <cell r="D84" t="str">
            <v>188,734     49398       83.14     160</v>
          </cell>
        </row>
        <row r="85">
          <cell r="A85">
            <v>35551</v>
          </cell>
          <cell r="B85">
            <v>39994</v>
          </cell>
          <cell r="C85">
            <v>1887631</v>
          </cell>
          <cell r="D85" t="str">
            <v>177,964     47198       81.65     159</v>
          </cell>
        </row>
        <row r="86">
          <cell r="A86">
            <v>35582</v>
          </cell>
          <cell r="B86">
            <v>37553</v>
          </cell>
          <cell r="C86">
            <v>1802528</v>
          </cell>
          <cell r="D86" t="str">
            <v>140,610     48000       78.92     160</v>
          </cell>
        </row>
        <row r="87">
          <cell r="A87">
            <v>35612</v>
          </cell>
          <cell r="B87">
            <v>34541</v>
          </cell>
          <cell r="C87">
            <v>1919455</v>
          </cell>
          <cell r="D87" t="str">
            <v>131,122     55571       79.15     155</v>
          </cell>
        </row>
        <row r="88">
          <cell r="A88">
            <v>35643</v>
          </cell>
          <cell r="B88">
            <v>33057</v>
          </cell>
          <cell r="C88">
            <v>1810682</v>
          </cell>
          <cell r="D88" t="str">
            <v>108,280     54775       76.61     155</v>
          </cell>
        </row>
        <row r="89">
          <cell r="A89">
            <v>35674</v>
          </cell>
          <cell r="B89">
            <v>31821</v>
          </cell>
          <cell r="C89">
            <v>1596429</v>
          </cell>
          <cell r="D89" t="str">
            <v>84,856     50170       72.73     156</v>
          </cell>
        </row>
        <row r="90">
          <cell r="A90">
            <v>35704</v>
          </cell>
          <cell r="B90">
            <v>33794</v>
          </cell>
          <cell r="C90">
            <v>1700099</v>
          </cell>
          <cell r="D90" t="str">
            <v>95,773     50308       73.92     154</v>
          </cell>
        </row>
        <row r="91">
          <cell r="A91">
            <v>35735</v>
          </cell>
          <cell r="B91">
            <v>29087</v>
          </cell>
          <cell r="C91">
            <v>1625457</v>
          </cell>
          <cell r="D91" t="str">
            <v>104,154     55883       78.17     152</v>
          </cell>
        </row>
        <row r="92">
          <cell r="A92">
            <v>35765</v>
          </cell>
          <cell r="B92">
            <v>28882</v>
          </cell>
          <cell r="C92">
            <v>1652035</v>
          </cell>
          <cell r="D92" t="str">
            <v>117,527     57200       80.27     150</v>
          </cell>
        </row>
        <row r="93">
          <cell r="A93" t="str">
            <v>Totals: __</v>
          </cell>
          <cell r="B93" t="str">
            <v>________</v>
          </cell>
          <cell r="C93" t="str">
            <v>__________</v>
          </cell>
          <cell r="D93" t="str">
            <v>__________</v>
          </cell>
        </row>
        <row r="94">
          <cell r="A94">
            <v>1997</v>
          </cell>
          <cell r="B94">
            <v>433584</v>
          </cell>
          <cell r="C94">
            <v>22003532</v>
          </cell>
          <cell r="D94">
            <v>1779437</v>
          </cell>
        </row>
        <row r="96">
          <cell r="A96">
            <v>35796</v>
          </cell>
          <cell r="B96">
            <v>27449</v>
          </cell>
          <cell r="C96">
            <v>1552464</v>
          </cell>
          <cell r="D96" t="str">
            <v>139,892     56559       83.60     150</v>
          </cell>
        </row>
        <row r="97">
          <cell r="A97">
            <v>35827</v>
          </cell>
          <cell r="B97">
            <v>26501</v>
          </cell>
          <cell r="C97">
            <v>1359685</v>
          </cell>
          <cell r="D97" t="str">
            <v>127,654     51307       82.81     146</v>
          </cell>
        </row>
        <row r="98">
          <cell r="A98">
            <v>35855</v>
          </cell>
          <cell r="B98">
            <v>28300</v>
          </cell>
          <cell r="C98">
            <v>1520935</v>
          </cell>
          <cell r="D98" t="str">
            <v>154,569     53744       84.52     147</v>
          </cell>
        </row>
        <row r="99">
          <cell r="A99">
            <v>35886</v>
          </cell>
          <cell r="B99">
            <v>27957</v>
          </cell>
          <cell r="C99">
            <v>1432259</v>
          </cell>
          <cell r="D99" t="str">
            <v>133,826     51231       82.72     148</v>
          </cell>
        </row>
        <row r="100">
          <cell r="A100">
            <v>35916</v>
          </cell>
          <cell r="B100">
            <v>27818</v>
          </cell>
          <cell r="C100">
            <v>1358784</v>
          </cell>
          <cell r="D100" t="str">
            <v>106,198     48846       79.24     149</v>
          </cell>
        </row>
        <row r="101">
          <cell r="A101">
            <v>35947</v>
          </cell>
          <cell r="B101">
            <v>23745</v>
          </cell>
          <cell r="C101">
            <v>1279286</v>
          </cell>
          <cell r="D101" t="str">
            <v>100,628     53877       80.91     146</v>
          </cell>
        </row>
        <row r="102">
          <cell r="A102">
            <v>35977</v>
          </cell>
          <cell r="B102">
            <v>24192</v>
          </cell>
          <cell r="C102">
            <v>1318906</v>
          </cell>
          <cell r="D102" t="str">
            <v>100,492     54519       80.60     147</v>
          </cell>
        </row>
        <row r="103">
          <cell r="A103">
            <v>36008</v>
          </cell>
          <cell r="B103">
            <v>23817</v>
          </cell>
          <cell r="C103">
            <v>1258616</v>
          </cell>
          <cell r="D103" t="str">
            <v>97,600     52846       80.38     148</v>
          </cell>
        </row>
        <row r="104">
          <cell r="A104">
            <v>36039</v>
          </cell>
          <cell r="B104">
            <v>21790</v>
          </cell>
          <cell r="C104">
            <v>1154677</v>
          </cell>
          <cell r="D104" t="str">
            <v>87,810     52992       80.12     146</v>
          </cell>
        </row>
        <row r="105">
          <cell r="A105">
            <v>36069</v>
          </cell>
          <cell r="B105">
            <v>21798</v>
          </cell>
          <cell r="C105">
            <v>1160032</v>
          </cell>
          <cell r="D105" t="str">
            <v>81,050     53218       78.81     142</v>
          </cell>
        </row>
        <row r="106">
          <cell r="A106">
            <v>36100</v>
          </cell>
          <cell r="B106">
            <v>21918</v>
          </cell>
          <cell r="C106">
            <v>1184549</v>
          </cell>
          <cell r="D106" t="str">
            <v>76,862     54045       77.81     142</v>
          </cell>
        </row>
        <row r="107">
          <cell r="A107">
            <v>36130</v>
          </cell>
          <cell r="B107">
            <v>21526</v>
          </cell>
          <cell r="C107">
            <v>1191580</v>
          </cell>
          <cell r="D107" t="str">
            <v>95,080     55356       81.54     144</v>
          </cell>
        </row>
        <row r="108">
          <cell r="A108" t="str">
            <v>Totals: __</v>
          </cell>
          <cell r="B108" t="str">
            <v>________</v>
          </cell>
          <cell r="C108" t="str">
            <v>__________</v>
          </cell>
          <cell r="D108" t="str">
            <v>__________</v>
          </cell>
        </row>
        <row r="109">
          <cell r="A109">
            <v>1998</v>
          </cell>
          <cell r="B109">
            <v>296811</v>
          </cell>
          <cell r="C109">
            <v>15771773</v>
          </cell>
          <cell r="D109">
            <v>1301661</v>
          </cell>
        </row>
        <row r="111">
          <cell r="A111">
            <v>36161</v>
          </cell>
          <cell r="B111">
            <v>19905</v>
          </cell>
          <cell r="C111">
            <v>1110968</v>
          </cell>
          <cell r="D111" t="str">
            <v>84,204     55814       80.88     141</v>
          </cell>
        </row>
        <row r="112">
          <cell r="A112">
            <v>36192</v>
          </cell>
          <cell r="B112">
            <v>17322</v>
          </cell>
          <cell r="C112">
            <v>1020532</v>
          </cell>
          <cell r="D112" t="str">
            <v>72,904     58916       80.80     140</v>
          </cell>
        </row>
        <row r="113">
          <cell r="A113">
            <v>36220</v>
          </cell>
          <cell r="B113">
            <v>16695</v>
          </cell>
          <cell r="C113">
            <v>1057581</v>
          </cell>
          <cell r="D113" t="str">
            <v>63,684     63348       79.23     137</v>
          </cell>
        </row>
        <row r="114">
          <cell r="A114">
            <v>36251</v>
          </cell>
          <cell r="B114">
            <v>18022</v>
          </cell>
          <cell r="C114">
            <v>990580</v>
          </cell>
          <cell r="D114" t="str">
            <v>57,901     54966       76.26     134</v>
          </cell>
        </row>
        <row r="115">
          <cell r="A115">
            <v>36281</v>
          </cell>
          <cell r="B115">
            <v>19172</v>
          </cell>
          <cell r="C115">
            <v>1037983</v>
          </cell>
          <cell r="D115" t="str">
            <v>53,136     54141       73.49     140</v>
          </cell>
        </row>
        <row r="116">
          <cell r="A116">
            <v>36312</v>
          </cell>
          <cell r="B116">
            <v>16158</v>
          </cell>
          <cell r="C116">
            <v>983115</v>
          </cell>
          <cell r="D116" t="str">
            <v>52,210     60844       76.37     138</v>
          </cell>
        </row>
        <row r="117">
          <cell r="A117">
            <v>36342</v>
          </cell>
          <cell r="B117">
            <v>18429</v>
          </cell>
          <cell r="C117">
            <v>1028692</v>
          </cell>
          <cell r="D117" t="str">
            <v>61,377     55820       76.91     134</v>
          </cell>
        </row>
        <row r="118">
          <cell r="A118">
            <v>36373</v>
          </cell>
          <cell r="B118">
            <v>17573</v>
          </cell>
          <cell r="C118">
            <v>937400</v>
          </cell>
          <cell r="D118" t="str">
            <v>70,812     53344       80.12     132</v>
          </cell>
        </row>
        <row r="119">
          <cell r="A119">
            <v>36404</v>
          </cell>
          <cell r="B119">
            <v>16617</v>
          </cell>
          <cell r="C119">
            <v>826959</v>
          </cell>
          <cell r="D119" t="str">
            <v>48,645     49766       74.54     128</v>
          </cell>
        </row>
        <row r="120">
          <cell r="A120">
            <v>36434</v>
          </cell>
          <cell r="B120">
            <v>16518</v>
          </cell>
          <cell r="C120">
            <v>831582</v>
          </cell>
          <cell r="D120" t="str">
            <v>58,102     50344       77.86     125</v>
          </cell>
        </row>
        <row r="121">
          <cell r="A121">
            <v>36465</v>
          </cell>
          <cell r="B121">
            <v>15936</v>
          </cell>
          <cell r="C121">
            <v>783528</v>
          </cell>
          <cell r="D121" t="str">
            <v>66,091     49168       80.57     127</v>
          </cell>
        </row>
        <row r="122">
          <cell r="A122">
            <v>36495</v>
          </cell>
          <cell r="B122">
            <v>15419</v>
          </cell>
          <cell r="C122">
            <v>786463</v>
          </cell>
          <cell r="D122" t="str">
            <v>65,685     51007       80.99     128</v>
          </cell>
        </row>
        <row r="123">
          <cell r="A123" t="str">
            <v>Totals: __</v>
          </cell>
          <cell r="B123" t="str">
            <v>________</v>
          </cell>
          <cell r="C123" t="str">
            <v>__________</v>
          </cell>
          <cell r="D123" t="str">
            <v>__________</v>
          </cell>
        </row>
        <row r="124">
          <cell r="A124">
            <v>1999</v>
          </cell>
          <cell r="B124">
            <v>207766</v>
          </cell>
          <cell r="C124">
            <v>11395383</v>
          </cell>
          <cell r="D124">
            <v>754751</v>
          </cell>
        </row>
        <row r="126">
          <cell r="A126">
            <v>36526</v>
          </cell>
          <cell r="B126">
            <v>15678</v>
          </cell>
          <cell r="C126">
            <v>772748</v>
          </cell>
          <cell r="D126" t="str">
            <v>68,568     49289       81.39     127</v>
          </cell>
        </row>
        <row r="127">
          <cell r="A127">
            <v>36557</v>
          </cell>
          <cell r="B127">
            <v>15993</v>
          </cell>
          <cell r="C127">
            <v>654823</v>
          </cell>
          <cell r="D127" t="str">
            <v>60,807     40945       79.18     127</v>
          </cell>
        </row>
        <row r="128">
          <cell r="A128">
            <v>36586</v>
          </cell>
          <cell r="B128">
            <v>20181</v>
          </cell>
          <cell r="C128">
            <v>734941</v>
          </cell>
          <cell r="D128" t="str">
            <v>187,953     36418       90.30     126</v>
          </cell>
        </row>
        <row r="129">
          <cell r="A129">
            <v>36617</v>
          </cell>
          <cell r="B129">
            <v>18924</v>
          </cell>
          <cell r="C129">
            <v>734921</v>
          </cell>
          <cell r="D129" t="str">
            <v>136,061     38836       87.79     126</v>
          </cell>
        </row>
        <row r="130">
          <cell r="A130">
            <v>36647</v>
          </cell>
          <cell r="B130">
            <v>17839</v>
          </cell>
          <cell r="C130">
            <v>778861</v>
          </cell>
          <cell r="D130" t="str">
            <v>106,220     43661       85.62     125</v>
          </cell>
        </row>
        <row r="131">
          <cell r="A131">
            <v>36678</v>
          </cell>
          <cell r="B131">
            <v>15609</v>
          </cell>
          <cell r="C131">
            <v>758317</v>
          </cell>
          <cell r="D131" t="str">
            <v>67,516     48583       81.22     125</v>
          </cell>
        </row>
        <row r="132">
          <cell r="A132">
            <v>36708</v>
          </cell>
          <cell r="B132">
            <v>17418</v>
          </cell>
          <cell r="C132">
            <v>800680</v>
          </cell>
          <cell r="D132" t="str">
            <v>73,709     45969       80.89     122</v>
          </cell>
        </row>
        <row r="133">
          <cell r="A133">
            <v>36739</v>
          </cell>
          <cell r="B133">
            <v>18126</v>
          </cell>
          <cell r="C133">
            <v>748787</v>
          </cell>
          <cell r="D133" t="str">
            <v>73,084     41311       80.13     120</v>
          </cell>
        </row>
        <row r="134">
          <cell r="A134">
            <v>36770</v>
          </cell>
          <cell r="B134">
            <v>15779</v>
          </cell>
          <cell r="C134">
            <v>738242</v>
          </cell>
          <cell r="D134" t="str">
            <v>52,083     46787       76.75     119</v>
          </cell>
        </row>
        <row r="135">
          <cell r="A135">
            <v>36800</v>
          </cell>
          <cell r="B135">
            <v>15882</v>
          </cell>
          <cell r="C135">
            <v>694578</v>
          </cell>
          <cell r="D135" t="str">
            <v>62,785     43734       79.81     119</v>
          </cell>
        </row>
        <row r="136">
          <cell r="A136">
            <v>36831</v>
          </cell>
          <cell r="B136">
            <v>15509</v>
          </cell>
          <cell r="C136">
            <v>652912</v>
          </cell>
          <cell r="D136" t="str">
            <v>52,578     42099       77.22     116</v>
          </cell>
        </row>
        <row r="137">
          <cell r="A137">
            <v>36861</v>
          </cell>
          <cell r="B137">
            <v>16312</v>
          </cell>
          <cell r="C137">
            <v>658605</v>
          </cell>
          <cell r="D137" t="str">
            <v>55,186     40376       77.19     115</v>
          </cell>
        </row>
        <row r="138">
          <cell r="A138" t="str">
            <v>Totals: __</v>
          </cell>
          <cell r="B138" t="str">
            <v>________</v>
          </cell>
          <cell r="C138" t="str">
            <v>__________</v>
          </cell>
          <cell r="D138" t="str">
            <v>__________</v>
          </cell>
        </row>
        <row r="139">
          <cell r="A139">
            <v>2000</v>
          </cell>
          <cell r="B139">
            <v>203250</v>
          </cell>
          <cell r="C139">
            <v>8728415</v>
          </cell>
          <cell r="D139">
            <v>996550</v>
          </cell>
        </row>
        <row r="141">
          <cell r="A141">
            <v>36892</v>
          </cell>
          <cell r="B141">
            <v>16693</v>
          </cell>
          <cell r="C141">
            <v>616815</v>
          </cell>
          <cell r="D141" t="str">
            <v>58,680     36951       77.85     113</v>
          </cell>
        </row>
        <row r="142">
          <cell r="A142">
            <v>36923</v>
          </cell>
          <cell r="B142">
            <v>14848</v>
          </cell>
          <cell r="C142">
            <v>587002</v>
          </cell>
          <cell r="D142" t="str">
            <v>117,924     39535       88.82     115</v>
          </cell>
        </row>
        <row r="143">
          <cell r="A143">
            <v>36951</v>
          </cell>
          <cell r="B143">
            <v>17927</v>
          </cell>
          <cell r="C143">
            <v>643842</v>
          </cell>
          <cell r="D143" t="str">
            <v>272,908     35915       93.84     120</v>
          </cell>
        </row>
        <row r="144">
          <cell r="A144">
            <v>36982</v>
          </cell>
          <cell r="B144">
            <v>14979</v>
          </cell>
          <cell r="C144">
            <v>653584</v>
          </cell>
          <cell r="D144" t="str">
            <v>250,588     43634       94.36     118</v>
          </cell>
        </row>
        <row r="145">
          <cell r="A145">
            <v>37012</v>
          </cell>
          <cell r="B145">
            <v>16258</v>
          </cell>
          <cell r="C145">
            <v>711049</v>
          </cell>
          <cell r="D145" t="str">
            <v>236,964     43736       93.58     115</v>
          </cell>
        </row>
        <row r="146">
          <cell r="A146" t="str">
            <v>Totals: __</v>
          </cell>
          <cell r="B146" t="str">
            <v>________</v>
          </cell>
          <cell r="C146" t="str">
            <v>__________</v>
          </cell>
          <cell r="D146" t="str">
            <v>__________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4"/>
    </sheetNames>
    <sheetDataSet>
      <sheetData sheetId="0">
        <row r="38">
          <cell r="A38">
            <v>34425</v>
          </cell>
          <cell r="B38">
            <v>179631</v>
          </cell>
          <cell r="C38">
            <v>3270108</v>
          </cell>
          <cell r="D38" t="str">
            <v>939     18205        0.52     229</v>
          </cell>
        </row>
        <row r="39">
          <cell r="A39">
            <v>34455</v>
          </cell>
          <cell r="B39">
            <v>397517</v>
          </cell>
          <cell r="C39">
            <v>6407676</v>
          </cell>
          <cell r="D39" t="str">
            <v>124,211     16120       23.81     208</v>
          </cell>
        </row>
        <row r="40">
          <cell r="A40">
            <v>34486</v>
          </cell>
          <cell r="B40">
            <v>302155</v>
          </cell>
          <cell r="C40">
            <v>6539821</v>
          </cell>
          <cell r="D40" t="str">
            <v>104,506     21644       25.70     204</v>
          </cell>
        </row>
        <row r="41">
          <cell r="A41">
            <v>34516</v>
          </cell>
          <cell r="B41">
            <v>271874</v>
          </cell>
          <cell r="C41">
            <v>6816101</v>
          </cell>
          <cell r="D41" t="str">
            <v>119,684     25071       30.57     194</v>
          </cell>
        </row>
        <row r="42">
          <cell r="A42">
            <v>34547</v>
          </cell>
          <cell r="B42">
            <v>219153</v>
          </cell>
          <cell r="C42">
            <v>6335211</v>
          </cell>
          <cell r="D42" t="str">
            <v>117,396     28908       34.88     203</v>
          </cell>
        </row>
        <row r="43">
          <cell r="A43">
            <v>34578</v>
          </cell>
          <cell r="B43">
            <v>176899</v>
          </cell>
          <cell r="C43">
            <v>5391822</v>
          </cell>
          <cell r="D43" t="str">
            <v>120,360     30480       40.49     195</v>
          </cell>
        </row>
        <row r="44">
          <cell r="A44">
            <v>34608</v>
          </cell>
          <cell r="B44">
            <v>165661</v>
          </cell>
          <cell r="C44">
            <v>5154906</v>
          </cell>
          <cell r="D44" t="str">
            <v>100,382     31118       37.73     187</v>
          </cell>
        </row>
        <row r="45">
          <cell r="A45">
            <v>34639</v>
          </cell>
          <cell r="B45">
            <v>137526</v>
          </cell>
          <cell r="C45">
            <v>4487050</v>
          </cell>
          <cell r="D45" t="str">
            <v>98,777     32627       41.80     185</v>
          </cell>
        </row>
        <row r="46">
          <cell r="A46">
            <v>34669</v>
          </cell>
          <cell r="B46">
            <v>142919</v>
          </cell>
          <cell r="C46">
            <v>4540962</v>
          </cell>
          <cell r="D46" t="str">
            <v>101,251     31773       41.47     180</v>
          </cell>
        </row>
        <row r="47">
          <cell r="A47" t="str">
            <v>Totals:</v>
          </cell>
          <cell r="B47" t="str">
            <v>__________</v>
          </cell>
          <cell r="C47" t="str">
            <v>__________</v>
          </cell>
          <cell r="D47" t="str">
            <v>__________</v>
          </cell>
        </row>
        <row r="48">
          <cell r="A48">
            <v>1994</v>
          </cell>
          <cell r="B48">
            <v>1993335</v>
          </cell>
          <cell r="C48">
            <v>48943657</v>
          </cell>
          <cell r="D48">
            <v>887506</v>
          </cell>
        </row>
        <row r="50">
          <cell r="A50">
            <v>34700</v>
          </cell>
          <cell r="B50">
            <v>142585</v>
          </cell>
          <cell r="C50">
            <v>4464597</v>
          </cell>
          <cell r="D50" t="str">
            <v>144,645     31312       50.36     181</v>
          </cell>
        </row>
        <row r="51">
          <cell r="A51">
            <v>34731</v>
          </cell>
          <cell r="B51">
            <v>126698</v>
          </cell>
          <cell r="C51">
            <v>3889553</v>
          </cell>
          <cell r="D51" t="str">
            <v>123,955     30700       49.45     171</v>
          </cell>
        </row>
        <row r="52">
          <cell r="A52">
            <v>34759</v>
          </cell>
          <cell r="B52">
            <v>131058</v>
          </cell>
          <cell r="C52">
            <v>4073230</v>
          </cell>
          <cell r="D52" t="str">
            <v>118,475     31080       47.48     175</v>
          </cell>
        </row>
        <row r="53">
          <cell r="A53">
            <v>34790</v>
          </cell>
          <cell r="B53">
            <v>117744</v>
          </cell>
          <cell r="C53">
            <v>3715779</v>
          </cell>
          <cell r="D53" t="str">
            <v>138,850     31559       54.11     175</v>
          </cell>
        </row>
        <row r="54">
          <cell r="A54">
            <v>34820</v>
          </cell>
          <cell r="B54">
            <v>115355</v>
          </cell>
          <cell r="C54">
            <v>3818496</v>
          </cell>
          <cell r="D54" t="str">
            <v>167,143     33103       59.17     174</v>
          </cell>
        </row>
        <row r="55">
          <cell r="A55">
            <v>34851</v>
          </cell>
          <cell r="B55">
            <v>100846</v>
          </cell>
          <cell r="C55">
            <v>3400615</v>
          </cell>
          <cell r="D55" t="str">
            <v>171,884     33721       63.02     171</v>
          </cell>
        </row>
        <row r="56">
          <cell r="A56">
            <v>34881</v>
          </cell>
          <cell r="B56">
            <v>100061</v>
          </cell>
          <cell r="C56">
            <v>3427373</v>
          </cell>
          <cell r="D56" t="str">
            <v>214,525     34253       68.19     170</v>
          </cell>
        </row>
        <row r="57">
          <cell r="A57">
            <v>34912</v>
          </cell>
          <cell r="B57">
            <v>93973</v>
          </cell>
          <cell r="C57">
            <v>3264482</v>
          </cell>
          <cell r="D57" t="str">
            <v>170,175     34739       64.42     168</v>
          </cell>
        </row>
        <row r="58">
          <cell r="A58">
            <v>34943</v>
          </cell>
          <cell r="B58">
            <v>84107</v>
          </cell>
          <cell r="C58">
            <v>2804679</v>
          </cell>
          <cell r="D58" t="str">
            <v>157,899     33347       65.25     165</v>
          </cell>
        </row>
        <row r="59">
          <cell r="A59">
            <v>34973</v>
          </cell>
          <cell r="B59">
            <v>81124</v>
          </cell>
          <cell r="C59">
            <v>2730768</v>
          </cell>
          <cell r="D59" t="str">
            <v>157,096     33662       65.95     156</v>
          </cell>
        </row>
        <row r="60">
          <cell r="A60">
            <v>35004</v>
          </cell>
          <cell r="B60">
            <v>78353</v>
          </cell>
          <cell r="C60">
            <v>2644751</v>
          </cell>
          <cell r="D60" t="str">
            <v>121,355     33755       60.77     153</v>
          </cell>
        </row>
        <row r="61">
          <cell r="A61">
            <v>35034</v>
          </cell>
          <cell r="B61">
            <v>76664</v>
          </cell>
          <cell r="C61">
            <v>2674656</v>
          </cell>
          <cell r="D61" t="str">
            <v>109,549     34889       58.83     153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1995</v>
          </cell>
          <cell r="B63">
            <v>1248568</v>
          </cell>
          <cell r="C63">
            <v>40908979</v>
          </cell>
          <cell r="D63">
            <v>1795551</v>
          </cell>
        </row>
        <row r="65">
          <cell r="A65">
            <v>35065</v>
          </cell>
          <cell r="B65">
            <v>73607</v>
          </cell>
          <cell r="C65">
            <v>2596510</v>
          </cell>
          <cell r="D65" t="str">
            <v>113,725     35276       60.71     152</v>
          </cell>
        </row>
        <row r="66">
          <cell r="A66">
            <v>35096</v>
          </cell>
          <cell r="B66">
            <v>64174</v>
          </cell>
          <cell r="C66">
            <v>2339038</v>
          </cell>
          <cell r="D66" t="str">
            <v>106,653     36449       62.43     149</v>
          </cell>
        </row>
        <row r="67">
          <cell r="A67">
            <v>35125</v>
          </cell>
          <cell r="B67">
            <v>68661</v>
          </cell>
          <cell r="C67">
            <v>2471322</v>
          </cell>
          <cell r="D67" t="str">
            <v>134,709     35994       66.24     145</v>
          </cell>
        </row>
        <row r="68">
          <cell r="A68">
            <v>35156</v>
          </cell>
          <cell r="B68">
            <v>61431</v>
          </cell>
          <cell r="C68">
            <v>2283853</v>
          </cell>
          <cell r="D68" t="str">
            <v>106,207     37178       63.35     142</v>
          </cell>
        </row>
        <row r="69">
          <cell r="A69">
            <v>35186</v>
          </cell>
          <cell r="B69">
            <v>62842</v>
          </cell>
          <cell r="C69">
            <v>2270756</v>
          </cell>
          <cell r="D69" t="str">
            <v>115,886     36135       64.84     142</v>
          </cell>
        </row>
        <row r="70">
          <cell r="A70">
            <v>35217</v>
          </cell>
          <cell r="B70">
            <v>57336</v>
          </cell>
          <cell r="C70">
            <v>2069798</v>
          </cell>
          <cell r="D70" t="str">
            <v>97,422     36100       62.95     141</v>
          </cell>
        </row>
        <row r="71">
          <cell r="A71">
            <v>35247</v>
          </cell>
          <cell r="B71">
            <v>56418</v>
          </cell>
          <cell r="C71">
            <v>2090601</v>
          </cell>
          <cell r="D71" t="str">
            <v>126,770     37056       69.20     139</v>
          </cell>
        </row>
        <row r="72">
          <cell r="A72">
            <v>35278</v>
          </cell>
          <cell r="B72">
            <v>55300</v>
          </cell>
          <cell r="C72">
            <v>2053150</v>
          </cell>
          <cell r="D72" t="str">
            <v>138,521     37128       71.47     143</v>
          </cell>
        </row>
        <row r="73">
          <cell r="A73">
            <v>35309</v>
          </cell>
          <cell r="B73">
            <v>51969</v>
          </cell>
          <cell r="C73">
            <v>1890194</v>
          </cell>
          <cell r="D73" t="str">
            <v>125,204     36372       70.67     138</v>
          </cell>
        </row>
        <row r="74">
          <cell r="A74">
            <v>35339</v>
          </cell>
          <cell r="B74">
            <v>53414</v>
          </cell>
          <cell r="C74">
            <v>1878341</v>
          </cell>
          <cell r="D74" t="str">
            <v>150,767     35166       73.84     134</v>
          </cell>
        </row>
        <row r="75">
          <cell r="A75">
            <v>35370</v>
          </cell>
          <cell r="B75">
            <v>51562</v>
          </cell>
          <cell r="C75">
            <v>1785241</v>
          </cell>
          <cell r="D75" t="str">
            <v>161,666     34624       75.82     133</v>
          </cell>
        </row>
        <row r="76">
          <cell r="A76">
            <v>35400</v>
          </cell>
          <cell r="B76">
            <v>51609</v>
          </cell>
          <cell r="C76">
            <v>1754504</v>
          </cell>
          <cell r="D76" t="str">
            <v>151,794     33997       74.63     140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  <cell r="D77" t="str">
            <v>__________</v>
          </cell>
        </row>
        <row r="78">
          <cell r="A78">
            <v>1996</v>
          </cell>
          <cell r="B78">
            <v>708323</v>
          </cell>
          <cell r="C78">
            <v>25483308</v>
          </cell>
          <cell r="D78">
            <v>1529324</v>
          </cell>
        </row>
        <row r="80">
          <cell r="A80">
            <v>35431</v>
          </cell>
          <cell r="B80">
            <v>51454</v>
          </cell>
          <cell r="C80">
            <v>1612192</v>
          </cell>
          <cell r="D80" t="str">
            <v>157,904     31333       75.42     138</v>
          </cell>
        </row>
        <row r="81">
          <cell r="A81">
            <v>35462</v>
          </cell>
          <cell r="B81">
            <v>48858</v>
          </cell>
          <cell r="C81">
            <v>1452605</v>
          </cell>
          <cell r="D81" t="str">
            <v>175,444     29732       78.22     136</v>
          </cell>
        </row>
        <row r="82">
          <cell r="A82">
            <v>35490</v>
          </cell>
          <cell r="B82">
            <v>44530</v>
          </cell>
          <cell r="C82">
            <v>1491894</v>
          </cell>
          <cell r="D82" t="str">
            <v>162,748     33504       78.52     131</v>
          </cell>
        </row>
        <row r="83">
          <cell r="A83">
            <v>35521</v>
          </cell>
          <cell r="B83">
            <v>43729</v>
          </cell>
          <cell r="C83">
            <v>1433731</v>
          </cell>
          <cell r="D83" t="str">
            <v>145,630     32787       76.91     130</v>
          </cell>
        </row>
        <row r="84">
          <cell r="A84">
            <v>35551</v>
          </cell>
          <cell r="B84">
            <v>39810</v>
          </cell>
          <cell r="C84">
            <v>1444849</v>
          </cell>
          <cell r="D84" t="str">
            <v>165,071     36294       80.57     121</v>
          </cell>
        </row>
        <row r="85">
          <cell r="A85">
            <v>35582</v>
          </cell>
          <cell r="B85">
            <v>40442</v>
          </cell>
          <cell r="C85">
            <v>1310854</v>
          </cell>
          <cell r="D85" t="str">
            <v>175,011     32414       81.23     120</v>
          </cell>
        </row>
        <row r="86">
          <cell r="A86">
            <v>35612</v>
          </cell>
          <cell r="B86">
            <v>36745</v>
          </cell>
          <cell r="C86">
            <v>1237080</v>
          </cell>
          <cell r="D86" t="str">
            <v>208,379     33667       85.01     120</v>
          </cell>
        </row>
        <row r="87">
          <cell r="A87">
            <v>35643</v>
          </cell>
          <cell r="B87">
            <v>35760</v>
          </cell>
          <cell r="C87">
            <v>1171142</v>
          </cell>
          <cell r="D87" t="str">
            <v>176,060     32751       83.12     122</v>
          </cell>
        </row>
        <row r="88">
          <cell r="A88">
            <v>35674</v>
          </cell>
          <cell r="B88">
            <v>33973</v>
          </cell>
          <cell r="C88">
            <v>1142714</v>
          </cell>
          <cell r="D88" t="str">
            <v>173,070     33636       83.59     114</v>
          </cell>
        </row>
        <row r="89">
          <cell r="A89">
            <v>35704</v>
          </cell>
          <cell r="B89">
            <v>34557</v>
          </cell>
          <cell r="C89">
            <v>1071229</v>
          </cell>
          <cell r="D89" t="str">
            <v>154,328     30999       81.70     115</v>
          </cell>
        </row>
        <row r="90">
          <cell r="A90">
            <v>35735</v>
          </cell>
          <cell r="B90">
            <v>33539</v>
          </cell>
          <cell r="C90">
            <v>1041679</v>
          </cell>
          <cell r="D90" t="str">
            <v>149,141     31059       81.64     113</v>
          </cell>
        </row>
        <row r="91">
          <cell r="A91">
            <v>35765</v>
          </cell>
          <cell r="B91">
            <v>33445</v>
          </cell>
          <cell r="C91">
            <v>1071176</v>
          </cell>
          <cell r="D91" t="str">
            <v>153,919     32028       82.15     119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  <cell r="D92" t="str">
            <v>__________</v>
          </cell>
        </row>
        <row r="93">
          <cell r="A93">
            <v>1997</v>
          </cell>
          <cell r="B93">
            <v>476842</v>
          </cell>
          <cell r="C93">
            <v>15481145</v>
          </cell>
          <cell r="D93">
            <v>1996705</v>
          </cell>
        </row>
        <row r="95">
          <cell r="A95">
            <v>35796</v>
          </cell>
          <cell r="B95">
            <v>32173</v>
          </cell>
          <cell r="C95">
            <v>1007550</v>
          </cell>
          <cell r="D95" t="str">
            <v>236,872     31317       88.04     112</v>
          </cell>
        </row>
        <row r="96">
          <cell r="A96">
            <v>35827</v>
          </cell>
          <cell r="B96">
            <v>30257</v>
          </cell>
          <cell r="C96">
            <v>910395</v>
          </cell>
          <cell r="D96" t="str">
            <v>204,247     30089       87.10     112</v>
          </cell>
        </row>
        <row r="97">
          <cell r="A97">
            <v>35855</v>
          </cell>
          <cell r="B97">
            <v>33857</v>
          </cell>
          <cell r="C97">
            <v>1009583</v>
          </cell>
          <cell r="D97" t="str">
            <v>197,170     29820       85.35     108</v>
          </cell>
        </row>
        <row r="98">
          <cell r="A98">
            <v>35886</v>
          </cell>
          <cell r="B98">
            <v>31415</v>
          </cell>
          <cell r="C98">
            <v>974525</v>
          </cell>
          <cell r="D98" t="str">
            <v>224,602     31022       87.73     106</v>
          </cell>
        </row>
        <row r="99">
          <cell r="A99">
            <v>35916</v>
          </cell>
          <cell r="B99">
            <v>31775</v>
          </cell>
          <cell r="C99">
            <v>952800</v>
          </cell>
          <cell r="D99" t="str">
            <v>220,542     29986       87.41     107</v>
          </cell>
        </row>
        <row r="100">
          <cell r="A100">
            <v>35947</v>
          </cell>
          <cell r="B100">
            <v>31033</v>
          </cell>
          <cell r="C100">
            <v>949613</v>
          </cell>
          <cell r="D100" t="str">
            <v>220,193     30601       87.65     105</v>
          </cell>
        </row>
        <row r="101">
          <cell r="A101">
            <v>35977</v>
          </cell>
          <cell r="B101">
            <v>31758</v>
          </cell>
          <cell r="C101">
            <v>977379</v>
          </cell>
          <cell r="D101" t="str">
            <v>210,222     30776       86.88     105</v>
          </cell>
        </row>
        <row r="102">
          <cell r="A102">
            <v>36008</v>
          </cell>
          <cell r="B102">
            <v>33244</v>
          </cell>
          <cell r="C102">
            <v>942637</v>
          </cell>
          <cell r="D102" t="str">
            <v>298,958     28356       89.99     103</v>
          </cell>
        </row>
        <row r="103">
          <cell r="A103">
            <v>36039</v>
          </cell>
          <cell r="B103">
            <v>27491</v>
          </cell>
          <cell r="C103">
            <v>837585</v>
          </cell>
          <cell r="D103" t="str">
            <v>135,349     30468       83.12     101</v>
          </cell>
        </row>
        <row r="104">
          <cell r="A104">
            <v>36069</v>
          </cell>
          <cell r="B104">
            <v>26165</v>
          </cell>
          <cell r="C104">
            <v>858825</v>
          </cell>
          <cell r="D104" t="str">
            <v>140,644     32824       84.31      98</v>
          </cell>
        </row>
        <row r="105">
          <cell r="A105">
            <v>36100</v>
          </cell>
          <cell r="B105">
            <v>25669</v>
          </cell>
          <cell r="C105">
            <v>759258</v>
          </cell>
          <cell r="D105" t="str">
            <v>129,271     29579       83.43      93</v>
          </cell>
        </row>
        <row r="106">
          <cell r="A106">
            <v>36130</v>
          </cell>
          <cell r="B106">
            <v>25514</v>
          </cell>
          <cell r="C106">
            <v>798051</v>
          </cell>
          <cell r="D106" t="str">
            <v>133,460     31279       83.95      99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  <cell r="D107" t="str">
            <v>__________</v>
          </cell>
        </row>
        <row r="108">
          <cell r="A108">
            <v>1998</v>
          </cell>
          <cell r="B108">
            <v>360351</v>
          </cell>
          <cell r="C108">
            <v>10978201</v>
          </cell>
          <cell r="D108">
            <v>2351530</v>
          </cell>
        </row>
        <row r="110">
          <cell r="A110">
            <v>36161</v>
          </cell>
          <cell r="B110">
            <v>27343</v>
          </cell>
          <cell r="C110">
            <v>809486</v>
          </cell>
          <cell r="D110" t="str">
            <v>151,325     29605       84.70      94</v>
          </cell>
        </row>
        <row r="111">
          <cell r="A111">
            <v>36192</v>
          </cell>
          <cell r="B111">
            <v>24347</v>
          </cell>
          <cell r="C111">
            <v>757874</v>
          </cell>
          <cell r="D111" t="str">
            <v>130,295     31129       84.26      94</v>
          </cell>
        </row>
        <row r="112">
          <cell r="A112">
            <v>36220</v>
          </cell>
          <cell r="B112">
            <v>25640</v>
          </cell>
          <cell r="C112">
            <v>829623</v>
          </cell>
          <cell r="D112" t="str">
            <v>143,707     32357       84.86      91</v>
          </cell>
        </row>
        <row r="113">
          <cell r="A113">
            <v>36251</v>
          </cell>
          <cell r="B113">
            <v>24651</v>
          </cell>
          <cell r="C113">
            <v>780975</v>
          </cell>
          <cell r="D113" t="str">
            <v>132,097     31682       84.27      88</v>
          </cell>
        </row>
        <row r="114">
          <cell r="A114">
            <v>36281</v>
          </cell>
          <cell r="B114">
            <v>23522</v>
          </cell>
          <cell r="C114">
            <v>815557</v>
          </cell>
          <cell r="D114" t="str">
            <v>139,415     34673       85.56      90</v>
          </cell>
        </row>
        <row r="115">
          <cell r="A115">
            <v>36312</v>
          </cell>
          <cell r="B115">
            <v>23266</v>
          </cell>
          <cell r="C115">
            <v>774275</v>
          </cell>
          <cell r="D115" t="str">
            <v>133,928     33280       85.20      88</v>
          </cell>
        </row>
        <row r="116">
          <cell r="A116">
            <v>36342</v>
          </cell>
          <cell r="B116">
            <v>22920</v>
          </cell>
          <cell r="C116">
            <v>763618</v>
          </cell>
          <cell r="D116" t="str">
            <v>184,669     33317       88.96      88</v>
          </cell>
        </row>
        <row r="117">
          <cell r="A117">
            <v>36373</v>
          </cell>
          <cell r="B117">
            <v>21721</v>
          </cell>
          <cell r="C117">
            <v>741405</v>
          </cell>
          <cell r="D117" t="str">
            <v>152,208     34134       87.51      86</v>
          </cell>
        </row>
        <row r="118">
          <cell r="A118">
            <v>36404</v>
          </cell>
          <cell r="B118">
            <v>22354</v>
          </cell>
          <cell r="C118">
            <v>723457</v>
          </cell>
          <cell r="D118" t="str">
            <v>153,524     32364       87.29      87</v>
          </cell>
        </row>
        <row r="119">
          <cell r="A119">
            <v>36434</v>
          </cell>
          <cell r="B119">
            <v>25014</v>
          </cell>
          <cell r="C119">
            <v>725712</v>
          </cell>
          <cell r="D119" t="str">
            <v>153,014     29013       85.95      88</v>
          </cell>
        </row>
        <row r="120">
          <cell r="A120">
            <v>36465</v>
          </cell>
          <cell r="B120">
            <v>23783</v>
          </cell>
          <cell r="C120">
            <v>689750</v>
          </cell>
          <cell r="D120" t="str">
            <v>139,739     29002       85.46      88</v>
          </cell>
        </row>
        <row r="121">
          <cell r="A121">
            <v>36495</v>
          </cell>
          <cell r="B121">
            <v>25261</v>
          </cell>
          <cell r="C121">
            <v>706946</v>
          </cell>
          <cell r="D121" t="str">
            <v>171,509     27986       87.16      88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  <cell r="D122" t="str">
            <v>__________</v>
          </cell>
        </row>
        <row r="123">
          <cell r="A123">
            <v>1999</v>
          </cell>
          <cell r="B123">
            <v>289822</v>
          </cell>
          <cell r="C123">
            <v>9118678</v>
          </cell>
          <cell r="D123">
            <v>1785430</v>
          </cell>
        </row>
        <row r="125">
          <cell r="A125">
            <v>36526</v>
          </cell>
          <cell r="B125">
            <v>24593</v>
          </cell>
          <cell r="C125">
            <v>690331</v>
          </cell>
          <cell r="D125" t="str">
            <v>164,345     28071       86.98      90</v>
          </cell>
        </row>
        <row r="126">
          <cell r="A126">
            <v>36557</v>
          </cell>
          <cell r="B126">
            <v>22582</v>
          </cell>
          <cell r="C126">
            <v>636331</v>
          </cell>
          <cell r="D126" t="str">
            <v>172,186     28179       88.41      86</v>
          </cell>
        </row>
        <row r="127">
          <cell r="A127">
            <v>36586</v>
          </cell>
          <cell r="B127">
            <v>22859</v>
          </cell>
          <cell r="C127">
            <v>651250</v>
          </cell>
          <cell r="D127" t="str">
            <v>187,442     28490       89.13      89</v>
          </cell>
        </row>
        <row r="128">
          <cell r="A128">
            <v>36617</v>
          </cell>
          <cell r="B128">
            <v>21827</v>
          </cell>
          <cell r="C128">
            <v>594904</v>
          </cell>
          <cell r="D128" t="str">
            <v>159,153     27256       87.94      87</v>
          </cell>
        </row>
        <row r="129">
          <cell r="A129">
            <v>36647</v>
          </cell>
          <cell r="B129">
            <v>22506</v>
          </cell>
          <cell r="C129">
            <v>643253</v>
          </cell>
          <cell r="D129" t="str">
            <v>168,185     28582       88.20      88</v>
          </cell>
        </row>
        <row r="130">
          <cell r="A130">
            <v>36678</v>
          </cell>
          <cell r="B130">
            <v>21345</v>
          </cell>
          <cell r="C130">
            <v>598300</v>
          </cell>
          <cell r="D130" t="str">
            <v>164,614     28030       88.52      88</v>
          </cell>
        </row>
        <row r="131">
          <cell r="A131">
            <v>36708</v>
          </cell>
          <cell r="B131">
            <v>21685</v>
          </cell>
          <cell r="C131">
            <v>600808</v>
          </cell>
          <cell r="D131" t="str">
            <v>149,966     27707       87.37      88</v>
          </cell>
        </row>
        <row r="132">
          <cell r="A132">
            <v>36739</v>
          </cell>
          <cell r="B132">
            <v>20975</v>
          </cell>
          <cell r="C132">
            <v>577517</v>
          </cell>
          <cell r="D132" t="str">
            <v>163,940     27534       88.66      86</v>
          </cell>
        </row>
        <row r="133">
          <cell r="A133">
            <v>36770</v>
          </cell>
          <cell r="B133">
            <v>21292</v>
          </cell>
          <cell r="C133">
            <v>563844</v>
          </cell>
          <cell r="D133" t="str">
            <v>159,723     26482       88.24      86</v>
          </cell>
        </row>
        <row r="134">
          <cell r="A134">
            <v>36800</v>
          </cell>
          <cell r="B134">
            <v>22402</v>
          </cell>
          <cell r="C134">
            <v>568513</v>
          </cell>
          <cell r="D134" t="str">
            <v>173,636     25378       88.57      87</v>
          </cell>
        </row>
        <row r="135">
          <cell r="A135">
            <v>36831</v>
          </cell>
          <cell r="B135">
            <v>20682</v>
          </cell>
          <cell r="C135">
            <v>565400</v>
          </cell>
          <cell r="D135" t="str">
            <v>175,224     27338       89.44      87</v>
          </cell>
        </row>
        <row r="136">
          <cell r="A136">
            <v>36861</v>
          </cell>
          <cell r="B136">
            <v>21162</v>
          </cell>
          <cell r="C136">
            <v>577935</v>
          </cell>
          <cell r="D136" t="str">
            <v>185,101     27311       89.74      86</v>
          </cell>
        </row>
        <row r="137">
          <cell r="A137" t="str">
            <v>Totals:</v>
          </cell>
          <cell r="B137" t="str">
            <v>__________</v>
          </cell>
          <cell r="C137" t="str">
            <v>__________</v>
          </cell>
          <cell r="D137" t="str">
            <v>__________</v>
          </cell>
        </row>
        <row r="138">
          <cell r="A138">
            <v>2000</v>
          </cell>
          <cell r="B138">
            <v>263910</v>
          </cell>
          <cell r="C138">
            <v>7268386</v>
          </cell>
          <cell r="D138">
            <v>2023515</v>
          </cell>
        </row>
        <row r="140">
          <cell r="A140">
            <v>36892</v>
          </cell>
          <cell r="B140">
            <v>20664</v>
          </cell>
          <cell r="C140">
            <v>523963</v>
          </cell>
          <cell r="D140" t="str">
            <v>172,604     25357       89.31      87</v>
          </cell>
        </row>
        <row r="141">
          <cell r="A141">
            <v>36923</v>
          </cell>
          <cell r="B141">
            <v>20348</v>
          </cell>
          <cell r="C141">
            <v>449182</v>
          </cell>
          <cell r="D141" t="str">
            <v>147,399     22075       87.87      84</v>
          </cell>
        </row>
        <row r="142">
          <cell r="A142">
            <v>36951</v>
          </cell>
          <cell r="B142">
            <v>24167</v>
          </cell>
          <cell r="C142">
            <v>468805</v>
          </cell>
          <cell r="D142" t="str">
            <v>160,714     19399       86.93      85</v>
          </cell>
        </row>
        <row r="143">
          <cell r="A143">
            <v>36982</v>
          </cell>
          <cell r="B143">
            <v>25222</v>
          </cell>
          <cell r="C143">
            <v>427686</v>
          </cell>
          <cell r="D143" t="str">
            <v>150,684     16957       85.66      86</v>
          </cell>
        </row>
        <row r="144">
          <cell r="A144">
            <v>37012</v>
          </cell>
          <cell r="B144">
            <v>25592</v>
          </cell>
          <cell r="C144">
            <v>427523</v>
          </cell>
          <cell r="D144" t="str">
            <v>157,242     16706       86.00      85</v>
          </cell>
        </row>
        <row r="145">
          <cell r="A145" t="str">
            <v>Totals:</v>
          </cell>
          <cell r="B145" t="str">
            <v>__________</v>
          </cell>
          <cell r="C145" t="str">
            <v>__________</v>
          </cell>
          <cell r="D145" t="str">
            <v>__________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4-1956"/>
    </sheetNames>
    <sheetDataSet>
      <sheetData sheetId="0">
        <row r="643">
          <cell r="A643">
            <v>34335</v>
          </cell>
          <cell r="B643">
            <v>218580</v>
          </cell>
          <cell r="C643">
            <v>578840</v>
          </cell>
        </row>
        <row r="644">
          <cell r="A644">
            <v>34366</v>
          </cell>
          <cell r="B644">
            <v>200946</v>
          </cell>
          <cell r="C644">
            <v>531918</v>
          </cell>
        </row>
        <row r="645">
          <cell r="A645">
            <v>34394</v>
          </cell>
          <cell r="B645">
            <v>224014</v>
          </cell>
          <cell r="C645">
            <v>575123</v>
          </cell>
        </row>
        <row r="646">
          <cell r="A646">
            <v>34425</v>
          </cell>
          <cell r="B646">
            <v>214382</v>
          </cell>
          <cell r="C646">
            <v>535936</v>
          </cell>
        </row>
        <row r="647">
          <cell r="A647">
            <v>34455</v>
          </cell>
          <cell r="B647">
            <v>216753</v>
          </cell>
          <cell r="C647">
            <v>538171</v>
          </cell>
        </row>
        <row r="648">
          <cell r="A648">
            <v>34486</v>
          </cell>
          <cell r="B648">
            <v>204239</v>
          </cell>
          <cell r="C648">
            <v>542119</v>
          </cell>
        </row>
        <row r="649">
          <cell r="A649">
            <v>34516</v>
          </cell>
          <cell r="B649">
            <v>212670</v>
          </cell>
          <cell r="C649">
            <v>543472</v>
          </cell>
        </row>
        <row r="650">
          <cell r="A650">
            <v>34547</v>
          </cell>
          <cell r="B650">
            <v>210160</v>
          </cell>
          <cell r="C650">
            <v>535333</v>
          </cell>
        </row>
        <row r="651">
          <cell r="A651">
            <v>34578</v>
          </cell>
          <cell r="B651">
            <v>204611</v>
          </cell>
          <cell r="C651">
            <v>496357</v>
          </cell>
        </row>
        <row r="652">
          <cell r="A652">
            <v>34608</v>
          </cell>
          <cell r="B652">
            <v>199716</v>
          </cell>
          <cell r="C652">
            <v>497927</v>
          </cell>
        </row>
        <row r="653">
          <cell r="A653">
            <v>34639</v>
          </cell>
          <cell r="B653">
            <v>200373</v>
          </cell>
          <cell r="C653">
            <v>507857</v>
          </cell>
        </row>
        <row r="654">
          <cell r="A654">
            <v>34669</v>
          </cell>
          <cell r="B654">
            <v>204899</v>
          </cell>
          <cell r="C654">
            <v>510827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2511343</v>
          </cell>
          <cell r="C656">
            <v>6393880</v>
          </cell>
        </row>
        <row r="658">
          <cell r="A658">
            <v>34700</v>
          </cell>
          <cell r="B658">
            <v>203041</v>
          </cell>
          <cell r="C658">
            <v>517996</v>
          </cell>
        </row>
        <row r="659">
          <cell r="A659">
            <v>34731</v>
          </cell>
          <cell r="B659">
            <v>191897</v>
          </cell>
          <cell r="C659">
            <v>472500</v>
          </cell>
        </row>
        <row r="660">
          <cell r="A660">
            <v>34759</v>
          </cell>
          <cell r="B660">
            <v>208699</v>
          </cell>
          <cell r="C660">
            <v>500625</v>
          </cell>
        </row>
        <row r="661">
          <cell r="A661">
            <v>34790</v>
          </cell>
          <cell r="B661">
            <v>206912</v>
          </cell>
          <cell r="C661">
            <v>474230</v>
          </cell>
        </row>
        <row r="662">
          <cell r="A662">
            <v>34820</v>
          </cell>
          <cell r="B662">
            <v>208773</v>
          </cell>
          <cell r="C662">
            <v>487560</v>
          </cell>
        </row>
        <row r="663">
          <cell r="A663">
            <v>34851</v>
          </cell>
          <cell r="B663">
            <v>205444</v>
          </cell>
          <cell r="C663">
            <v>455024</v>
          </cell>
        </row>
        <row r="664">
          <cell r="A664">
            <v>34881</v>
          </cell>
          <cell r="B664">
            <v>214057</v>
          </cell>
          <cell r="C664">
            <v>462786</v>
          </cell>
        </row>
        <row r="665">
          <cell r="A665">
            <v>34912</v>
          </cell>
          <cell r="B665">
            <v>207917</v>
          </cell>
          <cell r="C665">
            <v>469583</v>
          </cell>
        </row>
        <row r="666">
          <cell r="A666">
            <v>34943</v>
          </cell>
          <cell r="B666">
            <v>200208</v>
          </cell>
          <cell r="C666">
            <v>454525</v>
          </cell>
        </row>
        <row r="667">
          <cell r="A667">
            <v>34973</v>
          </cell>
          <cell r="B667">
            <v>209542</v>
          </cell>
          <cell r="C667">
            <v>426751</v>
          </cell>
        </row>
        <row r="668">
          <cell r="A668">
            <v>35004</v>
          </cell>
          <cell r="B668">
            <v>202130</v>
          </cell>
          <cell r="C668">
            <v>406912</v>
          </cell>
        </row>
        <row r="669">
          <cell r="A669">
            <v>35034</v>
          </cell>
          <cell r="B669">
            <v>207628</v>
          </cell>
          <cell r="C669">
            <v>461994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2466248</v>
          </cell>
          <cell r="C671">
            <v>5590486</v>
          </cell>
        </row>
        <row r="673">
          <cell r="A673">
            <v>35065</v>
          </cell>
          <cell r="B673">
            <v>207599</v>
          </cell>
          <cell r="C673">
            <v>484710</v>
          </cell>
        </row>
        <row r="674">
          <cell r="A674">
            <v>35096</v>
          </cell>
          <cell r="B674">
            <v>199998</v>
          </cell>
          <cell r="C674">
            <v>521486</v>
          </cell>
        </row>
        <row r="675">
          <cell r="A675">
            <v>35125</v>
          </cell>
          <cell r="B675">
            <v>212498</v>
          </cell>
          <cell r="C675">
            <v>559060</v>
          </cell>
        </row>
        <row r="676">
          <cell r="A676">
            <v>35156</v>
          </cell>
          <cell r="B676">
            <v>205223</v>
          </cell>
          <cell r="C676">
            <v>518837</v>
          </cell>
        </row>
        <row r="677">
          <cell r="A677">
            <v>35186</v>
          </cell>
          <cell r="B677">
            <v>210141</v>
          </cell>
          <cell r="C677">
            <v>523745</v>
          </cell>
        </row>
        <row r="678">
          <cell r="A678">
            <v>35217</v>
          </cell>
          <cell r="B678">
            <v>196231</v>
          </cell>
          <cell r="C678">
            <v>494392</v>
          </cell>
        </row>
        <row r="679">
          <cell r="A679">
            <v>35247</v>
          </cell>
          <cell r="B679">
            <v>205799</v>
          </cell>
          <cell r="C679">
            <v>514615</v>
          </cell>
        </row>
        <row r="680">
          <cell r="A680">
            <v>35278</v>
          </cell>
          <cell r="B680">
            <v>200607</v>
          </cell>
          <cell r="C680">
            <v>488522</v>
          </cell>
        </row>
        <row r="681">
          <cell r="A681">
            <v>35309</v>
          </cell>
          <cell r="B681">
            <v>184780</v>
          </cell>
          <cell r="C681">
            <v>475030</v>
          </cell>
        </row>
        <row r="682">
          <cell r="A682">
            <v>35339</v>
          </cell>
          <cell r="B682">
            <v>203854</v>
          </cell>
          <cell r="C682">
            <v>519460</v>
          </cell>
        </row>
        <row r="683">
          <cell r="A683">
            <v>35370</v>
          </cell>
          <cell r="B683">
            <v>205997</v>
          </cell>
          <cell r="C683">
            <v>510286</v>
          </cell>
        </row>
        <row r="684">
          <cell r="A684">
            <v>35400</v>
          </cell>
          <cell r="B684">
            <v>215546</v>
          </cell>
          <cell r="C684">
            <v>537265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2448273</v>
          </cell>
          <cell r="C686">
            <v>6147408</v>
          </cell>
        </row>
        <row r="688">
          <cell r="A688">
            <v>35431</v>
          </cell>
          <cell r="B688">
            <v>214830</v>
          </cell>
          <cell r="C688">
            <v>524733</v>
          </cell>
        </row>
        <row r="689">
          <cell r="A689">
            <v>35462</v>
          </cell>
          <cell r="B689">
            <v>202058</v>
          </cell>
          <cell r="C689">
            <v>481315</v>
          </cell>
        </row>
        <row r="690">
          <cell r="A690">
            <v>35490</v>
          </cell>
          <cell r="B690">
            <v>224013</v>
          </cell>
          <cell r="C690">
            <v>521216</v>
          </cell>
        </row>
        <row r="691">
          <cell r="A691">
            <v>35521</v>
          </cell>
          <cell r="B691">
            <v>221634</v>
          </cell>
          <cell r="C691">
            <v>528299</v>
          </cell>
        </row>
        <row r="692">
          <cell r="A692">
            <v>35551</v>
          </cell>
          <cell r="B692">
            <v>229076</v>
          </cell>
          <cell r="C692">
            <v>547930</v>
          </cell>
        </row>
        <row r="693">
          <cell r="A693">
            <v>35582</v>
          </cell>
          <cell r="B693">
            <v>224005</v>
          </cell>
          <cell r="C693">
            <v>504072</v>
          </cell>
        </row>
        <row r="694">
          <cell r="A694">
            <v>35612</v>
          </cell>
          <cell r="B694">
            <v>226639</v>
          </cell>
          <cell r="C694">
            <v>526369</v>
          </cell>
        </row>
        <row r="695">
          <cell r="A695">
            <v>35643</v>
          </cell>
          <cell r="B695">
            <v>221876</v>
          </cell>
          <cell r="C695">
            <v>494823</v>
          </cell>
        </row>
        <row r="696">
          <cell r="A696">
            <v>35674</v>
          </cell>
          <cell r="B696">
            <v>208133</v>
          </cell>
          <cell r="C696">
            <v>480971</v>
          </cell>
        </row>
        <row r="697">
          <cell r="A697">
            <v>35704</v>
          </cell>
          <cell r="B697">
            <v>212411</v>
          </cell>
          <cell r="C697">
            <v>499052</v>
          </cell>
        </row>
        <row r="698">
          <cell r="A698">
            <v>35735</v>
          </cell>
          <cell r="B698">
            <v>197269</v>
          </cell>
          <cell r="C698">
            <v>484664</v>
          </cell>
        </row>
        <row r="699">
          <cell r="A699">
            <v>35765</v>
          </cell>
          <cell r="B699">
            <v>194947</v>
          </cell>
          <cell r="C699">
            <v>486477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2576891</v>
          </cell>
          <cell r="C701">
            <v>6079921</v>
          </cell>
        </row>
        <row r="703">
          <cell r="A703">
            <v>35796</v>
          </cell>
          <cell r="B703">
            <v>195449</v>
          </cell>
          <cell r="C703">
            <v>494964</v>
          </cell>
        </row>
        <row r="704">
          <cell r="A704">
            <v>35827</v>
          </cell>
          <cell r="B704">
            <v>171701</v>
          </cell>
          <cell r="C704">
            <v>441257</v>
          </cell>
        </row>
        <row r="705">
          <cell r="A705">
            <v>35855</v>
          </cell>
          <cell r="B705">
            <v>188893</v>
          </cell>
          <cell r="C705">
            <v>505803</v>
          </cell>
        </row>
        <row r="706">
          <cell r="A706">
            <v>35886</v>
          </cell>
          <cell r="B706">
            <v>190506</v>
          </cell>
          <cell r="C706">
            <v>496226</v>
          </cell>
        </row>
        <row r="707">
          <cell r="A707">
            <v>35916</v>
          </cell>
          <cell r="B707">
            <v>191514</v>
          </cell>
          <cell r="C707">
            <v>491766</v>
          </cell>
        </row>
        <row r="708">
          <cell r="A708">
            <v>35947</v>
          </cell>
          <cell r="B708">
            <v>186337</v>
          </cell>
          <cell r="C708">
            <v>465900</v>
          </cell>
        </row>
        <row r="709">
          <cell r="A709">
            <v>35977</v>
          </cell>
          <cell r="B709">
            <v>183825</v>
          </cell>
          <cell r="C709">
            <v>449936</v>
          </cell>
        </row>
        <row r="710">
          <cell r="A710">
            <v>36008</v>
          </cell>
          <cell r="B710">
            <v>179758</v>
          </cell>
          <cell r="C710">
            <v>418633</v>
          </cell>
        </row>
        <row r="711">
          <cell r="A711">
            <v>36039</v>
          </cell>
          <cell r="B711">
            <v>163408</v>
          </cell>
          <cell r="C711">
            <v>396762</v>
          </cell>
        </row>
        <row r="712">
          <cell r="A712">
            <v>36069</v>
          </cell>
          <cell r="B712">
            <v>159719</v>
          </cell>
          <cell r="C712">
            <v>421216</v>
          </cell>
        </row>
        <row r="713">
          <cell r="A713">
            <v>36100</v>
          </cell>
          <cell r="B713">
            <v>148748</v>
          </cell>
          <cell r="C713">
            <v>386418</v>
          </cell>
        </row>
        <row r="714">
          <cell r="A714">
            <v>36130</v>
          </cell>
          <cell r="B714">
            <v>160026</v>
          </cell>
          <cell r="C714">
            <v>407632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2119884</v>
          </cell>
          <cell r="C716">
            <v>5376513</v>
          </cell>
        </row>
        <row r="718">
          <cell r="A718">
            <v>36161</v>
          </cell>
          <cell r="B718">
            <v>156823</v>
          </cell>
          <cell r="C718">
            <v>375528</v>
          </cell>
        </row>
        <row r="719">
          <cell r="A719">
            <v>36192</v>
          </cell>
          <cell r="B719">
            <v>137969</v>
          </cell>
          <cell r="C719">
            <v>343332</v>
          </cell>
        </row>
        <row r="720">
          <cell r="A720">
            <v>36220</v>
          </cell>
          <cell r="B720">
            <v>154217</v>
          </cell>
          <cell r="C720">
            <v>391189</v>
          </cell>
        </row>
        <row r="721">
          <cell r="A721">
            <v>36251</v>
          </cell>
          <cell r="B721">
            <v>153374</v>
          </cell>
          <cell r="C721">
            <v>366669</v>
          </cell>
        </row>
        <row r="722">
          <cell r="A722">
            <v>36281</v>
          </cell>
          <cell r="B722">
            <v>154926</v>
          </cell>
          <cell r="C722">
            <v>385486</v>
          </cell>
        </row>
        <row r="723">
          <cell r="A723">
            <v>36312</v>
          </cell>
          <cell r="B723">
            <v>150394</v>
          </cell>
          <cell r="C723">
            <v>354046</v>
          </cell>
        </row>
        <row r="724">
          <cell r="A724">
            <v>36342</v>
          </cell>
          <cell r="B724">
            <v>162614</v>
          </cell>
          <cell r="C724">
            <v>376962</v>
          </cell>
        </row>
        <row r="725">
          <cell r="A725">
            <v>36373</v>
          </cell>
          <cell r="B725">
            <v>158217</v>
          </cell>
          <cell r="C725">
            <v>351045</v>
          </cell>
        </row>
        <row r="726">
          <cell r="A726">
            <v>36404</v>
          </cell>
          <cell r="B726">
            <v>154154</v>
          </cell>
          <cell r="C726">
            <v>342228</v>
          </cell>
        </row>
        <row r="727">
          <cell r="A727">
            <v>36434</v>
          </cell>
          <cell r="B727">
            <v>154512</v>
          </cell>
          <cell r="C727">
            <v>369224</v>
          </cell>
        </row>
        <row r="728">
          <cell r="A728">
            <v>36465</v>
          </cell>
          <cell r="B728">
            <v>143359</v>
          </cell>
          <cell r="C728">
            <v>349236</v>
          </cell>
        </row>
        <row r="729">
          <cell r="A729">
            <v>36495</v>
          </cell>
          <cell r="B729">
            <v>148696</v>
          </cell>
          <cell r="C729">
            <v>364678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1829255</v>
          </cell>
          <cell r="C731">
            <v>4369623</v>
          </cell>
        </row>
        <row r="733">
          <cell r="A733">
            <v>36526</v>
          </cell>
          <cell r="B733">
            <v>152408</v>
          </cell>
          <cell r="C733">
            <v>372841</v>
          </cell>
        </row>
        <row r="734">
          <cell r="A734">
            <v>36557</v>
          </cell>
          <cell r="B734">
            <v>142500</v>
          </cell>
          <cell r="C734">
            <v>331374</v>
          </cell>
        </row>
        <row r="735">
          <cell r="A735">
            <v>36586</v>
          </cell>
          <cell r="B735">
            <v>148912</v>
          </cell>
          <cell r="C735">
            <v>359371</v>
          </cell>
        </row>
        <row r="736">
          <cell r="A736">
            <v>36617</v>
          </cell>
          <cell r="B736">
            <v>142455</v>
          </cell>
          <cell r="C736">
            <v>336599</v>
          </cell>
        </row>
        <row r="737">
          <cell r="A737">
            <v>36647</v>
          </cell>
          <cell r="B737">
            <v>147420</v>
          </cell>
          <cell r="C737">
            <v>341905</v>
          </cell>
        </row>
        <row r="738">
          <cell r="A738">
            <v>36678</v>
          </cell>
          <cell r="B738">
            <v>141147</v>
          </cell>
          <cell r="C738">
            <v>346651</v>
          </cell>
        </row>
        <row r="739">
          <cell r="A739">
            <v>36708</v>
          </cell>
          <cell r="B739">
            <v>142550</v>
          </cell>
          <cell r="C739">
            <v>351228</v>
          </cell>
        </row>
        <row r="740">
          <cell r="A740">
            <v>36739</v>
          </cell>
          <cell r="B740">
            <v>146543</v>
          </cell>
          <cell r="C740">
            <v>338916</v>
          </cell>
        </row>
        <row r="741">
          <cell r="A741">
            <v>36770</v>
          </cell>
          <cell r="B741">
            <v>139636</v>
          </cell>
          <cell r="C741">
            <v>321554</v>
          </cell>
        </row>
        <row r="742">
          <cell r="A742">
            <v>36800</v>
          </cell>
          <cell r="B742">
            <v>145612</v>
          </cell>
          <cell r="C742">
            <v>335320</v>
          </cell>
        </row>
        <row r="743">
          <cell r="A743">
            <v>36831</v>
          </cell>
          <cell r="B743">
            <v>133798</v>
          </cell>
          <cell r="C743">
            <v>303603</v>
          </cell>
        </row>
        <row r="744">
          <cell r="A744">
            <v>36861</v>
          </cell>
          <cell r="B744">
            <v>135520</v>
          </cell>
          <cell r="C744">
            <v>305736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1718501</v>
          </cell>
          <cell r="C746">
            <v>4045098</v>
          </cell>
        </row>
        <row r="748">
          <cell r="A748">
            <v>36892</v>
          </cell>
          <cell r="B748">
            <v>128210</v>
          </cell>
          <cell r="C748">
            <v>297008</v>
          </cell>
        </row>
        <row r="749">
          <cell r="A749">
            <v>36923</v>
          </cell>
          <cell r="B749">
            <v>118572</v>
          </cell>
          <cell r="C749">
            <v>270631</v>
          </cell>
        </row>
        <row r="750">
          <cell r="A750">
            <v>36951</v>
          </cell>
          <cell r="B750">
            <v>134841</v>
          </cell>
          <cell r="C750">
            <v>312644</v>
          </cell>
        </row>
        <row r="751">
          <cell r="A751">
            <v>36982</v>
          </cell>
          <cell r="B751">
            <v>134306</v>
          </cell>
          <cell r="C751">
            <v>300068</v>
          </cell>
        </row>
        <row r="752">
          <cell r="A752">
            <v>37012</v>
          </cell>
          <cell r="B752">
            <v>135428</v>
          </cell>
          <cell r="C752">
            <v>318307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4"/>
    </sheetNames>
    <sheetDataSet>
      <sheetData sheetId="0">
        <row r="64">
          <cell r="A64">
            <v>34455</v>
          </cell>
          <cell r="B64">
            <v>291518</v>
          </cell>
          <cell r="C64">
            <v>3988487</v>
          </cell>
          <cell r="D64" t="str">
            <v>22,483     13682        7.16     237</v>
          </cell>
        </row>
        <row r="65">
          <cell r="A65">
            <v>34486</v>
          </cell>
          <cell r="B65">
            <v>453650</v>
          </cell>
          <cell r="C65">
            <v>8560131</v>
          </cell>
          <cell r="D65" t="str">
            <v>994,328     18870       68.67     225</v>
          </cell>
        </row>
        <row r="66">
          <cell r="A66">
            <v>34516</v>
          </cell>
          <cell r="B66">
            <v>422118</v>
          </cell>
          <cell r="C66">
            <v>8556465</v>
          </cell>
          <cell r="D66" t="str">
            <v>393,343     20271       48.24     222</v>
          </cell>
        </row>
        <row r="67">
          <cell r="A67">
            <v>34547</v>
          </cell>
          <cell r="B67">
            <v>339271</v>
          </cell>
          <cell r="C67">
            <v>8414688</v>
          </cell>
          <cell r="D67" t="str">
            <v>312,800     24803       47.97     221</v>
          </cell>
        </row>
        <row r="68">
          <cell r="A68">
            <v>34578</v>
          </cell>
          <cell r="B68">
            <v>270584</v>
          </cell>
          <cell r="C68">
            <v>7472093</v>
          </cell>
          <cell r="D68" t="str">
            <v>265,920     27615       49.57     216</v>
          </cell>
        </row>
        <row r="69">
          <cell r="A69">
            <v>34608</v>
          </cell>
          <cell r="B69">
            <v>235806</v>
          </cell>
          <cell r="C69">
            <v>7108302</v>
          </cell>
          <cell r="D69" t="str">
            <v>231,114     30145       49.50     214</v>
          </cell>
        </row>
        <row r="70">
          <cell r="A70">
            <v>34639</v>
          </cell>
          <cell r="B70">
            <v>218157</v>
          </cell>
          <cell r="C70">
            <v>6899029</v>
          </cell>
          <cell r="D70" t="str">
            <v>213,586     31625       49.47     211</v>
          </cell>
        </row>
        <row r="71">
          <cell r="A71">
            <v>34669</v>
          </cell>
          <cell r="B71">
            <v>204508</v>
          </cell>
          <cell r="C71">
            <v>7113403</v>
          </cell>
          <cell r="D71" t="str">
            <v>233,629     34784       53.32     207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  <cell r="D72" t="str">
            <v>__________</v>
          </cell>
        </row>
        <row r="73">
          <cell r="A73">
            <v>1994</v>
          </cell>
          <cell r="B73">
            <v>2435612</v>
          </cell>
          <cell r="C73">
            <v>58112598</v>
          </cell>
          <cell r="D73">
            <v>2667203</v>
          </cell>
        </row>
        <row r="75">
          <cell r="A75">
            <v>34700</v>
          </cell>
          <cell r="B75">
            <v>182277</v>
          </cell>
          <cell r="C75">
            <v>6691003</v>
          </cell>
          <cell r="D75" t="str">
            <v>254,181     36708       58.24     207</v>
          </cell>
        </row>
        <row r="76">
          <cell r="A76">
            <v>34731</v>
          </cell>
          <cell r="B76">
            <v>139377</v>
          </cell>
          <cell r="C76">
            <v>5548592</v>
          </cell>
          <cell r="D76" t="str">
            <v>244,531     39810       63.70     200</v>
          </cell>
        </row>
        <row r="77">
          <cell r="A77">
            <v>34759</v>
          </cell>
          <cell r="B77">
            <v>126995</v>
          </cell>
          <cell r="C77">
            <v>5527250</v>
          </cell>
          <cell r="D77" t="str">
            <v>231,019     43524       64.53     197</v>
          </cell>
        </row>
        <row r="78">
          <cell r="A78">
            <v>34790</v>
          </cell>
          <cell r="B78">
            <v>110498</v>
          </cell>
          <cell r="C78">
            <v>5028102</v>
          </cell>
          <cell r="D78" t="str">
            <v>196,304     45505       63.98     191</v>
          </cell>
        </row>
        <row r="79">
          <cell r="A79">
            <v>34820</v>
          </cell>
          <cell r="B79">
            <v>119031</v>
          </cell>
          <cell r="C79">
            <v>5559996</v>
          </cell>
          <cell r="D79" t="str">
            <v>209,796     46711       63.80     190</v>
          </cell>
        </row>
        <row r="80">
          <cell r="A80">
            <v>34851</v>
          </cell>
          <cell r="B80">
            <v>106478</v>
          </cell>
          <cell r="C80">
            <v>5163490</v>
          </cell>
          <cell r="D80" t="str">
            <v>194,590     48494       64.63     188</v>
          </cell>
        </row>
        <row r="81">
          <cell r="A81">
            <v>34881</v>
          </cell>
          <cell r="B81">
            <v>102695</v>
          </cell>
          <cell r="C81">
            <v>4793170</v>
          </cell>
          <cell r="D81" t="str">
            <v>198,326     46674       65.88     186</v>
          </cell>
        </row>
        <row r="82">
          <cell r="A82">
            <v>34912</v>
          </cell>
          <cell r="B82">
            <v>103599</v>
          </cell>
          <cell r="C82">
            <v>4778068</v>
          </cell>
          <cell r="D82" t="str">
            <v>207,933     46121       66.75     184</v>
          </cell>
        </row>
        <row r="83">
          <cell r="A83">
            <v>34943</v>
          </cell>
          <cell r="B83">
            <v>92760</v>
          </cell>
          <cell r="C83">
            <v>4630343</v>
          </cell>
          <cell r="D83" t="str">
            <v>196,389     49918       67.92     185</v>
          </cell>
        </row>
        <row r="84">
          <cell r="A84">
            <v>34973</v>
          </cell>
          <cell r="B84">
            <v>92285</v>
          </cell>
          <cell r="C84">
            <v>4527451</v>
          </cell>
          <cell r="D84" t="str">
            <v>196,791     49060       68.08     182</v>
          </cell>
        </row>
        <row r="85">
          <cell r="A85">
            <v>35004</v>
          </cell>
          <cell r="B85">
            <v>85491</v>
          </cell>
          <cell r="C85">
            <v>4123496</v>
          </cell>
          <cell r="D85" t="str">
            <v>165,279     48234       65.91     176</v>
          </cell>
        </row>
        <row r="86">
          <cell r="A86">
            <v>35034</v>
          </cell>
          <cell r="B86">
            <v>86924</v>
          </cell>
          <cell r="C86">
            <v>4010952</v>
          </cell>
          <cell r="D86" t="str">
            <v>179,491     46144       67.37     178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  <cell r="D87" t="str">
            <v>__________</v>
          </cell>
        </row>
        <row r="88">
          <cell r="A88">
            <v>1995</v>
          </cell>
          <cell r="B88">
            <v>1348410</v>
          </cell>
          <cell r="C88">
            <v>60381913</v>
          </cell>
          <cell r="D88">
            <v>2474630</v>
          </cell>
        </row>
        <row r="90">
          <cell r="A90">
            <v>35065</v>
          </cell>
          <cell r="B90">
            <v>76943</v>
          </cell>
          <cell r="C90">
            <v>3834385</v>
          </cell>
          <cell r="D90" t="str">
            <v>179,823     49835       70.03     179</v>
          </cell>
        </row>
        <row r="91">
          <cell r="A91">
            <v>35096</v>
          </cell>
          <cell r="B91">
            <v>71768</v>
          </cell>
          <cell r="C91">
            <v>3437303</v>
          </cell>
          <cell r="D91" t="str">
            <v>181,119     47895       71.62     173</v>
          </cell>
        </row>
        <row r="92">
          <cell r="A92">
            <v>35125</v>
          </cell>
          <cell r="B92">
            <v>68291</v>
          </cell>
          <cell r="C92">
            <v>3544661</v>
          </cell>
          <cell r="D92" t="str">
            <v>200,433     51906       74.59     168</v>
          </cell>
        </row>
        <row r="93">
          <cell r="A93">
            <v>35156</v>
          </cell>
          <cell r="B93">
            <v>70741</v>
          </cell>
          <cell r="C93">
            <v>3428389</v>
          </cell>
          <cell r="D93" t="str">
            <v>174,401     48464       71.14     168</v>
          </cell>
        </row>
        <row r="94">
          <cell r="A94">
            <v>35186</v>
          </cell>
          <cell r="B94">
            <v>69177</v>
          </cell>
          <cell r="C94">
            <v>3290912</v>
          </cell>
          <cell r="D94" t="str">
            <v>210,221     47573       75.24     162</v>
          </cell>
        </row>
        <row r="95">
          <cell r="A95">
            <v>35217</v>
          </cell>
          <cell r="B95">
            <v>64672</v>
          </cell>
          <cell r="C95">
            <v>2890818</v>
          </cell>
          <cell r="D95" t="str">
            <v>193,049     44700       74.91     162</v>
          </cell>
        </row>
        <row r="96">
          <cell r="A96">
            <v>35247</v>
          </cell>
          <cell r="B96">
            <v>62868</v>
          </cell>
          <cell r="C96">
            <v>2984120</v>
          </cell>
          <cell r="D96" t="str">
            <v>164,023     47467       72.29     163</v>
          </cell>
        </row>
        <row r="97">
          <cell r="A97">
            <v>35278</v>
          </cell>
          <cell r="B97">
            <v>63478</v>
          </cell>
          <cell r="C97">
            <v>2637336</v>
          </cell>
          <cell r="D97" t="str">
            <v>164,438     41548       72.15     162</v>
          </cell>
        </row>
        <row r="98">
          <cell r="A98">
            <v>35309</v>
          </cell>
          <cell r="B98">
            <v>59377</v>
          </cell>
          <cell r="C98">
            <v>2524394</v>
          </cell>
          <cell r="D98" t="str">
            <v>126,235     42515       68.01     160</v>
          </cell>
        </row>
        <row r="99">
          <cell r="A99">
            <v>35339</v>
          </cell>
          <cell r="B99">
            <v>60119</v>
          </cell>
          <cell r="C99">
            <v>2608802</v>
          </cell>
          <cell r="D99" t="str">
            <v>125,225     43394       67.56     159</v>
          </cell>
        </row>
        <row r="100">
          <cell r="A100">
            <v>35370</v>
          </cell>
          <cell r="B100">
            <v>55599</v>
          </cell>
          <cell r="C100">
            <v>2453212</v>
          </cell>
          <cell r="D100" t="str">
            <v>146,061     44124       72.43     158</v>
          </cell>
        </row>
        <row r="101">
          <cell r="A101">
            <v>35400</v>
          </cell>
          <cell r="B101">
            <v>60570</v>
          </cell>
          <cell r="C101">
            <v>2556192</v>
          </cell>
          <cell r="D101" t="str">
            <v>165,923     42203       73.26     160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  <cell r="D102" t="str">
            <v>__________</v>
          </cell>
        </row>
        <row r="103">
          <cell r="A103">
            <v>1996</v>
          </cell>
          <cell r="B103">
            <v>783603</v>
          </cell>
          <cell r="C103">
            <v>36190524</v>
          </cell>
          <cell r="D103">
            <v>2030951</v>
          </cell>
        </row>
        <row r="105">
          <cell r="A105">
            <v>35431</v>
          </cell>
          <cell r="B105">
            <v>54815</v>
          </cell>
          <cell r="C105">
            <v>2458369</v>
          </cell>
          <cell r="D105" t="str">
            <v>148,601     44849       73.05     158</v>
          </cell>
        </row>
        <row r="106">
          <cell r="A106">
            <v>35462</v>
          </cell>
          <cell r="B106">
            <v>48641</v>
          </cell>
          <cell r="C106">
            <v>2110155</v>
          </cell>
          <cell r="D106" t="str">
            <v>146,123     43383       75.03     161</v>
          </cell>
        </row>
        <row r="107">
          <cell r="A107">
            <v>35490</v>
          </cell>
          <cell r="B107">
            <v>48848</v>
          </cell>
          <cell r="C107">
            <v>2137383</v>
          </cell>
          <cell r="D107" t="str">
            <v>159,468     43756       76.55     161</v>
          </cell>
        </row>
        <row r="108">
          <cell r="A108">
            <v>35521</v>
          </cell>
          <cell r="B108">
            <v>49744</v>
          </cell>
          <cell r="C108">
            <v>2032294</v>
          </cell>
          <cell r="D108" t="str">
            <v>167,821     40856       77.14     158</v>
          </cell>
        </row>
        <row r="109">
          <cell r="A109">
            <v>35551</v>
          </cell>
          <cell r="B109">
            <v>47034</v>
          </cell>
          <cell r="C109">
            <v>1824865</v>
          </cell>
          <cell r="D109" t="str">
            <v>160,013     38799       77.28     155</v>
          </cell>
        </row>
        <row r="110">
          <cell r="A110">
            <v>35582</v>
          </cell>
          <cell r="B110">
            <v>43038</v>
          </cell>
          <cell r="C110">
            <v>1749434</v>
          </cell>
          <cell r="D110" t="str">
            <v>139,209     40649       76.38     155</v>
          </cell>
        </row>
        <row r="111">
          <cell r="A111">
            <v>35612</v>
          </cell>
          <cell r="B111">
            <v>44503</v>
          </cell>
          <cell r="C111">
            <v>1747150</v>
          </cell>
          <cell r="D111" t="str">
            <v>145,304     39260       76.55     156</v>
          </cell>
        </row>
        <row r="112">
          <cell r="A112">
            <v>35643</v>
          </cell>
          <cell r="B112">
            <v>44122</v>
          </cell>
          <cell r="C112">
            <v>1665651</v>
          </cell>
          <cell r="D112" t="str">
            <v>147,005     37752       76.91     156</v>
          </cell>
        </row>
        <row r="113">
          <cell r="A113">
            <v>35674</v>
          </cell>
          <cell r="B113">
            <v>43343</v>
          </cell>
          <cell r="C113">
            <v>1537984</v>
          </cell>
          <cell r="D113" t="str">
            <v>132,425     35485       75.34     154</v>
          </cell>
        </row>
        <row r="114">
          <cell r="A114">
            <v>35704</v>
          </cell>
          <cell r="B114">
            <v>44355</v>
          </cell>
          <cell r="C114">
            <v>1516564</v>
          </cell>
          <cell r="D114" t="str">
            <v>139,822     34192       75.92     153</v>
          </cell>
        </row>
        <row r="115">
          <cell r="A115">
            <v>35735</v>
          </cell>
          <cell r="B115">
            <v>42024</v>
          </cell>
          <cell r="C115">
            <v>1533248</v>
          </cell>
          <cell r="D115" t="str">
            <v>153,337     36486       78.49     147</v>
          </cell>
        </row>
        <row r="116">
          <cell r="A116">
            <v>35765</v>
          </cell>
          <cell r="B116">
            <v>42544</v>
          </cell>
          <cell r="C116">
            <v>1576048</v>
          </cell>
          <cell r="D116" t="str">
            <v>147,349     37046       77.60     150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  <cell r="D117" t="str">
            <v>__________</v>
          </cell>
        </row>
        <row r="118">
          <cell r="A118">
            <v>1997</v>
          </cell>
          <cell r="B118">
            <v>553011</v>
          </cell>
          <cell r="C118">
            <v>21889145</v>
          </cell>
          <cell r="D118">
            <v>1786477</v>
          </cell>
        </row>
        <row r="120">
          <cell r="A120">
            <v>35796</v>
          </cell>
          <cell r="B120">
            <v>41914</v>
          </cell>
          <cell r="C120">
            <v>1489068</v>
          </cell>
          <cell r="D120" t="str">
            <v>159,178     35527       79.16     147</v>
          </cell>
        </row>
        <row r="121">
          <cell r="A121">
            <v>35827</v>
          </cell>
          <cell r="B121">
            <v>34784</v>
          </cell>
          <cell r="C121">
            <v>1318190</v>
          </cell>
          <cell r="D121" t="str">
            <v>132,597     37897       79.22     142</v>
          </cell>
        </row>
        <row r="122">
          <cell r="A122">
            <v>35855</v>
          </cell>
          <cell r="B122">
            <v>41901</v>
          </cell>
          <cell r="C122">
            <v>1432323</v>
          </cell>
          <cell r="D122" t="str">
            <v>166,665     34184       79.91     138</v>
          </cell>
        </row>
        <row r="123">
          <cell r="A123">
            <v>35886</v>
          </cell>
          <cell r="B123">
            <v>37632</v>
          </cell>
          <cell r="C123">
            <v>1374444</v>
          </cell>
          <cell r="D123" t="str">
            <v>162,484     36524       81.19     141</v>
          </cell>
        </row>
        <row r="124">
          <cell r="A124">
            <v>35916</v>
          </cell>
          <cell r="B124">
            <v>34800</v>
          </cell>
          <cell r="C124">
            <v>1284281</v>
          </cell>
          <cell r="D124" t="str">
            <v>149,658     36905       81.13     138</v>
          </cell>
        </row>
        <row r="125">
          <cell r="A125">
            <v>35947</v>
          </cell>
          <cell r="B125">
            <v>32372</v>
          </cell>
          <cell r="C125">
            <v>1215813</v>
          </cell>
          <cell r="D125" t="str">
            <v>148,000     37558       82.05     141</v>
          </cell>
        </row>
        <row r="126">
          <cell r="A126">
            <v>35977</v>
          </cell>
          <cell r="B126">
            <v>32577</v>
          </cell>
          <cell r="C126">
            <v>1198845</v>
          </cell>
          <cell r="D126" t="str">
            <v>165,748     36801       83.57     138</v>
          </cell>
        </row>
        <row r="127">
          <cell r="A127">
            <v>36008</v>
          </cell>
          <cell r="B127">
            <v>33657</v>
          </cell>
          <cell r="C127">
            <v>1176337</v>
          </cell>
          <cell r="D127" t="str">
            <v>194,283     34951       85.23     137</v>
          </cell>
        </row>
        <row r="128">
          <cell r="A128">
            <v>36039</v>
          </cell>
          <cell r="B128">
            <v>30744</v>
          </cell>
          <cell r="C128">
            <v>1198659</v>
          </cell>
          <cell r="D128" t="str">
            <v>156,175     38989       83.55     134</v>
          </cell>
        </row>
        <row r="129">
          <cell r="A129">
            <v>36069</v>
          </cell>
          <cell r="B129">
            <v>34673</v>
          </cell>
          <cell r="C129">
            <v>1220150</v>
          </cell>
          <cell r="D129" t="str">
            <v>164,988     35191       82.63     136</v>
          </cell>
        </row>
        <row r="130">
          <cell r="A130">
            <v>36100</v>
          </cell>
          <cell r="B130">
            <v>33473</v>
          </cell>
          <cell r="C130">
            <v>1175335</v>
          </cell>
          <cell r="D130" t="str">
            <v>153,938     35113       82.14     134</v>
          </cell>
        </row>
        <row r="131">
          <cell r="A131">
            <v>36130</v>
          </cell>
          <cell r="B131">
            <v>31193</v>
          </cell>
          <cell r="C131">
            <v>1128750</v>
          </cell>
          <cell r="D131" t="str">
            <v>141,314     36187       81.92     132</v>
          </cell>
        </row>
        <row r="132">
          <cell r="A132" t="str">
            <v>Totals:</v>
          </cell>
          <cell r="B132" t="str">
            <v>__________</v>
          </cell>
          <cell r="C132" t="str">
            <v>__________</v>
          </cell>
          <cell r="D132" t="str">
            <v>__________</v>
          </cell>
        </row>
        <row r="133">
          <cell r="A133">
            <v>1998</v>
          </cell>
          <cell r="B133">
            <v>419720</v>
          </cell>
          <cell r="C133">
            <v>15212195</v>
          </cell>
          <cell r="D133">
            <v>1895028</v>
          </cell>
        </row>
        <row r="135">
          <cell r="A135">
            <v>36161</v>
          </cell>
          <cell r="B135">
            <v>28571</v>
          </cell>
          <cell r="C135">
            <v>1095175</v>
          </cell>
          <cell r="D135" t="str">
            <v>129,692     38332       81.95     133</v>
          </cell>
        </row>
        <row r="136">
          <cell r="A136">
            <v>36192</v>
          </cell>
          <cell r="B136">
            <v>27686</v>
          </cell>
          <cell r="C136">
            <v>967235</v>
          </cell>
          <cell r="D136" t="str">
            <v>104,090     34936       78.99     134</v>
          </cell>
        </row>
        <row r="137">
          <cell r="A137">
            <v>36220</v>
          </cell>
          <cell r="B137">
            <v>29612</v>
          </cell>
          <cell r="C137">
            <v>1042454</v>
          </cell>
          <cell r="D137" t="str">
            <v>107,454     35204       78.40     129</v>
          </cell>
        </row>
        <row r="138">
          <cell r="A138">
            <v>36251</v>
          </cell>
          <cell r="B138">
            <v>28200</v>
          </cell>
          <cell r="C138">
            <v>974530</v>
          </cell>
          <cell r="D138" t="str">
            <v>108,356     34558       79.35     127</v>
          </cell>
        </row>
        <row r="139">
          <cell r="A139">
            <v>36281</v>
          </cell>
          <cell r="B139">
            <v>27553</v>
          </cell>
          <cell r="C139">
            <v>985582</v>
          </cell>
          <cell r="D139" t="str">
            <v>100,677     35771       78.51     126</v>
          </cell>
        </row>
        <row r="140">
          <cell r="A140">
            <v>36312</v>
          </cell>
          <cell r="B140">
            <v>25648</v>
          </cell>
          <cell r="C140">
            <v>930231</v>
          </cell>
          <cell r="D140" t="str">
            <v>100,446     36270       79.66     123</v>
          </cell>
        </row>
        <row r="141">
          <cell r="A141">
            <v>36342</v>
          </cell>
          <cell r="B141">
            <v>25763</v>
          </cell>
          <cell r="C141">
            <v>934169</v>
          </cell>
          <cell r="D141" t="str">
            <v>103,386     36261       80.05     124</v>
          </cell>
        </row>
        <row r="142">
          <cell r="A142">
            <v>36373</v>
          </cell>
          <cell r="B142">
            <v>24796</v>
          </cell>
          <cell r="C142">
            <v>886742</v>
          </cell>
          <cell r="D142" t="str">
            <v>89,416     35762       78.29     123</v>
          </cell>
        </row>
        <row r="143">
          <cell r="A143">
            <v>36404</v>
          </cell>
          <cell r="B143">
            <v>25107</v>
          </cell>
          <cell r="C143">
            <v>955130</v>
          </cell>
          <cell r="D143" t="str">
            <v>101,338     38043       80.14     120</v>
          </cell>
        </row>
        <row r="144">
          <cell r="A144">
            <v>36434</v>
          </cell>
          <cell r="B144">
            <v>25817</v>
          </cell>
          <cell r="C144">
            <v>960703</v>
          </cell>
          <cell r="D144" t="str">
            <v>107,595     37213       80.65     118</v>
          </cell>
        </row>
        <row r="145">
          <cell r="A145">
            <v>36465</v>
          </cell>
          <cell r="B145">
            <v>22458</v>
          </cell>
          <cell r="C145">
            <v>883200</v>
          </cell>
          <cell r="D145" t="str">
            <v>100,087     39327       81.67     118</v>
          </cell>
        </row>
        <row r="146">
          <cell r="A146">
            <v>36495</v>
          </cell>
          <cell r="B146">
            <v>19338</v>
          </cell>
          <cell r="C146">
            <v>808427</v>
          </cell>
          <cell r="D146" t="str">
            <v>73,758     41806       79.23     114</v>
          </cell>
        </row>
        <row r="147">
          <cell r="A147" t="str">
            <v>Totals:</v>
          </cell>
          <cell r="B147" t="str">
            <v>__________</v>
          </cell>
          <cell r="C147" t="str">
            <v>__________</v>
          </cell>
          <cell r="D147" t="str">
            <v>__________</v>
          </cell>
        </row>
        <row r="148">
          <cell r="A148">
            <v>1999</v>
          </cell>
          <cell r="B148">
            <v>310549</v>
          </cell>
          <cell r="C148">
            <v>11423578</v>
          </cell>
          <cell r="D148">
            <v>1226295</v>
          </cell>
        </row>
        <row r="150">
          <cell r="A150">
            <v>36526</v>
          </cell>
          <cell r="B150">
            <v>19056</v>
          </cell>
          <cell r="C150">
            <v>796326</v>
          </cell>
          <cell r="D150" t="str">
            <v>69,853     41789       78.57     114</v>
          </cell>
        </row>
        <row r="151">
          <cell r="A151">
            <v>36557</v>
          </cell>
          <cell r="B151">
            <v>18847</v>
          </cell>
          <cell r="C151">
            <v>764345</v>
          </cell>
          <cell r="D151" t="str">
            <v>63,608     40556       77.14     114</v>
          </cell>
        </row>
        <row r="152">
          <cell r="A152">
            <v>36586</v>
          </cell>
          <cell r="B152">
            <v>19514</v>
          </cell>
          <cell r="C152">
            <v>814569</v>
          </cell>
          <cell r="D152" t="str">
            <v>74,911     41743       79.33     112</v>
          </cell>
        </row>
        <row r="153">
          <cell r="A153">
            <v>36617</v>
          </cell>
          <cell r="B153">
            <v>19572</v>
          </cell>
          <cell r="C153">
            <v>783848</v>
          </cell>
          <cell r="D153" t="str">
            <v>82,593     40050       80.84     111</v>
          </cell>
        </row>
        <row r="154">
          <cell r="A154">
            <v>36647</v>
          </cell>
          <cell r="B154">
            <v>18049</v>
          </cell>
          <cell r="C154">
            <v>787854</v>
          </cell>
          <cell r="D154" t="str">
            <v>80,172     43651       81.62     109</v>
          </cell>
        </row>
        <row r="155">
          <cell r="A155">
            <v>36678</v>
          </cell>
          <cell r="B155">
            <v>19295</v>
          </cell>
          <cell r="C155">
            <v>769347</v>
          </cell>
          <cell r="D155" t="str">
            <v>74,931     39873       79.52     109</v>
          </cell>
        </row>
        <row r="156">
          <cell r="A156">
            <v>36708</v>
          </cell>
          <cell r="B156">
            <v>21532</v>
          </cell>
          <cell r="C156">
            <v>800752</v>
          </cell>
          <cell r="D156" t="str">
            <v>65,854     37189       75.36     106</v>
          </cell>
        </row>
        <row r="157">
          <cell r="A157">
            <v>36739</v>
          </cell>
          <cell r="B157">
            <v>18920</v>
          </cell>
          <cell r="C157">
            <v>756124</v>
          </cell>
          <cell r="D157" t="str">
            <v>60,335     39965       76.13     106</v>
          </cell>
        </row>
        <row r="158">
          <cell r="A158">
            <v>36770</v>
          </cell>
          <cell r="B158">
            <v>18245</v>
          </cell>
          <cell r="C158">
            <v>697428</v>
          </cell>
          <cell r="D158" t="str">
            <v>76,952     38226       80.83     109</v>
          </cell>
        </row>
        <row r="159">
          <cell r="A159">
            <v>36800</v>
          </cell>
          <cell r="B159">
            <v>18075</v>
          </cell>
          <cell r="C159">
            <v>733430</v>
          </cell>
          <cell r="D159" t="str">
            <v>77,420     40578       81.07     104</v>
          </cell>
        </row>
        <row r="160">
          <cell r="A160">
            <v>36831</v>
          </cell>
          <cell r="B160">
            <v>16644</v>
          </cell>
          <cell r="C160">
            <v>689870</v>
          </cell>
          <cell r="D160" t="str">
            <v>67,242     41449       80.16     102</v>
          </cell>
        </row>
        <row r="161">
          <cell r="A161">
            <v>36861</v>
          </cell>
          <cell r="B161">
            <v>16478</v>
          </cell>
          <cell r="C161">
            <v>691702</v>
          </cell>
          <cell r="D161" t="str">
            <v>61,044     41978       78.74     102</v>
          </cell>
        </row>
        <row r="162">
          <cell r="A162" t="str">
            <v>Totals:</v>
          </cell>
          <cell r="B162" t="str">
            <v>__________</v>
          </cell>
          <cell r="C162" t="str">
            <v>__________</v>
          </cell>
          <cell r="D162" t="str">
            <v>__________</v>
          </cell>
        </row>
        <row r="163">
          <cell r="A163">
            <v>2000</v>
          </cell>
          <cell r="B163">
            <v>224227</v>
          </cell>
          <cell r="C163">
            <v>9085595</v>
          </cell>
          <cell r="D163">
            <v>854915</v>
          </cell>
        </row>
        <row r="165">
          <cell r="A165">
            <v>36892</v>
          </cell>
          <cell r="B165">
            <v>19184</v>
          </cell>
          <cell r="C165">
            <v>775087</v>
          </cell>
          <cell r="D165" t="str">
            <v>68,221     40403       78.05     107</v>
          </cell>
        </row>
        <row r="166">
          <cell r="A166">
            <v>36923</v>
          </cell>
          <cell r="B166">
            <v>18157</v>
          </cell>
          <cell r="C166">
            <v>758873</v>
          </cell>
          <cell r="D166" t="str">
            <v>57,997     41796       76.16     106</v>
          </cell>
        </row>
        <row r="167">
          <cell r="A167">
            <v>36951</v>
          </cell>
          <cell r="B167">
            <v>17847</v>
          </cell>
          <cell r="C167">
            <v>879800</v>
          </cell>
          <cell r="D167" t="str">
            <v>65,481     49297       78.58     103</v>
          </cell>
        </row>
        <row r="168">
          <cell r="A168">
            <v>36982</v>
          </cell>
          <cell r="B168">
            <v>16734</v>
          </cell>
          <cell r="C168">
            <v>809086</v>
          </cell>
          <cell r="D168" t="str">
            <v>62,565     48350       78.90     106</v>
          </cell>
        </row>
        <row r="169">
          <cell r="A169">
            <v>37012</v>
          </cell>
          <cell r="B169">
            <v>16405</v>
          </cell>
          <cell r="C169">
            <v>752788</v>
          </cell>
          <cell r="D169" t="str">
            <v>62,618     45888       79.24     106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4"/>
    </sheetNames>
    <sheetDataSet>
      <sheetData sheetId="0">
        <row r="53">
          <cell r="A53">
            <v>34486</v>
          </cell>
          <cell r="B53">
            <v>227572</v>
          </cell>
          <cell r="C53">
            <v>4385866</v>
          </cell>
          <cell r="D53" t="str">
            <v>118,598     19273       34.26     217</v>
          </cell>
        </row>
        <row r="54">
          <cell r="A54">
            <v>34516</v>
          </cell>
          <cell r="B54">
            <v>343387</v>
          </cell>
          <cell r="C54">
            <v>7731146</v>
          </cell>
          <cell r="D54" t="str">
            <v>222,448     22515       39.31     199</v>
          </cell>
        </row>
        <row r="55">
          <cell r="A55">
            <v>34547</v>
          </cell>
          <cell r="B55">
            <v>279743</v>
          </cell>
          <cell r="C55">
            <v>7416368</v>
          </cell>
          <cell r="D55" t="str">
            <v>169,193     26512       37.69     200</v>
          </cell>
        </row>
        <row r="56">
          <cell r="A56">
            <v>34578</v>
          </cell>
          <cell r="B56">
            <v>243630</v>
          </cell>
          <cell r="C56">
            <v>6781539</v>
          </cell>
          <cell r="D56" t="str">
            <v>156,030     27836       39.04     198</v>
          </cell>
        </row>
        <row r="57">
          <cell r="A57">
            <v>34608</v>
          </cell>
          <cell r="B57">
            <v>203099</v>
          </cell>
          <cell r="C57">
            <v>6731706</v>
          </cell>
          <cell r="D57" t="str">
            <v>113,387     33145       35.83     197</v>
          </cell>
        </row>
        <row r="58">
          <cell r="A58">
            <v>34639</v>
          </cell>
          <cell r="B58">
            <v>178419</v>
          </cell>
          <cell r="C58">
            <v>5782024</v>
          </cell>
          <cell r="D58" t="str">
            <v>117,552     32407       39.72     195</v>
          </cell>
        </row>
        <row r="59">
          <cell r="A59">
            <v>34669</v>
          </cell>
          <cell r="B59">
            <v>173078</v>
          </cell>
          <cell r="C59">
            <v>5782352</v>
          </cell>
          <cell r="D59" t="str">
            <v>152,780     33409       46.89     195</v>
          </cell>
        </row>
        <row r="60">
          <cell r="A60" t="str">
            <v>Totals: _</v>
          </cell>
          <cell r="B60" t="str">
            <v>_________</v>
          </cell>
          <cell r="C60" t="str">
            <v>__________</v>
          </cell>
          <cell r="D60" t="str">
            <v>__________</v>
          </cell>
        </row>
        <row r="61">
          <cell r="A61">
            <v>1994</v>
          </cell>
          <cell r="B61">
            <v>1648928</v>
          </cell>
          <cell r="C61">
            <v>44611001</v>
          </cell>
          <cell r="D61">
            <v>1049988</v>
          </cell>
        </row>
        <row r="63">
          <cell r="A63">
            <v>34700</v>
          </cell>
          <cell r="B63">
            <v>149322</v>
          </cell>
          <cell r="C63">
            <v>5423705</v>
          </cell>
          <cell r="D63" t="str">
            <v>150,252     36323       50.16     192</v>
          </cell>
        </row>
        <row r="64">
          <cell r="A64">
            <v>34731</v>
          </cell>
          <cell r="B64">
            <v>119975</v>
          </cell>
          <cell r="C64">
            <v>4508274</v>
          </cell>
          <cell r="D64" t="str">
            <v>122,135     37577       50.45     185</v>
          </cell>
        </row>
        <row r="65">
          <cell r="A65">
            <v>34759</v>
          </cell>
          <cell r="B65">
            <v>122573</v>
          </cell>
          <cell r="C65">
            <v>4256432</v>
          </cell>
          <cell r="D65" t="str">
            <v>125,162     34726       50.52     181</v>
          </cell>
        </row>
        <row r="66">
          <cell r="A66">
            <v>34790</v>
          </cell>
          <cell r="B66">
            <v>110082</v>
          </cell>
          <cell r="C66">
            <v>3951214</v>
          </cell>
          <cell r="D66" t="str">
            <v>108,868     35894       49.72     177</v>
          </cell>
        </row>
        <row r="67">
          <cell r="A67">
            <v>34820</v>
          </cell>
          <cell r="B67">
            <v>96350</v>
          </cell>
          <cell r="C67">
            <v>3748501</v>
          </cell>
          <cell r="D67" t="str">
            <v>112,191     38906       53.80     172</v>
          </cell>
        </row>
        <row r="68">
          <cell r="A68">
            <v>34851</v>
          </cell>
          <cell r="B68">
            <v>85905</v>
          </cell>
          <cell r="C68">
            <v>3441757</v>
          </cell>
          <cell r="D68" t="str">
            <v>129,191     40065       60.06     172</v>
          </cell>
        </row>
        <row r="69">
          <cell r="A69">
            <v>34881</v>
          </cell>
          <cell r="B69">
            <v>84453</v>
          </cell>
          <cell r="C69">
            <v>4010126</v>
          </cell>
          <cell r="D69" t="str">
            <v>182,578     47484       68.37     173</v>
          </cell>
        </row>
        <row r="70">
          <cell r="A70">
            <v>34912</v>
          </cell>
          <cell r="B70">
            <v>78062</v>
          </cell>
          <cell r="C70">
            <v>3937449</v>
          </cell>
          <cell r="D70" t="str">
            <v>158,996     50441       67.07     169</v>
          </cell>
        </row>
        <row r="71">
          <cell r="A71">
            <v>34943</v>
          </cell>
          <cell r="B71">
            <v>70527</v>
          </cell>
          <cell r="C71">
            <v>3761400</v>
          </cell>
          <cell r="D71" t="str">
            <v>144,753     53333       67.24     169</v>
          </cell>
        </row>
        <row r="72">
          <cell r="A72">
            <v>34973</v>
          </cell>
          <cell r="B72">
            <v>71536</v>
          </cell>
          <cell r="C72">
            <v>3730776</v>
          </cell>
          <cell r="D72" t="str">
            <v>137,929     52153       65.85     163</v>
          </cell>
        </row>
        <row r="73">
          <cell r="A73">
            <v>35004</v>
          </cell>
          <cell r="B73">
            <v>62291</v>
          </cell>
          <cell r="C73">
            <v>3571773</v>
          </cell>
          <cell r="D73" t="str">
            <v>113,843     57341       64.63     163</v>
          </cell>
        </row>
        <row r="74">
          <cell r="A74">
            <v>35034</v>
          </cell>
          <cell r="B74">
            <v>60389</v>
          </cell>
          <cell r="C74">
            <v>3395678</v>
          </cell>
          <cell r="D74" t="str">
            <v>95,939     56231       61.37     163</v>
          </cell>
        </row>
        <row r="75">
          <cell r="A75" t="str">
            <v>Totals: _</v>
          </cell>
          <cell r="B75" t="str">
            <v>_________</v>
          </cell>
          <cell r="C75" t="str">
            <v>__________</v>
          </cell>
          <cell r="D75" t="str">
            <v>__________</v>
          </cell>
        </row>
        <row r="76">
          <cell r="A76">
            <v>1995</v>
          </cell>
          <cell r="B76">
            <v>1111465</v>
          </cell>
          <cell r="C76">
            <v>47737085</v>
          </cell>
          <cell r="D76">
            <v>1581837</v>
          </cell>
        </row>
        <row r="78">
          <cell r="A78">
            <v>35065</v>
          </cell>
          <cell r="B78">
            <v>77073</v>
          </cell>
          <cell r="C78">
            <v>3488939</v>
          </cell>
          <cell r="D78" t="str">
            <v>97,631     45268       55.88     160</v>
          </cell>
        </row>
        <row r="79">
          <cell r="A79">
            <v>35096</v>
          </cell>
          <cell r="B79">
            <v>66132</v>
          </cell>
          <cell r="C79">
            <v>3112935</v>
          </cell>
          <cell r="D79" t="str">
            <v>88,544     47072       57.24     156</v>
          </cell>
        </row>
        <row r="80">
          <cell r="A80">
            <v>35125</v>
          </cell>
          <cell r="B80">
            <v>60984</v>
          </cell>
          <cell r="C80">
            <v>3123987</v>
          </cell>
          <cell r="D80" t="str">
            <v>87,646     51227       58.97     156</v>
          </cell>
        </row>
        <row r="81">
          <cell r="A81">
            <v>35156</v>
          </cell>
          <cell r="B81">
            <v>64035</v>
          </cell>
          <cell r="C81">
            <v>2930736</v>
          </cell>
          <cell r="D81" t="str">
            <v>82,663     45768       56.35     154</v>
          </cell>
        </row>
        <row r="82">
          <cell r="A82">
            <v>35186</v>
          </cell>
          <cell r="B82">
            <v>71980</v>
          </cell>
          <cell r="C82">
            <v>2935447</v>
          </cell>
          <cell r="D82" t="str">
            <v>77,970     40782       52.00     150</v>
          </cell>
        </row>
        <row r="83">
          <cell r="A83">
            <v>35217</v>
          </cell>
          <cell r="B83">
            <v>66640</v>
          </cell>
          <cell r="C83">
            <v>2703576</v>
          </cell>
          <cell r="D83" t="str">
            <v>81,687     40570       55.07     150</v>
          </cell>
        </row>
        <row r="84">
          <cell r="A84">
            <v>35247</v>
          </cell>
          <cell r="B84">
            <v>64346</v>
          </cell>
          <cell r="C84">
            <v>2705377</v>
          </cell>
          <cell r="D84" t="str">
            <v>78,671     42045       55.01     148</v>
          </cell>
        </row>
        <row r="85">
          <cell r="A85">
            <v>35278</v>
          </cell>
          <cell r="B85">
            <v>62427</v>
          </cell>
          <cell r="C85">
            <v>2570830</v>
          </cell>
          <cell r="D85" t="str">
            <v>78,032     41182       55.56     148</v>
          </cell>
        </row>
        <row r="86">
          <cell r="A86">
            <v>35309</v>
          </cell>
          <cell r="B86">
            <v>57818</v>
          </cell>
          <cell r="C86">
            <v>2381828</v>
          </cell>
          <cell r="D86" t="str">
            <v>81,227     41196       58.42     142</v>
          </cell>
        </row>
        <row r="87">
          <cell r="A87">
            <v>35339</v>
          </cell>
          <cell r="B87">
            <v>54147</v>
          </cell>
          <cell r="C87">
            <v>2592252</v>
          </cell>
          <cell r="D87" t="str">
            <v>79,894     47875       59.60     145</v>
          </cell>
        </row>
        <row r="88">
          <cell r="A88">
            <v>35370</v>
          </cell>
          <cell r="B88">
            <v>48175</v>
          </cell>
          <cell r="C88">
            <v>2344639</v>
          </cell>
          <cell r="D88" t="str">
            <v>88,292     48670       64.70     142</v>
          </cell>
        </row>
        <row r="89">
          <cell r="A89">
            <v>35400</v>
          </cell>
          <cell r="B89">
            <v>51757</v>
          </cell>
          <cell r="C89">
            <v>2393290</v>
          </cell>
          <cell r="D89" t="str">
            <v>91,127     46241       63.78     141</v>
          </cell>
        </row>
        <row r="90">
          <cell r="A90" t="str">
            <v>Totals: _</v>
          </cell>
          <cell r="B90" t="str">
            <v>_________</v>
          </cell>
          <cell r="C90" t="str">
            <v>__________</v>
          </cell>
          <cell r="D90" t="str">
            <v>__________</v>
          </cell>
        </row>
        <row r="91">
          <cell r="A91">
            <v>1996</v>
          </cell>
          <cell r="B91">
            <v>745514</v>
          </cell>
          <cell r="C91">
            <v>33283836</v>
          </cell>
          <cell r="D91">
            <v>1013384</v>
          </cell>
        </row>
        <row r="93">
          <cell r="A93">
            <v>35431</v>
          </cell>
          <cell r="B93">
            <v>48588</v>
          </cell>
          <cell r="C93">
            <v>2187582</v>
          </cell>
          <cell r="D93" t="str">
            <v>70,757     45024       59.29     134</v>
          </cell>
        </row>
        <row r="94">
          <cell r="A94">
            <v>35462</v>
          </cell>
          <cell r="B94">
            <v>36664</v>
          </cell>
          <cell r="C94">
            <v>1922905</v>
          </cell>
          <cell r="D94" t="str">
            <v>62,298     52447       62.95     138</v>
          </cell>
        </row>
        <row r="95">
          <cell r="A95">
            <v>35490</v>
          </cell>
          <cell r="B95">
            <v>52496</v>
          </cell>
          <cell r="C95">
            <v>2111085</v>
          </cell>
          <cell r="D95" t="str">
            <v>71,183     40215       57.55     135</v>
          </cell>
        </row>
        <row r="96">
          <cell r="A96">
            <v>35521</v>
          </cell>
          <cell r="B96">
            <v>58024</v>
          </cell>
          <cell r="C96">
            <v>2012509</v>
          </cell>
          <cell r="D96" t="str">
            <v>66,852     34685       53.53     132</v>
          </cell>
        </row>
        <row r="97">
          <cell r="A97">
            <v>35551</v>
          </cell>
          <cell r="B97">
            <v>63688</v>
          </cell>
          <cell r="C97">
            <v>2081159</v>
          </cell>
          <cell r="D97" t="str">
            <v>64,254     32678       50.22     131</v>
          </cell>
        </row>
        <row r="98">
          <cell r="A98">
            <v>35582</v>
          </cell>
          <cell r="B98">
            <v>58552</v>
          </cell>
          <cell r="C98">
            <v>1791256</v>
          </cell>
          <cell r="D98" t="str">
            <v>70,964     30593       54.79     131</v>
          </cell>
        </row>
        <row r="99">
          <cell r="A99">
            <v>35612</v>
          </cell>
          <cell r="B99">
            <v>60226</v>
          </cell>
          <cell r="C99">
            <v>1798407</v>
          </cell>
          <cell r="D99" t="str">
            <v>67,917     29861       53.00     129</v>
          </cell>
        </row>
        <row r="100">
          <cell r="A100">
            <v>35643</v>
          </cell>
          <cell r="B100">
            <v>59039</v>
          </cell>
          <cell r="C100">
            <v>1725872</v>
          </cell>
          <cell r="D100" t="str">
            <v>47,917     29233       44.80     127</v>
          </cell>
        </row>
        <row r="101">
          <cell r="A101">
            <v>35674</v>
          </cell>
          <cell r="B101">
            <v>57368</v>
          </cell>
          <cell r="C101">
            <v>1548942</v>
          </cell>
          <cell r="D101" t="str">
            <v>55,534     27001       49.19     126</v>
          </cell>
        </row>
        <row r="102">
          <cell r="A102">
            <v>35704</v>
          </cell>
          <cell r="B102">
            <v>60149</v>
          </cell>
          <cell r="C102">
            <v>1640740</v>
          </cell>
          <cell r="D102" t="str">
            <v>47,889     27278       44.33     126</v>
          </cell>
        </row>
        <row r="103">
          <cell r="A103">
            <v>35735</v>
          </cell>
          <cell r="B103">
            <v>53864</v>
          </cell>
          <cell r="C103">
            <v>1513062</v>
          </cell>
          <cell r="D103" t="str">
            <v>45,523     28091       45.80     122</v>
          </cell>
        </row>
        <row r="104">
          <cell r="A104">
            <v>35765</v>
          </cell>
          <cell r="B104">
            <v>53506</v>
          </cell>
          <cell r="C104">
            <v>1508238</v>
          </cell>
          <cell r="D104" t="str">
            <v>55,422     28189       50.88     124</v>
          </cell>
        </row>
        <row r="105">
          <cell r="A105" t="str">
            <v>Totals: _</v>
          </cell>
          <cell r="B105" t="str">
            <v>_________</v>
          </cell>
          <cell r="C105" t="str">
            <v>__________</v>
          </cell>
          <cell r="D105" t="str">
            <v>__________</v>
          </cell>
        </row>
        <row r="106">
          <cell r="A106">
            <v>1997</v>
          </cell>
          <cell r="B106">
            <v>662164</v>
          </cell>
          <cell r="C106">
            <v>21841757</v>
          </cell>
          <cell r="D106">
            <v>726510</v>
          </cell>
        </row>
        <row r="108">
          <cell r="A108">
            <v>35796</v>
          </cell>
          <cell r="B108">
            <v>48648</v>
          </cell>
          <cell r="C108">
            <v>1484361</v>
          </cell>
          <cell r="D108" t="str">
            <v>49,456     30513       50.41     120</v>
          </cell>
        </row>
        <row r="109">
          <cell r="A109">
            <v>35827</v>
          </cell>
          <cell r="B109">
            <v>42015</v>
          </cell>
          <cell r="C109">
            <v>1306713</v>
          </cell>
          <cell r="D109" t="str">
            <v>41,419     31102       49.64     121</v>
          </cell>
        </row>
        <row r="110">
          <cell r="A110">
            <v>35855</v>
          </cell>
          <cell r="B110">
            <v>44510</v>
          </cell>
          <cell r="C110">
            <v>1442688</v>
          </cell>
          <cell r="D110" t="str">
            <v>44,301     32413       49.88     120</v>
          </cell>
        </row>
        <row r="111">
          <cell r="A111">
            <v>35886</v>
          </cell>
          <cell r="B111">
            <v>42685</v>
          </cell>
          <cell r="C111">
            <v>1414202</v>
          </cell>
          <cell r="D111" t="str">
            <v>40,304     33132       48.57     121</v>
          </cell>
        </row>
        <row r="112">
          <cell r="A112">
            <v>35916</v>
          </cell>
          <cell r="B112">
            <v>41690</v>
          </cell>
          <cell r="C112">
            <v>1458342</v>
          </cell>
          <cell r="D112" t="str">
            <v>46,713     34981       52.84     116</v>
          </cell>
        </row>
        <row r="113">
          <cell r="A113">
            <v>35947</v>
          </cell>
          <cell r="B113">
            <v>32491</v>
          </cell>
          <cell r="C113">
            <v>1301872</v>
          </cell>
          <cell r="D113" t="str">
            <v>52,828     40069       61.92     116</v>
          </cell>
        </row>
        <row r="114">
          <cell r="A114">
            <v>35977</v>
          </cell>
          <cell r="B114">
            <v>32549</v>
          </cell>
          <cell r="C114">
            <v>1373304</v>
          </cell>
          <cell r="D114" t="str">
            <v>50,492     42192       60.80     115</v>
          </cell>
        </row>
        <row r="115">
          <cell r="A115">
            <v>36008</v>
          </cell>
          <cell r="B115">
            <v>30711</v>
          </cell>
          <cell r="C115">
            <v>1343624</v>
          </cell>
          <cell r="D115" t="str">
            <v>46,725     43751       60.34     113</v>
          </cell>
        </row>
        <row r="116">
          <cell r="A116">
            <v>36039</v>
          </cell>
          <cell r="B116">
            <v>23564</v>
          </cell>
          <cell r="C116">
            <v>1179388</v>
          </cell>
          <cell r="D116" t="str">
            <v>43,848     50051       65.04     112</v>
          </cell>
        </row>
        <row r="117">
          <cell r="A117">
            <v>36069</v>
          </cell>
          <cell r="B117">
            <v>13375</v>
          </cell>
          <cell r="C117">
            <v>952928</v>
          </cell>
          <cell r="D117" t="str">
            <v>41,067     71247       75.43     111</v>
          </cell>
        </row>
        <row r="118">
          <cell r="A118">
            <v>36100</v>
          </cell>
          <cell r="B118">
            <v>15596</v>
          </cell>
          <cell r="C118">
            <v>923019</v>
          </cell>
          <cell r="D118" t="str">
            <v>41,054     59184       72.47     113</v>
          </cell>
        </row>
        <row r="119">
          <cell r="A119">
            <v>36130</v>
          </cell>
          <cell r="B119">
            <v>14960</v>
          </cell>
          <cell r="C119">
            <v>881681</v>
          </cell>
          <cell r="D119" t="str">
            <v>44,491     58936       74.84     111</v>
          </cell>
        </row>
        <row r="120">
          <cell r="A120" t="str">
            <v>Totals: _</v>
          </cell>
          <cell r="B120" t="str">
            <v>_________</v>
          </cell>
          <cell r="C120" t="str">
            <v>__________</v>
          </cell>
          <cell r="D120" t="str">
            <v>__________</v>
          </cell>
        </row>
        <row r="121">
          <cell r="A121">
            <v>1998</v>
          </cell>
          <cell r="B121">
            <v>382794</v>
          </cell>
          <cell r="C121">
            <v>15062122</v>
          </cell>
          <cell r="D121">
            <v>542698</v>
          </cell>
        </row>
        <row r="123">
          <cell r="A123">
            <v>36161</v>
          </cell>
          <cell r="B123">
            <v>13110</v>
          </cell>
          <cell r="C123">
            <v>852050</v>
          </cell>
          <cell r="D123" t="str">
            <v>39,864     64993       75.25     112</v>
          </cell>
        </row>
        <row r="124">
          <cell r="A124">
            <v>36192</v>
          </cell>
          <cell r="B124">
            <v>10770</v>
          </cell>
          <cell r="C124">
            <v>773897</v>
          </cell>
          <cell r="D124" t="str">
            <v>31,016     71857       74.23     109</v>
          </cell>
        </row>
        <row r="125">
          <cell r="A125">
            <v>36220</v>
          </cell>
          <cell r="B125">
            <v>11727</v>
          </cell>
          <cell r="C125">
            <v>815719</v>
          </cell>
          <cell r="D125" t="str">
            <v>35,244     69560       75.03     109</v>
          </cell>
        </row>
        <row r="126">
          <cell r="A126">
            <v>36251</v>
          </cell>
          <cell r="B126">
            <v>11832</v>
          </cell>
          <cell r="C126">
            <v>781275</v>
          </cell>
          <cell r="D126" t="str">
            <v>30,595     66031       72.11     109</v>
          </cell>
        </row>
        <row r="127">
          <cell r="A127">
            <v>36281</v>
          </cell>
          <cell r="B127">
            <v>10909</v>
          </cell>
          <cell r="C127">
            <v>794436</v>
          </cell>
          <cell r="D127" t="str">
            <v>27,676     72824       71.73     106</v>
          </cell>
        </row>
        <row r="128">
          <cell r="A128">
            <v>36312</v>
          </cell>
          <cell r="B128">
            <v>13470</v>
          </cell>
          <cell r="C128">
            <v>730716</v>
          </cell>
          <cell r="D128" t="str">
            <v>38,912     54248       74.29     104</v>
          </cell>
        </row>
        <row r="129">
          <cell r="A129">
            <v>36342</v>
          </cell>
          <cell r="B129">
            <v>17462</v>
          </cell>
          <cell r="C129">
            <v>744832</v>
          </cell>
          <cell r="D129" t="str">
            <v>47,615     42655       73.17     101</v>
          </cell>
        </row>
        <row r="130">
          <cell r="A130">
            <v>36373</v>
          </cell>
          <cell r="B130">
            <v>15986</v>
          </cell>
          <cell r="C130">
            <v>701062</v>
          </cell>
          <cell r="D130" t="str">
            <v>46,581     43855       74.45     101</v>
          </cell>
        </row>
        <row r="131">
          <cell r="A131">
            <v>36404</v>
          </cell>
          <cell r="B131">
            <v>13307</v>
          </cell>
          <cell r="C131">
            <v>676825</v>
          </cell>
          <cell r="D131" t="str">
            <v>38,894     50863       74.51     100</v>
          </cell>
        </row>
        <row r="132">
          <cell r="A132">
            <v>36434</v>
          </cell>
          <cell r="B132">
            <v>14205</v>
          </cell>
          <cell r="C132">
            <v>710228</v>
          </cell>
          <cell r="D132" t="str">
            <v>38,142     49999       72.86     101</v>
          </cell>
        </row>
        <row r="133">
          <cell r="A133">
            <v>36465</v>
          </cell>
          <cell r="B133">
            <v>13560</v>
          </cell>
          <cell r="C133">
            <v>635678</v>
          </cell>
          <cell r="D133" t="str">
            <v>36,212     46879       72.76     100</v>
          </cell>
        </row>
        <row r="134">
          <cell r="A134">
            <v>36495</v>
          </cell>
          <cell r="B134">
            <v>12469</v>
          </cell>
          <cell r="C134">
            <v>645874</v>
          </cell>
          <cell r="D134" t="str">
            <v>35,180     51799       73.83     100</v>
          </cell>
        </row>
        <row r="135">
          <cell r="A135" t="str">
            <v>Totals: _</v>
          </cell>
          <cell r="B135" t="str">
            <v>_________</v>
          </cell>
          <cell r="C135" t="str">
            <v>__________</v>
          </cell>
          <cell r="D135" t="str">
            <v>__________</v>
          </cell>
        </row>
        <row r="136">
          <cell r="A136">
            <v>1999</v>
          </cell>
          <cell r="B136">
            <v>158807</v>
          </cell>
          <cell r="C136">
            <v>8862592</v>
          </cell>
          <cell r="D136">
            <v>445931</v>
          </cell>
        </row>
        <row r="138">
          <cell r="A138">
            <v>36526</v>
          </cell>
          <cell r="B138">
            <v>13456</v>
          </cell>
          <cell r="C138">
            <v>617669</v>
          </cell>
          <cell r="D138" t="str">
            <v>31,946     45903       70.36     100</v>
          </cell>
        </row>
        <row r="139">
          <cell r="A139">
            <v>36557</v>
          </cell>
          <cell r="B139">
            <v>10946</v>
          </cell>
          <cell r="C139">
            <v>585888</v>
          </cell>
          <cell r="D139" t="str">
            <v>32,353     53526       74.72      99</v>
          </cell>
        </row>
        <row r="140">
          <cell r="A140">
            <v>36586</v>
          </cell>
          <cell r="B140">
            <v>14253</v>
          </cell>
          <cell r="C140">
            <v>636265</v>
          </cell>
          <cell r="D140" t="str">
            <v>34,354     44641       70.68     100</v>
          </cell>
        </row>
        <row r="141">
          <cell r="A141">
            <v>36617</v>
          </cell>
          <cell r="B141">
            <v>13100</v>
          </cell>
          <cell r="C141">
            <v>680843</v>
          </cell>
          <cell r="D141" t="str">
            <v>39,196     51973       74.95      99</v>
          </cell>
        </row>
        <row r="142">
          <cell r="A142">
            <v>36647</v>
          </cell>
          <cell r="B142">
            <v>12615</v>
          </cell>
          <cell r="C142">
            <v>636440</v>
          </cell>
          <cell r="D142" t="str">
            <v>34,462     50452       73.20      96</v>
          </cell>
        </row>
        <row r="143">
          <cell r="A143">
            <v>36678</v>
          </cell>
          <cell r="B143">
            <v>11649</v>
          </cell>
          <cell r="C143">
            <v>598548</v>
          </cell>
          <cell r="D143" t="str">
            <v>22,497     51382       65.88      96</v>
          </cell>
        </row>
        <row r="144">
          <cell r="A144">
            <v>36708</v>
          </cell>
          <cell r="B144">
            <v>11585</v>
          </cell>
          <cell r="C144">
            <v>614728</v>
          </cell>
          <cell r="D144" t="str">
            <v>30,994     53063       72.79      94</v>
          </cell>
        </row>
        <row r="145">
          <cell r="A145">
            <v>36739</v>
          </cell>
          <cell r="B145">
            <v>10801</v>
          </cell>
          <cell r="C145">
            <v>624607</v>
          </cell>
          <cell r="D145" t="str">
            <v>32,200     57829       74.88      96</v>
          </cell>
        </row>
        <row r="146">
          <cell r="A146">
            <v>36770</v>
          </cell>
          <cell r="B146">
            <v>10978</v>
          </cell>
          <cell r="C146">
            <v>576857</v>
          </cell>
          <cell r="D146" t="str">
            <v>32,221     52547       74.59      94</v>
          </cell>
        </row>
        <row r="147">
          <cell r="A147">
            <v>36800</v>
          </cell>
          <cell r="B147">
            <v>11910</v>
          </cell>
          <cell r="C147">
            <v>569730</v>
          </cell>
          <cell r="D147" t="str">
            <v>32,855     47837       73.39      94</v>
          </cell>
        </row>
        <row r="148">
          <cell r="A148">
            <v>36831</v>
          </cell>
          <cell r="B148">
            <v>12349</v>
          </cell>
          <cell r="C148">
            <v>628682</v>
          </cell>
          <cell r="D148" t="str">
            <v>27,178     50910       68.76      93</v>
          </cell>
        </row>
        <row r="149">
          <cell r="A149">
            <v>36861</v>
          </cell>
          <cell r="B149">
            <v>11643</v>
          </cell>
          <cell r="C149">
            <v>584750</v>
          </cell>
          <cell r="D149" t="str">
            <v>25,068     50224       68.28      95</v>
          </cell>
        </row>
        <row r="150">
          <cell r="A150" t="str">
            <v>Totals: _</v>
          </cell>
          <cell r="B150" t="str">
            <v>_________</v>
          </cell>
          <cell r="C150" t="str">
            <v>__________</v>
          </cell>
          <cell r="D150" t="str">
            <v>__________</v>
          </cell>
        </row>
        <row r="151">
          <cell r="A151">
            <v>2000</v>
          </cell>
          <cell r="B151">
            <v>145285</v>
          </cell>
          <cell r="C151">
            <v>7355007</v>
          </cell>
          <cell r="D151">
            <v>375324</v>
          </cell>
        </row>
        <row r="153">
          <cell r="A153">
            <v>36892</v>
          </cell>
          <cell r="B153">
            <v>10755</v>
          </cell>
          <cell r="C153">
            <v>535818</v>
          </cell>
          <cell r="D153" t="str">
            <v>20,303     49821       65.37      93</v>
          </cell>
        </row>
        <row r="154">
          <cell r="A154">
            <v>36923</v>
          </cell>
          <cell r="B154">
            <v>7966</v>
          </cell>
          <cell r="C154">
            <v>470076</v>
          </cell>
          <cell r="D154" t="str">
            <v>19,181     59011       70.66      91</v>
          </cell>
        </row>
        <row r="155">
          <cell r="A155">
            <v>36951</v>
          </cell>
          <cell r="B155">
            <v>9291</v>
          </cell>
          <cell r="C155">
            <v>535498</v>
          </cell>
          <cell r="D155" t="str">
            <v>22,771     57637       71.02      91</v>
          </cell>
        </row>
        <row r="156">
          <cell r="A156">
            <v>36982</v>
          </cell>
          <cell r="B156">
            <v>9251</v>
          </cell>
          <cell r="C156">
            <v>512995</v>
          </cell>
          <cell r="D156" t="str">
            <v>21,924     55453       70.33      88</v>
          </cell>
        </row>
        <row r="157">
          <cell r="A157">
            <v>37012</v>
          </cell>
          <cell r="B157">
            <v>8985</v>
          </cell>
          <cell r="C157">
            <v>533583</v>
          </cell>
          <cell r="D157" t="str">
            <v>24,119     59386       72.86      87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4"/>
    </sheetNames>
    <sheetDataSet>
      <sheetData sheetId="0">
        <row r="61">
          <cell r="A61">
            <v>34516</v>
          </cell>
          <cell r="B61">
            <v>166181</v>
          </cell>
          <cell r="C61">
            <v>3940071</v>
          </cell>
          <cell r="D61" t="str">
            <v>9,784     23710        5.56     228</v>
          </cell>
        </row>
        <row r="62">
          <cell r="A62">
            <v>34547</v>
          </cell>
          <cell r="B62">
            <v>284241</v>
          </cell>
          <cell r="C62">
            <v>6620306</v>
          </cell>
          <cell r="D62" t="str">
            <v>67,065     23292       19.09     212</v>
          </cell>
        </row>
        <row r="63">
          <cell r="A63">
            <v>34578</v>
          </cell>
          <cell r="B63">
            <v>220187</v>
          </cell>
          <cell r="C63">
            <v>6398404</v>
          </cell>
          <cell r="D63" t="str">
            <v>47,447     29059       17.73     215</v>
          </cell>
        </row>
        <row r="64">
          <cell r="A64">
            <v>34608</v>
          </cell>
          <cell r="B64">
            <v>235118</v>
          </cell>
          <cell r="C64">
            <v>7067088</v>
          </cell>
          <cell r="D64" t="str">
            <v>61,426     30058       20.71     217</v>
          </cell>
        </row>
        <row r="65">
          <cell r="A65">
            <v>34639</v>
          </cell>
          <cell r="B65">
            <v>208947</v>
          </cell>
          <cell r="C65">
            <v>6648817</v>
          </cell>
          <cell r="D65" t="str">
            <v>62,934     31821       23.15     210</v>
          </cell>
        </row>
        <row r="66">
          <cell r="A66">
            <v>34669</v>
          </cell>
          <cell r="B66">
            <v>177085</v>
          </cell>
          <cell r="C66">
            <v>6764936</v>
          </cell>
          <cell r="D66" t="str">
            <v>50,023     38202       22.03     202</v>
          </cell>
        </row>
        <row r="67">
          <cell r="A67" t="str">
            <v>Totals:</v>
          </cell>
          <cell r="B67" t="str">
            <v>__________</v>
          </cell>
          <cell r="C67" t="str">
            <v>__________</v>
          </cell>
          <cell r="D67" t="str">
            <v>__________</v>
          </cell>
        </row>
        <row r="68">
          <cell r="A68">
            <v>1994</v>
          </cell>
          <cell r="B68">
            <v>1291759</v>
          </cell>
          <cell r="C68">
            <v>37439622</v>
          </cell>
          <cell r="D68">
            <v>298679</v>
          </cell>
        </row>
        <row r="70">
          <cell r="A70">
            <v>34700</v>
          </cell>
          <cell r="B70">
            <v>147917</v>
          </cell>
          <cell r="C70">
            <v>6123649</v>
          </cell>
          <cell r="D70" t="str">
            <v>58,129     41400       28.21     191</v>
          </cell>
        </row>
        <row r="71">
          <cell r="A71">
            <v>34731</v>
          </cell>
          <cell r="B71">
            <v>123752</v>
          </cell>
          <cell r="C71">
            <v>4943357</v>
          </cell>
          <cell r="D71" t="str">
            <v>49,205     39946       28.45     199</v>
          </cell>
        </row>
        <row r="72">
          <cell r="A72">
            <v>34759</v>
          </cell>
          <cell r="B72">
            <v>133456</v>
          </cell>
          <cell r="C72">
            <v>5141895</v>
          </cell>
          <cell r="D72" t="str">
            <v>58,734     38529       30.56     182</v>
          </cell>
        </row>
        <row r="73">
          <cell r="A73">
            <v>34790</v>
          </cell>
          <cell r="B73">
            <v>128736</v>
          </cell>
          <cell r="C73">
            <v>4979243</v>
          </cell>
          <cell r="D73" t="str">
            <v>87,195     38678       40.38     182</v>
          </cell>
        </row>
        <row r="74">
          <cell r="A74">
            <v>34820</v>
          </cell>
          <cell r="B74">
            <v>130742</v>
          </cell>
          <cell r="C74">
            <v>5177650</v>
          </cell>
          <cell r="D74" t="str">
            <v>83,239     39603       38.90     171</v>
          </cell>
        </row>
        <row r="75">
          <cell r="A75">
            <v>34851</v>
          </cell>
          <cell r="B75">
            <v>120807</v>
          </cell>
          <cell r="C75">
            <v>4938652</v>
          </cell>
          <cell r="D75" t="str">
            <v>92,171     40881       43.28     181</v>
          </cell>
        </row>
        <row r="76">
          <cell r="A76">
            <v>34881</v>
          </cell>
          <cell r="B76">
            <v>117174</v>
          </cell>
          <cell r="C76">
            <v>4687912</v>
          </cell>
          <cell r="D76" t="str">
            <v>88,217     40009       42.95     179</v>
          </cell>
        </row>
        <row r="77">
          <cell r="A77">
            <v>34912</v>
          </cell>
          <cell r="B77">
            <v>105854</v>
          </cell>
          <cell r="C77">
            <v>4663082</v>
          </cell>
          <cell r="D77" t="str">
            <v>81,928     44053       43.63     168</v>
          </cell>
        </row>
        <row r="78">
          <cell r="A78">
            <v>34943</v>
          </cell>
          <cell r="B78">
            <v>104054</v>
          </cell>
          <cell r="C78">
            <v>4609457</v>
          </cell>
          <cell r="D78" t="str">
            <v>83,282     44299       44.46     176</v>
          </cell>
        </row>
        <row r="79">
          <cell r="A79">
            <v>34973</v>
          </cell>
          <cell r="B79">
            <v>103576</v>
          </cell>
          <cell r="C79">
            <v>4426721</v>
          </cell>
          <cell r="D79" t="str">
            <v>84,452     42739       44.91     167</v>
          </cell>
        </row>
        <row r="80">
          <cell r="A80">
            <v>35004</v>
          </cell>
          <cell r="B80">
            <v>96863</v>
          </cell>
          <cell r="C80">
            <v>4130548</v>
          </cell>
          <cell r="D80" t="str">
            <v>80,522     42644       45.39     159</v>
          </cell>
        </row>
        <row r="81">
          <cell r="A81">
            <v>35034</v>
          </cell>
          <cell r="B81">
            <v>99018</v>
          </cell>
          <cell r="C81">
            <v>4204948</v>
          </cell>
          <cell r="D81" t="str">
            <v>76,590     42467       43.61     160</v>
          </cell>
        </row>
        <row r="82">
          <cell r="A82" t="str">
            <v>Totals:</v>
          </cell>
          <cell r="B82" t="str">
            <v>__________</v>
          </cell>
          <cell r="C82" t="str">
            <v>__________</v>
          </cell>
          <cell r="D82" t="str">
            <v>__________</v>
          </cell>
        </row>
        <row r="83">
          <cell r="A83">
            <v>1995</v>
          </cell>
          <cell r="B83">
            <v>1411949</v>
          </cell>
          <cell r="C83">
            <v>58027114</v>
          </cell>
          <cell r="D83">
            <v>923664</v>
          </cell>
        </row>
        <row r="85">
          <cell r="A85">
            <v>35065</v>
          </cell>
          <cell r="B85">
            <v>94262</v>
          </cell>
          <cell r="C85">
            <v>3941570</v>
          </cell>
          <cell r="D85" t="str">
            <v>80,557     41816       46.08     160</v>
          </cell>
        </row>
        <row r="86">
          <cell r="A86">
            <v>35096</v>
          </cell>
          <cell r="B86">
            <v>79447</v>
          </cell>
          <cell r="C86">
            <v>3368956</v>
          </cell>
          <cell r="D86" t="str">
            <v>65,509     42406       45.19     163</v>
          </cell>
        </row>
        <row r="87">
          <cell r="A87">
            <v>35125</v>
          </cell>
          <cell r="B87">
            <v>86696</v>
          </cell>
          <cell r="C87">
            <v>3706480</v>
          </cell>
          <cell r="D87" t="str">
            <v>66,793     42753       43.52     154</v>
          </cell>
        </row>
        <row r="88">
          <cell r="A88">
            <v>35156</v>
          </cell>
          <cell r="B88">
            <v>86012</v>
          </cell>
          <cell r="C88">
            <v>3322437</v>
          </cell>
          <cell r="D88" t="str">
            <v>97,869     38628       53.22     157</v>
          </cell>
        </row>
        <row r="89">
          <cell r="A89">
            <v>35186</v>
          </cell>
          <cell r="B89">
            <v>83915</v>
          </cell>
          <cell r="C89">
            <v>3512923</v>
          </cell>
          <cell r="D89" t="str">
            <v>54,137     41863       39.21     155</v>
          </cell>
        </row>
        <row r="90">
          <cell r="A90">
            <v>35217</v>
          </cell>
          <cell r="B90">
            <v>77987</v>
          </cell>
          <cell r="C90">
            <v>3341904</v>
          </cell>
          <cell r="D90" t="str">
            <v>53,651     42853       40.76     155</v>
          </cell>
        </row>
        <row r="91">
          <cell r="A91">
            <v>35247</v>
          </cell>
          <cell r="B91">
            <v>78542</v>
          </cell>
          <cell r="C91">
            <v>3487719</v>
          </cell>
          <cell r="D91" t="str">
            <v>62,934     44406       44.48     148</v>
          </cell>
        </row>
        <row r="92">
          <cell r="A92">
            <v>35278</v>
          </cell>
          <cell r="B92">
            <v>78544</v>
          </cell>
          <cell r="C92">
            <v>3374359</v>
          </cell>
          <cell r="D92" t="str">
            <v>76,895     42962       49.47     142</v>
          </cell>
        </row>
        <row r="93">
          <cell r="A93">
            <v>35309</v>
          </cell>
          <cell r="B93">
            <v>72150</v>
          </cell>
          <cell r="C93">
            <v>3162442</v>
          </cell>
          <cell r="D93" t="str">
            <v>75,868     43832       51.26     143</v>
          </cell>
        </row>
        <row r="94">
          <cell r="A94">
            <v>35339</v>
          </cell>
          <cell r="B94">
            <v>75643</v>
          </cell>
          <cell r="C94">
            <v>3250543</v>
          </cell>
          <cell r="D94" t="str">
            <v>97,032     42973       56.19     150</v>
          </cell>
        </row>
        <row r="95">
          <cell r="A95">
            <v>35370</v>
          </cell>
          <cell r="B95">
            <v>68988</v>
          </cell>
          <cell r="C95">
            <v>2977417</v>
          </cell>
          <cell r="D95" t="str">
            <v>72,252     43159       51.16     140</v>
          </cell>
        </row>
        <row r="96">
          <cell r="A96">
            <v>35400</v>
          </cell>
          <cell r="B96">
            <v>69545</v>
          </cell>
          <cell r="C96">
            <v>2963923</v>
          </cell>
          <cell r="D96" t="str">
            <v>147,861     42619       68.01     137</v>
          </cell>
        </row>
        <row r="97">
          <cell r="A97" t="str">
            <v>Totals:</v>
          </cell>
          <cell r="B97" t="str">
            <v>__________</v>
          </cell>
          <cell r="C97" t="str">
            <v>__________</v>
          </cell>
          <cell r="D97" t="str">
            <v>__________</v>
          </cell>
        </row>
        <row r="98">
          <cell r="A98">
            <v>1996</v>
          </cell>
          <cell r="B98">
            <v>951731</v>
          </cell>
          <cell r="C98">
            <v>40410673</v>
          </cell>
          <cell r="D98">
            <v>951358</v>
          </cell>
        </row>
        <row r="100">
          <cell r="A100">
            <v>35431</v>
          </cell>
          <cell r="B100">
            <v>68385</v>
          </cell>
          <cell r="C100">
            <v>2826699</v>
          </cell>
          <cell r="D100" t="str">
            <v>128,395     41336       65.25     144</v>
          </cell>
        </row>
        <row r="101">
          <cell r="A101">
            <v>35462</v>
          </cell>
          <cell r="B101">
            <v>64410</v>
          </cell>
          <cell r="C101">
            <v>2479357</v>
          </cell>
          <cell r="D101" t="str">
            <v>109,450     38494       62.95     140</v>
          </cell>
        </row>
        <row r="102">
          <cell r="A102">
            <v>35490</v>
          </cell>
          <cell r="B102">
            <v>67233</v>
          </cell>
          <cell r="C102">
            <v>2686034</v>
          </cell>
          <cell r="D102" t="str">
            <v>123,343     39952       64.72     141</v>
          </cell>
        </row>
        <row r="103">
          <cell r="A103">
            <v>35521</v>
          </cell>
          <cell r="B103">
            <v>64160</v>
          </cell>
          <cell r="C103">
            <v>2528631</v>
          </cell>
          <cell r="D103" t="str">
            <v>133,841     39412       67.60     137</v>
          </cell>
        </row>
        <row r="104">
          <cell r="A104">
            <v>35551</v>
          </cell>
          <cell r="B104">
            <v>63351</v>
          </cell>
          <cell r="C104">
            <v>2475134</v>
          </cell>
          <cell r="D104" t="str">
            <v>126,402     39071       66.61     136</v>
          </cell>
        </row>
        <row r="105">
          <cell r="A105">
            <v>35582</v>
          </cell>
          <cell r="B105">
            <v>56572</v>
          </cell>
          <cell r="C105">
            <v>2292179</v>
          </cell>
          <cell r="D105" t="str">
            <v>118,655     40518       67.72     139</v>
          </cell>
        </row>
        <row r="106">
          <cell r="A106">
            <v>35612</v>
          </cell>
          <cell r="B106">
            <v>55256</v>
          </cell>
          <cell r="C106">
            <v>2296482</v>
          </cell>
          <cell r="D106" t="str">
            <v>70,983     41561       56.23     140</v>
          </cell>
        </row>
        <row r="107">
          <cell r="A107">
            <v>35643</v>
          </cell>
          <cell r="B107">
            <v>55778</v>
          </cell>
          <cell r="C107">
            <v>2211272</v>
          </cell>
          <cell r="D107" t="str">
            <v>75,083     39645       57.38     133</v>
          </cell>
        </row>
        <row r="108">
          <cell r="A108">
            <v>35674</v>
          </cell>
          <cell r="B108">
            <v>53612</v>
          </cell>
          <cell r="C108">
            <v>2090071</v>
          </cell>
          <cell r="D108" t="str">
            <v>71,567     38986       57.17     128</v>
          </cell>
        </row>
        <row r="109">
          <cell r="A109">
            <v>35704</v>
          </cell>
          <cell r="B109">
            <v>55675</v>
          </cell>
          <cell r="C109">
            <v>2045433</v>
          </cell>
          <cell r="D109" t="str">
            <v>74,429     36739       57.21     118</v>
          </cell>
        </row>
        <row r="110">
          <cell r="A110">
            <v>35735</v>
          </cell>
          <cell r="B110">
            <v>55650</v>
          </cell>
          <cell r="C110">
            <v>1929173</v>
          </cell>
          <cell r="D110" t="str">
            <v>78,024     34667       58.37     120</v>
          </cell>
        </row>
        <row r="111">
          <cell r="A111">
            <v>35765</v>
          </cell>
          <cell r="B111">
            <v>55246</v>
          </cell>
          <cell r="C111">
            <v>1958051</v>
          </cell>
          <cell r="D111" t="str">
            <v>90,573     35443       62.11     117</v>
          </cell>
        </row>
        <row r="112">
          <cell r="A112" t="str">
            <v>Totals:</v>
          </cell>
          <cell r="B112" t="str">
            <v>__________</v>
          </cell>
          <cell r="C112" t="str">
            <v>__________</v>
          </cell>
          <cell r="D112" t="str">
            <v>__________</v>
          </cell>
        </row>
        <row r="113">
          <cell r="A113">
            <v>1997</v>
          </cell>
          <cell r="B113">
            <v>715328</v>
          </cell>
          <cell r="C113">
            <v>27818516</v>
          </cell>
          <cell r="D113">
            <v>1200745</v>
          </cell>
        </row>
        <row r="115">
          <cell r="A115">
            <v>35796</v>
          </cell>
          <cell r="B115">
            <v>46566</v>
          </cell>
          <cell r="C115">
            <v>1765184</v>
          </cell>
          <cell r="D115" t="str">
            <v>97,565     37908       67.69     119</v>
          </cell>
        </row>
        <row r="116">
          <cell r="A116">
            <v>35827</v>
          </cell>
          <cell r="B116">
            <v>35941</v>
          </cell>
          <cell r="C116">
            <v>1402127</v>
          </cell>
          <cell r="D116" t="str">
            <v>71,856     39012       66.66     118</v>
          </cell>
        </row>
        <row r="117">
          <cell r="A117">
            <v>35855</v>
          </cell>
          <cell r="B117">
            <v>39280</v>
          </cell>
          <cell r="C117">
            <v>1449339</v>
          </cell>
          <cell r="D117" t="str">
            <v>86,137     36898       68.68     116</v>
          </cell>
        </row>
        <row r="118">
          <cell r="A118">
            <v>35886</v>
          </cell>
          <cell r="B118">
            <v>37366</v>
          </cell>
          <cell r="C118">
            <v>1454701</v>
          </cell>
          <cell r="D118" t="str">
            <v>89,933     38932       70.65     118</v>
          </cell>
        </row>
        <row r="119">
          <cell r="A119">
            <v>35916</v>
          </cell>
          <cell r="B119">
            <v>36118</v>
          </cell>
          <cell r="C119">
            <v>1441755</v>
          </cell>
          <cell r="D119" t="str">
            <v>91,993     39918       71.81     114</v>
          </cell>
        </row>
        <row r="120">
          <cell r="A120">
            <v>35947</v>
          </cell>
          <cell r="B120">
            <v>33733</v>
          </cell>
          <cell r="C120">
            <v>1355900</v>
          </cell>
          <cell r="D120" t="str">
            <v>83,326     40196       71.18     114</v>
          </cell>
        </row>
        <row r="121">
          <cell r="A121">
            <v>35977</v>
          </cell>
          <cell r="B121">
            <v>33963</v>
          </cell>
          <cell r="C121">
            <v>1354603</v>
          </cell>
          <cell r="D121" t="str">
            <v>76,587     39885       69.28     112</v>
          </cell>
        </row>
        <row r="122">
          <cell r="A122">
            <v>36008</v>
          </cell>
          <cell r="B122">
            <v>33527</v>
          </cell>
          <cell r="C122">
            <v>1318280</v>
          </cell>
          <cell r="D122" t="str">
            <v>76,381     39320       69.50     114</v>
          </cell>
        </row>
        <row r="123">
          <cell r="A123">
            <v>36039</v>
          </cell>
          <cell r="B123">
            <v>37634</v>
          </cell>
          <cell r="C123">
            <v>1368811</v>
          </cell>
          <cell r="D123" t="str">
            <v>74,398     36372       66.41     113</v>
          </cell>
        </row>
        <row r="124">
          <cell r="A124">
            <v>36069</v>
          </cell>
          <cell r="B124">
            <v>37706</v>
          </cell>
          <cell r="C124">
            <v>1385646</v>
          </cell>
          <cell r="D124" t="str">
            <v>79,758     36749       67.90     115</v>
          </cell>
        </row>
        <row r="125">
          <cell r="A125">
            <v>36100</v>
          </cell>
          <cell r="B125">
            <v>34989</v>
          </cell>
          <cell r="C125">
            <v>1327792</v>
          </cell>
          <cell r="D125" t="str">
            <v>74,024     37949       67.90     113</v>
          </cell>
        </row>
        <row r="126">
          <cell r="A126">
            <v>36130</v>
          </cell>
          <cell r="B126">
            <v>33410</v>
          </cell>
          <cell r="C126">
            <v>1286626</v>
          </cell>
          <cell r="D126" t="str">
            <v>91,669     38511       73.29     112</v>
          </cell>
        </row>
        <row r="127">
          <cell r="A127" t="str">
            <v>Totals:</v>
          </cell>
          <cell r="B127" t="str">
            <v>__________</v>
          </cell>
          <cell r="C127" t="str">
            <v>__________</v>
          </cell>
          <cell r="D127" t="str">
            <v>__________</v>
          </cell>
        </row>
        <row r="128">
          <cell r="A128">
            <v>1998</v>
          </cell>
          <cell r="B128">
            <v>440233</v>
          </cell>
          <cell r="C128">
            <v>16910764</v>
          </cell>
          <cell r="D128">
            <v>993627</v>
          </cell>
        </row>
        <row r="130">
          <cell r="A130">
            <v>36161</v>
          </cell>
          <cell r="B130">
            <v>34215</v>
          </cell>
          <cell r="C130">
            <v>1282058</v>
          </cell>
          <cell r="D130" t="str">
            <v>94,187     37471       73.35     110</v>
          </cell>
        </row>
        <row r="131">
          <cell r="A131">
            <v>36192</v>
          </cell>
          <cell r="B131">
            <v>29246</v>
          </cell>
          <cell r="C131">
            <v>1161103</v>
          </cell>
          <cell r="D131" t="str">
            <v>82,226     39702       73.76     109</v>
          </cell>
        </row>
        <row r="132">
          <cell r="A132">
            <v>36220</v>
          </cell>
          <cell r="B132">
            <v>31052</v>
          </cell>
          <cell r="C132">
            <v>1227828</v>
          </cell>
          <cell r="D132" t="str">
            <v>96,364     39542       75.63     108</v>
          </cell>
        </row>
        <row r="133">
          <cell r="A133">
            <v>36251</v>
          </cell>
          <cell r="B133">
            <v>28289</v>
          </cell>
          <cell r="C133">
            <v>1149762</v>
          </cell>
          <cell r="D133" t="str">
            <v>87,405     40644       75.55     107</v>
          </cell>
        </row>
        <row r="134">
          <cell r="A134">
            <v>36281</v>
          </cell>
          <cell r="B134">
            <v>26757</v>
          </cell>
          <cell r="C134">
            <v>1152311</v>
          </cell>
          <cell r="D134" t="str">
            <v>118,457     43066       81.57     107</v>
          </cell>
        </row>
        <row r="135">
          <cell r="A135">
            <v>36312</v>
          </cell>
          <cell r="B135">
            <v>24569</v>
          </cell>
          <cell r="C135">
            <v>1066034</v>
          </cell>
          <cell r="D135" t="str">
            <v>100,072     43390       80.29     105</v>
          </cell>
        </row>
        <row r="136">
          <cell r="A136">
            <v>36342</v>
          </cell>
          <cell r="B136">
            <v>22595</v>
          </cell>
          <cell r="C136">
            <v>1110730</v>
          </cell>
          <cell r="D136" t="str">
            <v>88,974     49159       79.75     103</v>
          </cell>
        </row>
        <row r="137">
          <cell r="A137">
            <v>36373</v>
          </cell>
          <cell r="B137">
            <v>25257</v>
          </cell>
          <cell r="C137">
            <v>1135228</v>
          </cell>
          <cell r="D137" t="str">
            <v>113,495     44948       81.80     102</v>
          </cell>
        </row>
        <row r="138">
          <cell r="A138">
            <v>36404</v>
          </cell>
          <cell r="B138">
            <v>24352</v>
          </cell>
          <cell r="C138">
            <v>1032207</v>
          </cell>
          <cell r="D138" t="str">
            <v>95,406     42387       79.67     101</v>
          </cell>
        </row>
        <row r="139">
          <cell r="A139">
            <v>36434</v>
          </cell>
          <cell r="B139">
            <v>23739</v>
          </cell>
          <cell r="C139">
            <v>1097597</v>
          </cell>
          <cell r="D139" t="str">
            <v>98,839     46237       80.63     102</v>
          </cell>
        </row>
        <row r="140">
          <cell r="A140">
            <v>36465</v>
          </cell>
          <cell r="B140">
            <v>22211</v>
          </cell>
          <cell r="C140">
            <v>1020523</v>
          </cell>
          <cell r="D140" t="str">
            <v>102,531     45947       82.19     100</v>
          </cell>
        </row>
        <row r="141">
          <cell r="A141">
            <v>36495</v>
          </cell>
          <cell r="B141">
            <v>23223</v>
          </cell>
          <cell r="C141">
            <v>1023136</v>
          </cell>
          <cell r="D141" t="str">
            <v>114,313     44058       83.11     100</v>
          </cell>
        </row>
        <row r="142">
          <cell r="A142" t="str">
            <v>Totals:</v>
          </cell>
          <cell r="B142" t="str">
            <v>__________</v>
          </cell>
          <cell r="C142" t="str">
            <v>__________</v>
          </cell>
          <cell r="D142" t="str">
            <v>__________</v>
          </cell>
        </row>
        <row r="143">
          <cell r="A143">
            <v>1999</v>
          </cell>
          <cell r="B143">
            <v>315505</v>
          </cell>
          <cell r="C143">
            <v>13458517</v>
          </cell>
          <cell r="D143">
            <v>1192269</v>
          </cell>
        </row>
        <row r="145">
          <cell r="A145">
            <v>36526</v>
          </cell>
          <cell r="B145">
            <v>23954</v>
          </cell>
          <cell r="C145">
            <v>986112</v>
          </cell>
          <cell r="D145" t="str">
            <v>110,754     41167       82.22      99</v>
          </cell>
        </row>
        <row r="146">
          <cell r="A146">
            <v>36557</v>
          </cell>
          <cell r="B146">
            <v>21457</v>
          </cell>
          <cell r="C146">
            <v>929743</v>
          </cell>
          <cell r="D146" t="str">
            <v>106,292     43331       83.20      98</v>
          </cell>
        </row>
        <row r="147">
          <cell r="A147">
            <v>36586</v>
          </cell>
          <cell r="B147">
            <v>23073</v>
          </cell>
          <cell r="C147">
            <v>937385</v>
          </cell>
          <cell r="D147" t="str">
            <v>113,414     40627       83.10      97</v>
          </cell>
        </row>
        <row r="148">
          <cell r="A148">
            <v>36617</v>
          </cell>
          <cell r="B148">
            <v>22762</v>
          </cell>
          <cell r="C148">
            <v>944501</v>
          </cell>
          <cell r="D148" t="str">
            <v>115,694     41495       83.56     100</v>
          </cell>
        </row>
        <row r="149">
          <cell r="A149">
            <v>36647</v>
          </cell>
          <cell r="B149">
            <v>20510</v>
          </cell>
          <cell r="C149">
            <v>910925</v>
          </cell>
          <cell r="D149" t="str">
            <v>109,801     44414       84.26      99</v>
          </cell>
        </row>
        <row r="150">
          <cell r="A150">
            <v>36678</v>
          </cell>
          <cell r="B150">
            <v>18730</v>
          </cell>
          <cell r="C150">
            <v>867329</v>
          </cell>
          <cell r="D150" t="str">
            <v>98,295     46307       83.99      97</v>
          </cell>
        </row>
        <row r="151">
          <cell r="A151">
            <v>36708</v>
          </cell>
          <cell r="B151">
            <v>17308</v>
          </cell>
          <cell r="C151">
            <v>839271</v>
          </cell>
          <cell r="D151" t="str">
            <v>99,516     48491       85.18      95</v>
          </cell>
        </row>
        <row r="152">
          <cell r="A152">
            <v>36739</v>
          </cell>
          <cell r="B152">
            <v>16871</v>
          </cell>
          <cell r="C152">
            <v>798640</v>
          </cell>
          <cell r="D152" t="str">
            <v>96,163     47339       85.07      96</v>
          </cell>
        </row>
        <row r="153">
          <cell r="A153">
            <v>36770</v>
          </cell>
          <cell r="B153">
            <v>15616</v>
          </cell>
          <cell r="C153">
            <v>776844</v>
          </cell>
          <cell r="D153" t="str">
            <v>82,256     49747       84.04      97</v>
          </cell>
        </row>
        <row r="154">
          <cell r="A154">
            <v>36800</v>
          </cell>
          <cell r="B154">
            <v>16276</v>
          </cell>
          <cell r="C154">
            <v>750949</v>
          </cell>
          <cell r="D154" t="str">
            <v>88,994     46139       84.54      92</v>
          </cell>
        </row>
        <row r="155">
          <cell r="A155">
            <v>36831</v>
          </cell>
          <cell r="B155">
            <v>14770</v>
          </cell>
          <cell r="C155">
            <v>722089</v>
          </cell>
          <cell r="D155" t="str">
            <v>97,701     48889       86.87      91</v>
          </cell>
        </row>
        <row r="156">
          <cell r="A156">
            <v>36861</v>
          </cell>
          <cell r="B156">
            <v>15395</v>
          </cell>
          <cell r="C156">
            <v>772131</v>
          </cell>
          <cell r="D156" t="str">
            <v>105,804     50155       87.30      91</v>
          </cell>
        </row>
        <row r="157">
          <cell r="A157" t="str">
            <v>Totals:</v>
          </cell>
          <cell r="B157" t="str">
            <v>__________</v>
          </cell>
          <cell r="C157" t="str">
            <v>__________</v>
          </cell>
          <cell r="D157" t="str">
            <v>__________</v>
          </cell>
        </row>
        <row r="158">
          <cell r="A158">
            <v>2000</v>
          </cell>
          <cell r="B158">
            <v>226722</v>
          </cell>
          <cell r="C158">
            <v>10235919</v>
          </cell>
          <cell r="D158">
            <v>1224684</v>
          </cell>
        </row>
        <row r="160">
          <cell r="A160">
            <v>36892</v>
          </cell>
          <cell r="B160">
            <v>14304</v>
          </cell>
          <cell r="C160">
            <v>744137</v>
          </cell>
          <cell r="D160" t="str">
            <v>92,247     52024       86.58      90</v>
          </cell>
        </row>
        <row r="161">
          <cell r="A161">
            <v>36923</v>
          </cell>
          <cell r="B161">
            <v>13732</v>
          </cell>
          <cell r="C161">
            <v>667304</v>
          </cell>
          <cell r="D161" t="str">
            <v>92,076     48595       87.02      90</v>
          </cell>
        </row>
        <row r="162">
          <cell r="A162">
            <v>36951</v>
          </cell>
          <cell r="B162">
            <v>14133</v>
          </cell>
          <cell r="C162">
            <v>772892</v>
          </cell>
          <cell r="D162" t="str">
            <v>107,810     54688       88.41      87</v>
          </cell>
        </row>
        <row r="163">
          <cell r="A163">
            <v>36982</v>
          </cell>
          <cell r="B163">
            <v>14075</v>
          </cell>
          <cell r="C163">
            <v>731211</v>
          </cell>
          <cell r="D163" t="str">
            <v>85,073     51952       85.80      89</v>
          </cell>
        </row>
        <row r="164">
          <cell r="A164">
            <v>37012</v>
          </cell>
          <cell r="B164">
            <v>15629</v>
          </cell>
          <cell r="C164">
            <v>756332</v>
          </cell>
          <cell r="D164" t="str">
            <v>98,237     48393       86.27      87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4"/>
    </sheetNames>
    <sheetDataSet>
      <sheetData sheetId="0">
        <row r="55">
          <cell r="A55">
            <v>34547</v>
          </cell>
          <cell r="B55">
            <v>222802</v>
          </cell>
          <cell r="C55">
            <v>6050210</v>
          </cell>
          <cell r="D55" t="str">
            <v>75,348     27156       25.27     232</v>
          </cell>
        </row>
        <row r="56">
          <cell r="A56">
            <v>34578</v>
          </cell>
          <cell r="B56">
            <v>340130</v>
          </cell>
          <cell r="C56">
            <v>9592784</v>
          </cell>
          <cell r="D56" t="str">
            <v>152,721     28204       30.99     221</v>
          </cell>
        </row>
        <row r="57">
          <cell r="A57">
            <v>34608</v>
          </cell>
          <cell r="B57">
            <v>298220</v>
          </cell>
          <cell r="C57">
            <v>9308649</v>
          </cell>
          <cell r="D57" t="str">
            <v>158,218     31215       34.66     218</v>
          </cell>
        </row>
        <row r="58">
          <cell r="A58">
            <v>34639</v>
          </cell>
          <cell r="B58">
            <v>225179</v>
          </cell>
          <cell r="C58">
            <v>8343206</v>
          </cell>
          <cell r="D58" t="str">
            <v>129,458     37052       36.50     211</v>
          </cell>
        </row>
        <row r="59">
          <cell r="A59">
            <v>34669</v>
          </cell>
          <cell r="B59">
            <v>198750</v>
          </cell>
          <cell r="C59">
            <v>8138621</v>
          </cell>
          <cell r="D59" t="str">
            <v>122,134     40950       38.06     205</v>
          </cell>
        </row>
        <row r="60">
          <cell r="A60" t="str">
            <v>Totals: _</v>
          </cell>
          <cell r="B60" t="str">
            <v>_________</v>
          </cell>
          <cell r="C60" t="str">
            <v>__________</v>
          </cell>
          <cell r="D60" t="str">
            <v>__________</v>
          </cell>
        </row>
        <row r="61">
          <cell r="A61">
            <v>1994</v>
          </cell>
          <cell r="B61">
            <v>1285081</v>
          </cell>
          <cell r="C61">
            <v>41433470</v>
          </cell>
          <cell r="D61">
            <v>637879</v>
          </cell>
        </row>
        <row r="63">
          <cell r="A63">
            <v>34700</v>
          </cell>
          <cell r="B63">
            <v>164311</v>
          </cell>
          <cell r="C63">
            <v>7708371</v>
          </cell>
          <cell r="D63" t="str">
            <v>115,267     46914       41.23     203</v>
          </cell>
        </row>
        <row r="64">
          <cell r="A64">
            <v>34731</v>
          </cell>
          <cell r="B64">
            <v>133637</v>
          </cell>
          <cell r="C64">
            <v>6472396</v>
          </cell>
          <cell r="D64" t="str">
            <v>139,609     48433       51.09     197</v>
          </cell>
        </row>
        <row r="65">
          <cell r="A65">
            <v>34759</v>
          </cell>
          <cell r="B65">
            <v>130250</v>
          </cell>
          <cell r="C65">
            <v>6320524</v>
          </cell>
          <cell r="D65" t="str">
            <v>148,179     48527       53.22     196</v>
          </cell>
        </row>
        <row r="66">
          <cell r="A66">
            <v>34790</v>
          </cell>
          <cell r="B66">
            <v>107086</v>
          </cell>
          <cell r="C66">
            <v>5696717</v>
          </cell>
          <cell r="D66" t="str">
            <v>98,420     53198       47.89     194</v>
          </cell>
        </row>
        <row r="67">
          <cell r="A67">
            <v>34820</v>
          </cell>
          <cell r="B67">
            <v>96107</v>
          </cell>
          <cell r="C67">
            <v>5697176</v>
          </cell>
          <cell r="D67" t="str">
            <v>112,704     59280       53.97     189</v>
          </cell>
        </row>
        <row r="68">
          <cell r="A68">
            <v>34851</v>
          </cell>
          <cell r="B68">
            <v>81253</v>
          </cell>
          <cell r="C68">
            <v>4822076</v>
          </cell>
          <cell r="D68" t="str">
            <v>89,138     59347       52.31     190</v>
          </cell>
        </row>
        <row r="69">
          <cell r="A69">
            <v>34881</v>
          </cell>
          <cell r="B69">
            <v>79780</v>
          </cell>
          <cell r="C69">
            <v>4836397</v>
          </cell>
          <cell r="D69" t="str">
            <v>89,361     60622       52.83     191</v>
          </cell>
        </row>
        <row r="70">
          <cell r="A70">
            <v>34912</v>
          </cell>
          <cell r="B70">
            <v>73804</v>
          </cell>
          <cell r="C70">
            <v>4783026</v>
          </cell>
          <cell r="D70" t="str">
            <v>93,914     64808       56.00     179</v>
          </cell>
        </row>
        <row r="71">
          <cell r="A71">
            <v>34943</v>
          </cell>
          <cell r="B71">
            <v>65082</v>
          </cell>
          <cell r="C71">
            <v>4549203</v>
          </cell>
          <cell r="D71" t="str">
            <v>86,304     69900       57.01     180</v>
          </cell>
        </row>
        <row r="72">
          <cell r="A72">
            <v>34973</v>
          </cell>
          <cell r="B72">
            <v>63966</v>
          </cell>
          <cell r="C72">
            <v>4550967</v>
          </cell>
          <cell r="D72" t="str">
            <v>84,523     71147       56.92     179</v>
          </cell>
        </row>
        <row r="73">
          <cell r="A73">
            <v>35004</v>
          </cell>
          <cell r="B73">
            <v>59454</v>
          </cell>
          <cell r="C73">
            <v>4241574</v>
          </cell>
          <cell r="D73" t="str">
            <v>75,726     71343       56.02     170</v>
          </cell>
        </row>
        <row r="74">
          <cell r="A74">
            <v>35034</v>
          </cell>
          <cell r="B74">
            <v>55386</v>
          </cell>
          <cell r="C74">
            <v>3937202</v>
          </cell>
          <cell r="D74" t="str">
            <v>124,219     71087       69.16     171</v>
          </cell>
        </row>
        <row r="75">
          <cell r="A75" t="str">
            <v>Totals: _</v>
          </cell>
          <cell r="B75" t="str">
            <v>_________</v>
          </cell>
          <cell r="C75" t="str">
            <v>__________</v>
          </cell>
          <cell r="D75" t="str">
            <v>__________</v>
          </cell>
        </row>
        <row r="76">
          <cell r="A76">
            <v>1995</v>
          </cell>
          <cell r="B76">
            <v>1110116</v>
          </cell>
          <cell r="C76">
            <v>63615629</v>
          </cell>
          <cell r="D76">
            <v>1257364</v>
          </cell>
        </row>
        <row r="78">
          <cell r="A78">
            <v>35065</v>
          </cell>
          <cell r="B78">
            <v>52635</v>
          </cell>
          <cell r="C78">
            <v>3911454</v>
          </cell>
          <cell r="D78" t="str">
            <v>133,180     74313       71.67     162</v>
          </cell>
        </row>
        <row r="79">
          <cell r="A79">
            <v>35096</v>
          </cell>
          <cell r="B79">
            <v>47274</v>
          </cell>
          <cell r="C79">
            <v>3410326</v>
          </cell>
          <cell r="D79" t="str">
            <v>109,432     72140       69.83     162</v>
          </cell>
        </row>
        <row r="80">
          <cell r="A80">
            <v>35125</v>
          </cell>
          <cell r="B80">
            <v>45735</v>
          </cell>
          <cell r="C80">
            <v>3482144</v>
          </cell>
          <cell r="D80" t="str">
            <v>120,602     76138       72.50     161</v>
          </cell>
        </row>
        <row r="81">
          <cell r="A81">
            <v>35156</v>
          </cell>
          <cell r="B81">
            <v>44284</v>
          </cell>
          <cell r="C81">
            <v>3144989</v>
          </cell>
          <cell r="D81" t="str">
            <v>142,751     71019       76.32     160</v>
          </cell>
        </row>
        <row r="82">
          <cell r="A82">
            <v>35186</v>
          </cell>
          <cell r="B82">
            <v>42518</v>
          </cell>
          <cell r="C82">
            <v>3195476</v>
          </cell>
          <cell r="D82" t="str">
            <v>106,808     75156       71.53     160</v>
          </cell>
        </row>
        <row r="83">
          <cell r="A83">
            <v>35217</v>
          </cell>
          <cell r="B83">
            <v>53604</v>
          </cell>
          <cell r="C83">
            <v>2899833</v>
          </cell>
          <cell r="D83" t="str">
            <v>101,652     54098       65.47     156</v>
          </cell>
        </row>
        <row r="84">
          <cell r="A84">
            <v>35247</v>
          </cell>
          <cell r="B84">
            <v>52043</v>
          </cell>
          <cell r="C84">
            <v>2883138</v>
          </cell>
          <cell r="D84" t="str">
            <v>111,437     55400       68.17     153</v>
          </cell>
        </row>
        <row r="85">
          <cell r="A85">
            <v>35278</v>
          </cell>
          <cell r="B85">
            <v>43487</v>
          </cell>
          <cell r="C85">
            <v>2681318</v>
          </cell>
          <cell r="D85" t="str">
            <v>86,495     61658       66.54     150</v>
          </cell>
        </row>
        <row r="86">
          <cell r="A86">
            <v>35309</v>
          </cell>
          <cell r="B86">
            <v>35842</v>
          </cell>
          <cell r="C86">
            <v>2439065</v>
          </cell>
          <cell r="D86" t="str">
            <v>85,648     68051       70.50     148</v>
          </cell>
        </row>
        <row r="87">
          <cell r="A87">
            <v>35339</v>
          </cell>
          <cell r="B87">
            <v>38067</v>
          </cell>
          <cell r="C87">
            <v>2408312</v>
          </cell>
          <cell r="D87" t="str">
            <v>105,905     63266       73.56     148</v>
          </cell>
        </row>
        <row r="88">
          <cell r="A88">
            <v>35370</v>
          </cell>
          <cell r="B88">
            <v>35896</v>
          </cell>
          <cell r="C88">
            <v>2148228</v>
          </cell>
          <cell r="D88" t="str">
            <v>106,774     59846       74.84     144</v>
          </cell>
        </row>
        <row r="89">
          <cell r="A89">
            <v>35400</v>
          </cell>
          <cell r="B89">
            <v>35979</v>
          </cell>
          <cell r="C89">
            <v>2137445</v>
          </cell>
          <cell r="D89" t="str">
            <v>119,812     59409       76.91     142</v>
          </cell>
        </row>
        <row r="90">
          <cell r="A90" t="str">
            <v>Totals: _</v>
          </cell>
          <cell r="B90" t="str">
            <v>_________</v>
          </cell>
          <cell r="C90" t="str">
            <v>__________</v>
          </cell>
          <cell r="D90" t="str">
            <v>__________</v>
          </cell>
        </row>
        <row r="91">
          <cell r="A91">
            <v>1996</v>
          </cell>
          <cell r="B91">
            <v>527364</v>
          </cell>
          <cell r="C91">
            <v>34741728</v>
          </cell>
          <cell r="D91">
            <v>1330496</v>
          </cell>
        </row>
        <row r="93">
          <cell r="A93">
            <v>35431</v>
          </cell>
          <cell r="B93">
            <v>34378</v>
          </cell>
          <cell r="C93">
            <v>2102935</v>
          </cell>
          <cell r="D93" t="str">
            <v>114,670     61171       76.93     142</v>
          </cell>
        </row>
        <row r="94">
          <cell r="A94">
            <v>35462</v>
          </cell>
          <cell r="B94">
            <v>31557</v>
          </cell>
          <cell r="C94">
            <v>1880137</v>
          </cell>
          <cell r="D94" t="str">
            <v>100,270     59580       76.06     142</v>
          </cell>
        </row>
        <row r="95">
          <cell r="A95">
            <v>35490</v>
          </cell>
          <cell r="B95">
            <v>31219</v>
          </cell>
          <cell r="C95">
            <v>1972377</v>
          </cell>
          <cell r="D95" t="str">
            <v>89,371     63179       74.11     142</v>
          </cell>
        </row>
        <row r="96">
          <cell r="A96">
            <v>35521</v>
          </cell>
          <cell r="B96">
            <v>28312</v>
          </cell>
          <cell r="C96">
            <v>1843623</v>
          </cell>
          <cell r="D96" t="str">
            <v>82,492     65119       74.45     138</v>
          </cell>
        </row>
        <row r="97">
          <cell r="A97">
            <v>35551</v>
          </cell>
          <cell r="B97">
            <v>28481</v>
          </cell>
          <cell r="C97">
            <v>1630734</v>
          </cell>
          <cell r="D97" t="str">
            <v>75,270     57257       72.55     138</v>
          </cell>
        </row>
        <row r="98">
          <cell r="A98">
            <v>35582</v>
          </cell>
          <cell r="B98">
            <v>24687</v>
          </cell>
          <cell r="C98">
            <v>1542836</v>
          </cell>
          <cell r="D98" t="str">
            <v>62,839     62496       71.79     136</v>
          </cell>
        </row>
        <row r="99">
          <cell r="A99">
            <v>35612</v>
          </cell>
          <cell r="B99">
            <v>23884</v>
          </cell>
          <cell r="C99">
            <v>1587720</v>
          </cell>
          <cell r="D99" t="str">
            <v>65,669     66477       73.33     139</v>
          </cell>
        </row>
        <row r="100">
          <cell r="A100">
            <v>35643</v>
          </cell>
          <cell r="B100">
            <v>27205</v>
          </cell>
          <cell r="C100">
            <v>1628624</v>
          </cell>
          <cell r="D100" t="str">
            <v>71,335     59865       72.39     138</v>
          </cell>
        </row>
        <row r="101">
          <cell r="A101">
            <v>35674</v>
          </cell>
          <cell r="B101">
            <v>26256</v>
          </cell>
          <cell r="C101">
            <v>1436290</v>
          </cell>
          <cell r="D101" t="str">
            <v>65,797     54704       71.48     134</v>
          </cell>
        </row>
        <row r="102">
          <cell r="A102">
            <v>35704</v>
          </cell>
          <cell r="B102">
            <v>22853</v>
          </cell>
          <cell r="C102">
            <v>1425621</v>
          </cell>
          <cell r="D102" t="str">
            <v>62,779     62383       73.31     135</v>
          </cell>
        </row>
        <row r="103">
          <cell r="A103">
            <v>35735</v>
          </cell>
          <cell r="B103">
            <v>20539</v>
          </cell>
          <cell r="C103">
            <v>1430111</v>
          </cell>
          <cell r="D103" t="str">
            <v>54,710     69630       72.71     132</v>
          </cell>
        </row>
        <row r="104">
          <cell r="A104">
            <v>35765</v>
          </cell>
          <cell r="B104">
            <v>18976</v>
          </cell>
          <cell r="C104">
            <v>1316544</v>
          </cell>
          <cell r="D104" t="str">
            <v>50,047     69380       72.51     132</v>
          </cell>
        </row>
        <row r="105">
          <cell r="A105" t="str">
            <v>Totals: _</v>
          </cell>
          <cell r="B105" t="str">
            <v>_________</v>
          </cell>
          <cell r="C105" t="str">
            <v>__________</v>
          </cell>
          <cell r="D105" t="str">
            <v>__________</v>
          </cell>
        </row>
        <row r="106">
          <cell r="A106">
            <v>1997</v>
          </cell>
          <cell r="B106">
            <v>318347</v>
          </cell>
          <cell r="C106">
            <v>19797552</v>
          </cell>
          <cell r="D106">
            <v>895249</v>
          </cell>
        </row>
        <row r="108">
          <cell r="A108">
            <v>35796</v>
          </cell>
          <cell r="B108">
            <v>18177</v>
          </cell>
          <cell r="C108">
            <v>1181238</v>
          </cell>
          <cell r="D108" t="str">
            <v>48,816     64986       72.87     131</v>
          </cell>
        </row>
        <row r="109">
          <cell r="A109">
            <v>35827</v>
          </cell>
          <cell r="B109">
            <v>18850</v>
          </cell>
          <cell r="C109">
            <v>1125149</v>
          </cell>
          <cell r="D109" t="str">
            <v>59,448     59690       75.93     128</v>
          </cell>
        </row>
        <row r="110">
          <cell r="A110">
            <v>35855</v>
          </cell>
          <cell r="B110">
            <v>17552</v>
          </cell>
          <cell r="C110">
            <v>1182604</v>
          </cell>
          <cell r="D110" t="str">
            <v>66,686     67378       79.16     127</v>
          </cell>
        </row>
        <row r="111">
          <cell r="A111">
            <v>35886</v>
          </cell>
          <cell r="B111">
            <v>18446</v>
          </cell>
          <cell r="C111">
            <v>1063420</v>
          </cell>
          <cell r="D111" t="str">
            <v>70,660     57651       79.30     120</v>
          </cell>
        </row>
        <row r="112">
          <cell r="A112">
            <v>35916</v>
          </cell>
          <cell r="B112">
            <v>15417</v>
          </cell>
          <cell r="C112">
            <v>1078678</v>
          </cell>
          <cell r="D112" t="str">
            <v>78,036     69967       83.50     124</v>
          </cell>
        </row>
        <row r="113">
          <cell r="A113">
            <v>35947</v>
          </cell>
          <cell r="B113">
            <v>14681</v>
          </cell>
          <cell r="C113">
            <v>1017353</v>
          </cell>
          <cell r="D113" t="str">
            <v>80,623     69298       84.60     123</v>
          </cell>
        </row>
        <row r="114">
          <cell r="A114">
            <v>35977</v>
          </cell>
          <cell r="B114">
            <v>14372</v>
          </cell>
          <cell r="C114">
            <v>1012295</v>
          </cell>
          <cell r="D114" t="str">
            <v>79,363     70436       84.67     118</v>
          </cell>
        </row>
        <row r="115">
          <cell r="A115">
            <v>36008</v>
          </cell>
          <cell r="B115">
            <v>14569</v>
          </cell>
          <cell r="C115">
            <v>957400</v>
          </cell>
          <cell r="D115" t="str">
            <v>76,671     65715       84.03     119</v>
          </cell>
        </row>
        <row r="116">
          <cell r="A116">
            <v>36039</v>
          </cell>
          <cell r="B116">
            <v>16229</v>
          </cell>
          <cell r="C116">
            <v>904854</v>
          </cell>
          <cell r="D116" t="str">
            <v>78,374     55756       82.85     119</v>
          </cell>
        </row>
        <row r="117">
          <cell r="A117">
            <v>36069</v>
          </cell>
          <cell r="B117">
            <v>14925</v>
          </cell>
          <cell r="C117">
            <v>912162</v>
          </cell>
          <cell r="D117" t="str">
            <v>88,000     61117       85.50     119</v>
          </cell>
        </row>
        <row r="118">
          <cell r="A118">
            <v>36100</v>
          </cell>
          <cell r="B118">
            <v>16060</v>
          </cell>
          <cell r="C118">
            <v>871398</v>
          </cell>
          <cell r="D118" t="str">
            <v>78,311     54259       82.98     116</v>
          </cell>
        </row>
        <row r="119">
          <cell r="A119">
            <v>36130</v>
          </cell>
          <cell r="B119">
            <v>14503</v>
          </cell>
          <cell r="C119">
            <v>841001</v>
          </cell>
          <cell r="D119" t="str">
            <v>75,397     57989       83.87     117</v>
          </cell>
        </row>
        <row r="120">
          <cell r="A120" t="str">
            <v>Totals: _</v>
          </cell>
          <cell r="B120" t="str">
            <v>_________</v>
          </cell>
          <cell r="C120" t="str">
            <v>__________</v>
          </cell>
          <cell r="D120" t="str">
            <v>__________</v>
          </cell>
        </row>
        <row r="121">
          <cell r="A121">
            <v>1998</v>
          </cell>
          <cell r="B121">
            <v>193781</v>
          </cell>
          <cell r="C121">
            <v>12147552</v>
          </cell>
          <cell r="D121">
            <v>880385</v>
          </cell>
        </row>
        <row r="123">
          <cell r="A123">
            <v>36161</v>
          </cell>
          <cell r="B123">
            <v>15833</v>
          </cell>
          <cell r="C123">
            <v>966285</v>
          </cell>
          <cell r="D123" t="str">
            <v>70,348     61030       81.63     115</v>
          </cell>
        </row>
        <row r="124">
          <cell r="A124">
            <v>36192</v>
          </cell>
          <cell r="B124">
            <v>14606</v>
          </cell>
          <cell r="C124">
            <v>809571</v>
          </cell>
          <cell r="D124" t="str">
            <v>58,682     55428       80.07     118</v>
          </cell>
        </row>
        <row r="125">
          <cell r="A125">
            <v>36220</v>
          </cell>
          <cell r="B125">
            <v>13299</v>
          </cell>
          <cell r="C125">
            <v>841119</v>
          </cell>
          <cell r="D125" t="str">
            <v>62,679     63247       82.50     116</v>
          </cell>
        </row>
        <row r="126">
          <cell r="A126">
            <v>36251</v>
          </cell>
          <cell r="B126">
            <v>12513</v>
          </cell>
          <cell r="C126">
            <v>760027</v>
          </cell>
          <cell r="D126" t="str">
            <v>66,441     60739       84.15     117</v>
          </cell>
        </row>
        <row r="127">
          <cell r="A127">
            <v>36281</v>
          </cell>
          <cell r="B127">
            <v>13122</v>
          </cell>
          <cell r="C127">
            <v>773783</v>
          </cell>
          <cell r="D127" t="str">
            <v>73,114     58969       84.78     116</v>
          </cell>
        </row>
        <row r="128">
          <cell r="A128">
            <v>36312</v>
          </cell>
          <cell r="B128">
            <v>13496</v>
          </cell>
          <cell r="C128">
            <v>708961</v>
          </cell>
          <cell r="D128" t="str">
            <v>51,375     52532       79.20     115</v>
          </cell>
        </row>
        <row r="129">
          <cell r="A129">
            <v>36342</v>
          </cell>
          <cell r="B129">
            <v>12746</v>
          </cell>
          <cell r="C129">
            <v>707088</v>
          </cell>
          <cell r="D129" t="str">
            <v>54,346     55476       81.00     115</v>
          </cell>
        </row>
        <row r="130">
          <cell r="A130">
            <v>36373</v>
          </cell>
          <cell r="B130">
            <v>12123</v>
          </cell>
          <cell r="C130">
            <v>689964</v>
          </cell>
          <cell r="D130" t="str">
            <v>55,661     56914       82.12     112</v>
          </cell>
        </row>
        <row r="131">
          <cell r="A131">
            <v>36404</v>
          </cell>
          <cell r="B131">
            <v>10811</v>
          </cell>
          <cell r="C131">
            <v>625450</v>
          </cell>
          <cell r="D131" t="str">
            <v>47,912     57854       81.59     110</v>
          </cell>
        </row>
        <row r="132">
          <cell r="A132">
            <v>36434</v>
          </cell>
          <cell r="B132">
            <v>11156</v>
          </cell>
          <cell r="C132">
            <v>622406</v>
          </cell>
          <cell r="D132" t="str">
            <v>49,608     55792       81.64     110</v>
          </cell>
        </row>
        <row r="133">
          <cell r="A133">
            <v>36465</v>
          </cell>
          <cell r="B133">
            <v>11185</v>
          </cell>
          <cell r="C133">
            <v>648175</v>
          </cell>
          <cell r="D133" t="str">
            <v>54,615     57951       83.00     111</v>
          </cell>
        </row>
        <row r="134">
          <cell r="A134">
            <v>36495</v>
          </cell>
          <cell r="B134">
            <v>11782</v>
          </cell>
          <cell r="C134">
            <v>654798</v>
          </cell>
          <cell r="D134" t="str">
            <v>43,254     55577       78.59     110</v>
          </cell>
        </row>
        <row r="135">
          <cell r="A135" t="str">
            <v>Totals: _</v>
          </cell>
          <cell r="B135" t="str">
            <v>_________</v>
          </cell>
          <cell r="C135" t="str">
            <v>__________</v>
          </cell>
          <cell r="D135" t="str">
            <v>__________</v>
          </cell>
        </row>
        <row r="136">
          <cell r="A136">
            <v>1999</v>
          </cell>
          <cell r="B136">
            <v>152672</v>
          </cell>
          <cell r="C136">
            <v>8807627</v>
          </cell>
          <cell r="D136">
            <v>688035</v>
          </cell>
        </row>
        <row r="138">
          <cell r="A138">
            <v>36526</v>
          </cell>
          <cell r="B138">
            <v>11239</v>
          </cell>
          <cell r="C138">
            <v>625826</v>
          </cell>
          <cell r="D138" t="str">
            <v>51,927     55684       82.21     108</v>
          </cell>
        </row>
        <row r="139">
          <cell r="A139">
            <v>36557</v>
          </cell>
          <cell r="B139">
            <v>10039</v>
          </cell>
          <cell r="C139">
            <v>549068</v>
          </cell>
          <cell r="D139" t="str">
            <v>59,110     54694       85.48     109</v>
          </cell>
        </row>
        <row r="140">
          <cell r="A140">
            <v>36586</v>
          </cell>
          <cell r="B140">
            <v>10748</v>
          </cell>
          <cell r="C140">
            <v>560551</v>
          </cell>
          <cell r="D140" t="str">
            <v>51,071     52154       82.61     110</v>
          </cell>
        </row>
        <row r="141">
          <cell r="A141">
            <v>36617</v>
          </cell>
          <cell r="B141">
            <v>10657</v>
          </cell>
          <cell r="C141">
            <v>567796</v>
          </cell>
          <cell r="D141" t="str">
            <v>61,047     53280       85.14     110</v>
          </cell>
        </row>
        <row r="142">
          <cell r="A142">
            <v>36647</v>
          </cell>
          <cell r="B142">
            <v>10047</v>
          </cell>
          <cell r="C142">
            <v>563200</v>
          </cell>
          <cell r="D142" t="str">
            <v>58,442     56057       85.33     109</v>
          </cell>
        </row>
        <row r="143">
          <cell r="A143">
            <v>36678</v>
          </cell>
          <cell r="B143">
            <v>9284</v>
          </cell>
          <cell r="C143">
            <v>531346</v>
          </cell>
          <cell r="D143" t="str">
            <v>31,995     57233       77.51     111</v>
          </cell>
        </row>
        <row r="144">
          <cell r="A144">
            <v>36708</v>
          </cell>
          <cell r="B144">
            <v>8531</v>
          </cell>
          <cell r="C144">
            <v>531378</v>
          </cell>
          <cell r="D144" t="str">
            <v>31,804     62288       78.85     108</v>
          </cell>
        </row>
        <row r="145">
          <cell r="A145">
            <v>36739</v>
          </cell>
          <cell r="B145">
            <v>8560</v>
          </cell>
          <cell r="C145">
            <v>523663</v>
          </cell>
          <cell r="D145" t="str">
            <v>31,939     61176       78.86     107</v>
          </cell>
        </row>
        <row r="146">
          <cell r="A146">
            <v>36770</v>
          </cell>
          <cell r="B146">
            <v>7583</v>
          </cell>
          <cell r="C146">
            <v>474310</v>
          </cell>
          <cell r="D146" t="str">
            <v>30,325     62550       80.00     107</v>
          </cell>
        </row>
        <row r="147">
          <cell r="A147">
            <v>36800</v>
          </cell>
          <cell r="B147">
            <v>8523</v>
          </cell>
          <cell r="C147">
            <v>479282</v>
          </cell>
          <cell r="D147" t="str">
            <v>28,424     56234       76.93     106</v>
          </cell>
        </row>
        <row r="148">
          <cell r="A148">
            <v>36831</v>
          </cell>
          <cell r="B148">
            <v>9340</v>
          </cell>
          <cell r="C148">
            <v>452184</v>
          </cell>
          <cell r="D148" t="str">
            <v>22,807     48414       70.95     105</v>
          </cell>
        </row>
        <row r="149">
          <cell r="A149">
            <v>36861</v>
          </cell>
          <cell r="B149">
            <v>9878</v>
          </cell>
          <cell r="C149">
            <v>437812</v>
          </cell>
          <cell r="D149" t="str">
            <v>22,751     44322       69.73     107</v>
          </cell>
        </row>
        <row r="150">
          <cell r="A150" t="str">
            <v>Totals: _</v>
          </cell>
          <cell r="B150" t="str">
            <v>_________</v>
          </cell>
          <cell r="C150" t="str">
            <v>__________</v>
          </cell>
          <cell r="D150" t="str">
            <v>__________</v>
          </cell>
        </row>
        <row r="151">
          <cell r="A151">
            <v>2000</v>
          </cell>
          <cell r="B151">
            <v>114429</v>
          </cell>
          <cell r="C151">
            <v>6296416</v>
          </cell>
          <cell r="D151">
            <v>481642</v>
          </cell>
        </row>
        <row r="153">
          <cell r="A153">
            <v>36892</v>
          </cell>
          <cell r="B153">
            <v>9536</v>
          </cell>
          <cell r="C153">
            <v>433141</v>
          </cell>
          <cell r="D153" t="str">
            <v>28,372     45422       74.84     107</v>
          </cell>
        </row>
        <row r="154">
          <cell r="A154">
            <v>36923</v>
          </cell>
          <cell r="B154">
            <v>8274</v>
          </cell>
          <cell r="C154">
            <v>408010</v>
          </cell>
          <cell r="D154" t="str">
            <v>52,995     49313       86.50     107</v>
          </cell>
        </row>
        <row r="155">
          <cell r="A155">
            <v>36951</v>
          </cell>
          <cell r="B155">
            <v>8244</v>
          </cell>
          <cell r="C155">
            <v>436585</v>
          </cell>
          <cell r="D155" t="str">
            <v>57,797     52958       87.52     107</v>
          </cell>
        </row>
        <row r="156">
          <cell r="A156">
            <v>36982</v>
          </cell>
          <cell r="B156">
            <v>7705</v>
          </cell>
          <cell r="C156">
            <v>401694</v>
          </cell>
          <cell r="D156" t="str">
            <v>53,371     52135       87.38     111</v>
          </cell>
        </row>
        <row r="157">
          <cell r="A157">
            <v>37012</v>
          </cell>
          <cell r="B157">
            <v>7162</v>
          </cell>
          <cell r="C157">
            <v>403335</v>
          </cell>
          <cell r="D157" t="str">
            <v>54,631     56316       88.41     105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4"/>
    </sheetNames>
    <sheetDataSet>
      <sheetData sheetId="0">
        <row r="54">
          <cell r="A54">
            <v>34578</v>
          </cell>
          <cell r="B54">
            <v>190375</v>
          </cell>
          <cell r="C54">
            <v>4554920</v>
          </cell>
          <cell r="D54" t="str">
            <v>26,646     23927       12.28     237</v>
          </cell>
        </row>
        <row r="55">
          <cell r="A55">
            <v>34608</v>
          </cell>
          <cell r="B55">
            <v>337544</v>
          </cell>
          <cell r="C55">
            <v>8608578</v>
          </cell>
          <cell r="D55" t="str">
            <v>92,591     25504       21.53     218</v>
          </cell>
        </row>
        <row r="56">
          <cell r="A56">
            <v>34639</v>
          </cell>
          <cell r="B56">
            <v>274487</v>
          </cell>
          <cell r="C56">
            <v>8822429</v>
          </cell>
          <cell r="D56" t="str">
            <v>76,014     32142       21.69     212</v>
          </cell>
        </row>
        <row r="57">
          <cell r="A57">
            <v>34669</v>
          </cell>
          <cell r="B57">
            <v>245206</v>
          </cell>
          <cell r="C57">
            <v>8770249</v>
          </cell>
          <cell r="D57" t="str">
            <v>75,562     35767       23.56     211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1994</v>
          </cell>
          <cell r="B59">
            <v>1047612</v>
          </cell>
          <cell r="C59">
            <v>30756176</v>
          </cell>
          <cell r="D59">
            <v>270813</v>
          </cell>
        </row>
        <row r="61">
          <cell r="A61">
            <v>34700</v>
          </cell>
          <cell r="B61">
            <v>246669</v>
          </cell>
          <cell r="C61">
            <v>8301323</v>
          </cell>
          <cell r="D61" t="str">
            <v>79,694     33654       24.42     208</v>
          </cell>
        </row>
        <row r="62">
          <cell r="A62">
            <v>34731</v>
          </cell>
          <cell r="B62">
            <v>190252</v>
          </cell>
          <cell r="C62">
            <v>6965798</v>
          </cell>
          <cell r="D62" t="str">
            <v>68,574     36614       26.49     215</v>
          </cell>
        </row>
        <row r="63">
          <cell r="A63">
            <v>34759</v>
          </cell>
          <cell r="B63">
            <v>186527</v>
          </cell>
          <cell r="C63">
            <v>6858455</v>
          </cell>
          <cell r="D63" t="str">
            <v>81,551     36770       30.42     209</v>
          </cell>
        </row>
        <row r="64">
          <cell r="A64">
            <v>34790</v>
          </cell>
          <cell r="B64">
            <v>170023</v>
          </cell>
          <cell r="C64">
            <v>6339255</v>
          </cell>
          <cell r="D64" t="str">
            <v>121,528     37285       41.68     209</v>
          </cell>
        </row>
        <row r="65">
          <cell r="A65">
            <v>34820</v>
          </cell>
          <cell r="B65">
            <v>159884</v>
          </cell>
          <cell r="C65">
            <v>6593963</v>
          </cell>
          <cell r="D65" t="str">
            <v>149,877     41243       48.38     204</v>
          </cell>
        </row>
        <row r="66">
          <cell r="A66">
            <v>34851</v>
          </cell>
          <cell r="B66">
            <v>145998</v>
          </cell>
          <cell r="C66">
            <v>5878552</v>
          </cell>
          <cell r="D66" t="str">
            <v>224,895     40265       60.64     199</v>
          </cell>
        </row>
        <row r="67">
          <cell r="A67">
            <v>34881</v>
          </cell>
          <cell r="B67">
            <v>127315</v>
          </cell>
          <cell r="C67">
            <v>5332516</v>
          </cell>
          <cell r="D67" t="str">
            <v>365,900     41885       74.19     196</v>
          </cell>
        </row>
        <row r="68">
          <cell r="A68">
            <v>34912</v>
          </cell>
          <cell r="B68">
            <v>118601</v>
          </cell>
          <cell r="C68">
            <v>4805884</v>
          </cell>
          <cell r="D68" t="str">
            <v>350,911     40522       74.74     193</v>
          </cell>
        </row>
        <row r="69">
          <cell r="A69">
            <v>34943</v>
          </cell>
          <cell r="B69">
            <v>109492</v>
          </cell>
          <cell r="C69">
            <v>4806876</v>
          </cell>
          <cell r="D69" t="str">
            <v>327,128     43902       74.92     189</v>
          </cell>
        </row>
        <row r="70">
          <cell r="A70">
            <v>34973</v>
          </cell>
          <cell r="B70">
            <v>112496</v>
          </cell>
          <cell r="C70">
            <v>4714823</v>
          </cell>
          <cell r="D70" t="str">
            <v>338,706     41912       75.07     188</v>
          </cell>
        </row>
        <row r="71">
          <cell r="A71">
            <v>35004</v>
          </cell>
          <cell r="B71">
            <v>102012</v>
          </cell>
          <cell r="C71">
            <v>4220220</v>
          </cell>
          <cell r="D71" t="str">
            <v>296,820     41370       74.42     186</v>
          </cell>
        </row>
        <row r="72">
          <cell r="A72">
            <v>35034</v>
          </cell>
          <cell r="B72">
            <v>100842</v>
          </cell>
          <cell r="C72">
            <v>4212489</v>
          </cell>
          <cell r="D72" t="str">
            <v>318,439     41774       75.95     184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1995</v>
          </cell>
          <cell r="B74">
            <v>1770111</v>
          </cell>
          <cell r="C74">
            <v>69030154</v>
          </cell>
          <cell r="D74">
            <v>2724023</v>
          </cell>
        </row>
        <row r="76">
          <cell r="A76">
            <v>35065</v>
          </cell>
          <cell r="B76">
            <v>97632</v>
          </cell>
          <cell r="C76">
            <v>4115273</v>
          </cell>
          <cell r="D76" t="str">
            <v>306,177     42151       75.82     179</v>
          </cell>
        </row>
        <row r="77">
          <cell r="A77">
            <v>35096</v>
          </cell>
          <cell r="B77">
            <v>84244</v>
          </cell>
          <cell r="C77">
            <v>3727411</v>
          </cell>
          <cell r="D77" t="str">
            <v>293,655     44246       77.71     174</v>
          </cell>
        </row>
        <row r="78">
          <cell r="A78">
            <v>35125</v>
          </cell>
          <cell r="B78">
            <v>90534</v>
          </cell>
          <cell r="C78">
            <v>3951728</v>
          </cell>
          <cell r="D78" t="str">
            <v>177,637     43650       66.24     168</v>
          </cell>
        </row>
        <row r="79">
          <cell r="A79">
            <v>35156</v>
          </cell>
          <cell r="B79">
            <v>85982</v>
          </cell>
          <cell r="C79">
            <v>3657433</v>
          </cell>
          <cell r="D79" t="str">
            <v>172,772     42538       66.77     164</v>
          </cell>
        </row>
        <row r="80">
          <cell r="A80">
            <v>35186</v>
          </cell>
          <cell r="B80">
            <v>79282</v>
          </cell>
          <cell r="C80">
            <v>3729545</v>
          </cell>
          <cell r="D80" t="str">
            <v>170,377     47042       68.24     162</v>
          </cell>
        </row>
        <row r="81">
          <cell r="A81">
            <v>35217</v>
          </cell>
          <cell r="B81">
            <v>74895</v>
          </cell>
          <cell r="C81">
            <v>3321312</v>
          </cell>
          <cell r="D81" t="str">
            <v>139,810     44347       65.12     164</v>
          </cell>
        </row>
        <row r="82">
          <cell r="A82">
            <v>35247</v>
          </cell>
          <cell r="B82">
            <v>78154</v>
          </cell>
          <cell r="C82">
            <v>3362587</v>
          </cell>
          <cell r="D82" t="str">
            <v>165,298     43026       67.90     166</v>
          </cell>
        </row>
        <row r="83">
          <cell r="A83">
            <v>35278</v>
          </cell>
          <cell r="B83">
            <v>75349</v>
          </cell>
          <cell r="C83">
            <v>3227353</v>
          </cell>
          <cell r="D83" t="str">
            <v>175,281     42833       69.94     160</v>
          </cell>
        </row>
        <row r="84">
          <cell r="A84">
            <v>35309</v>
          </cell>
          <cell r="B84">
            <v>75185</v>
          </cell>
          <cell r="C84">
            <v>3079506</v>
          </cell>
          <cell r="D84" t="str">
            <v>170,418     40960       69.39     162</v>
          </cell>
        </row>
        <row r="85">
          <cell r="A85">
            <v>35339</v>
          </cell>
          <cell r="B85">
            <v>77605</v>
          </cell>
          <cell r="C85">
            <v>2992981</v>
          </cell>
          <cell r="D85" t="str">
            <v>161,282     38567       67.51     159</v>
          </cell>
        </row>
        <row r="86">
          <cell r="A86">
            <v>35370</v>
          </cell>
          <cell r="B86">
            <v>71243</v>
          </cell>
          <cell r="C86">
            <v>2787102</v>
          </cell>
          <cell r="D86" t="str">
            <v>150,076     39122       67.81     151</v>
          </cell>
        </row>
        <row r="87">
          <cell r="A87">
            <v>35400</v>
          </cell>
          <cell r="B87">
            <v>72694</v>
          </cell>
          <cell r="C87">
            <v>2671661</v>
          </cell>
          <cell r="D87" t="str">
            <v>159,135     36753       68.64     151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  <cell r="D88" t="str">
            <v>__________</v>
          </cell>
        </row>
        <row r="89">
          <cell r="A89">
            <v>1996</v>
          </cell>
          <cell r="B89">
            <v>962799</v>
          </cell>
          <cell r="C89">
            <v>40623892</v>
          </cell>
          <cell r="D89">
            <v>2241918</v>
          </cell>
        </row>
        <row r="91">
          <cell r="A91">
            <v>35431</v>
          </cell>
          <cell r="B91">
            <v>65774</v>
          </cell>
          <cell r="C91">
            <v>2573340</v>
          </cell>
          <cell r="D91" t="str">
            <v>147,113     39124       69.10     153</v>
          </cell>
        </row>
        <row r="92">
          <cell r="A92">
            <v>35462</v>
          </cell>
          <cell r="B92">
            <v>60791</v>
          </cell>
          <cell r="C92">
            <v>2279848</v>
          </cell>
          <cell r="D92" t="str">
            <v>130,796     37504       68.27     148</v>
          </cell>
        </row>
        <row r="93">
          <cell r="A93">
            <v>35490</v>
          </cell>
          <cell r="B93">
            <v>59616</v>
          </cell>
          <cell r="C93">
            <v>2364005</v>
          </cell>
          <cell r="D93" t="str">
            <v>130,451     39654       68.63     145</v>
          </cell>
        </row>
        <row r="94">
          <cell r="A94">
            <v>35521</v>
          </cell>
          <cell r="B94">
            <v>59892</v>
          </cell>
          <cell r="C94">
            <v>2234562</v>
          </cell>
          <cell r="D94" t="str">
            <v>142,574     37310       70.42     144</v>
          </cell>
        </row>
        <row r="95">
          <cell r="A95">
            <v>35551</v>
          </cell>
          <cell r="B95">
            <v>56802</v>
          </cell>
          <cell r="C95">
            <v>2185756</v>
          </cell>
          <cell r="D95" t="str">
            <v>135,553     38481       70.47     148</v>
          </cell>
        </row>
        <row r="96">
          <cell r="A96">
            <v>35582</v>
          </cell>
          <cell r="B96">
            <v>53384</v>
          </cell>
          <cell r="C96">
            <v>2022031</v>
          </cell>
          <cell r="D96" t="str">
            <v>148,371     37878       73.54     147</v>
          </cell>
        </row>
        <row r="97">
          <cell r="A97">
            <v>35612</v>
          </cell>
          <cell r="B97">
            <v>52131</v>
          </cell>
          <cell r="C97">
            <v>2019647</v>
          </cell>
          <cell r="D97" t="str">
            <v>140,711     38742       72.97     147</v>
          </cell>
        </row>
        <row r="98">
          <cell r="A98">
            <v>35643</v>
          </cell>
          <cell r="B98">
            <v>51969</v>
          </cell>
          <cell r="C98">
            <v>2029068</v>
          </cell>
          <cell r="D98" t="str">
            <v>143,526     39044       73.42     146</v>
          </cell>
        </row>
        <row r="99">
          <cell r="A99">
            <v>35674</v>
          </cell>
          <cell r="B99">
            <v>47828</v>
          </cell>
          <cell r="C99">
            <v>1868967</v>
          </cell>
          <cell r="D99" t="str">
            <v>137,481     39077       74.19     142</v>
          </cell>
        </row>
        <row r="100">
          <cell r="A100">
            <v>35704</v>
          </cell>
          <cell r="B100">
            <v>51144</v>
          </cell>
          <cell r="C100">
            <v>1862625</v>
          </cell>
          <cell r="D100" t="str">
            <v>133,561     36420       72.31     137</v>
          </cell>
        </row>
        <row r="101">
          <cell r="A101">
            <v>35735</v>
          </cell>
          <cell r="B101">
            <v>47869</v>
          </cell>
          <cell r="C101">
            <v>1806321</v>
          </cell>
          <cell r="D101" t="str">
            <v>176,558     37735       78.67     143</v>
          </cell>
        </row>
        <row r="102">
          <cell r="A102">
            <v>35765</v>
          </cell>
          <cell r="B102">
            <v>42050</v>
          </cell>
          <cell r="C102">
            <v>1817502</v>
          </cell>
          <cell r="D102" t="str">
            <v>92,809     43223       68.82     144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  <cell r="D103" t="str">
            <v>__________</v>
          </cell>
        </row>
        <row r="104">
          <cell r="A104">
            <v>1997</v>
          </cell>
          <cell r="B104">
            <v>649250</v>
          </cell>
          <cell r="C104">
            <v>25063672</v>
          </cell>
          <cell r="D104">
            <v>1659504</v>
          </cell>
        </row>
        <row r="106">
          <cell r="A106">
            <v>35796</v>
          </cell>
          <cell r="B106">
            <v>38588</v>
          </cell>
          <cell r="C106">
            <v>1876135</v>
          </cell>
          <cell r="D106" t="str">
            <v>145,546     48620       79.04     143</v>
          </cell>
        </row>
        <row r="107">
          <cell r="A107">
            <v>35827</v>
          </cell>
          <cell r="B107">
            <v>35988</v>
          </cell>
          <cell r="C107">
            <v>1647967</v>
          </cell>
          <cell r="D107" t="str">
            <v>138,704     45793       79.40     139</v>
          </cell>
        </row>
        <row r="108">
          <cell r="A108">
            <v>35855</v>
          </cell>
          <cell r="B108">
            <v>38440</v>
          </cell>
          <cell r="C108">
            <v>1804611</v>
          </cell>
          <cell r="D108" t="str">
            <v>141,311     46947       78.61     139</v>
          </cell>
        </row>
        <row r="109">
          <cell r="A109">
            <v>35886</v>
          </cell>
          <cell r="B109">
            <v>36519</v>
          </cell>
          <cell r="C109">
            <v>1775577</v>
          </cell>
          <cell r="D109" t="str">
            <v>137,474     48621       79.01     140</v>
          </cell>
        </row>
        <row r="110">
          <cell r="A110">
            <v>35916</v>
          </cell>
          <cell r="B110">
            <v>37420</v>
          </cell>
          <cell r="C110">
            <v>1765182</v>
          </cell>
          <cell r="D110" t="str">
            <v>131,785     47173       77.88     137</v>
          </cell>
        </row>
        <row r="111">
          <cell r="A111">
            <v>35947</v>
          </cell>
          <cell r="B111">
            <v>35903</v>
          </cell>
          <cell r="C111">
            <v>1791239</v>
          </cell>
          <cell r="D111" t="str">
            <v>101,479     49892       73.87     137</v>
          </cell>
        </row>
        <row r="112">
          <cell r="A112">
            <v>35977</v>
          </cell>
          <cell r="B112">
            <v>35130</v>
          </cell>
          <cell r="C112">
            <v>1745971</v>
          </cell>
          <cell r="D112" t="str">
            <v>121,530     49701       77.58     136</v>
          </cell>
        </row>
        <row r="113">
          <cell r="A113">
            <v>36008</v>
          </cell>
          <cell r="B113">
            <v>32533</v>
          </cell>
          <cell r="C113">
            <v>1666847</v>
          </cell>
          <cell r="D113" t="str">
            <v>108,642     51236       76.96     134</v>
          </cell>
        </row>
        <row r="114">
          <cell r="A114">
            <v>36039</v>
          </cell>
          <cell r="B114">
            <v>31033</v>
          </cell>
          <cell r="C114">
            <v>1593769</v>
          </cell>
          <cell r="D114" t="str">
            <v>122,077     51358       79.73     128</v>
          </cell>
        </row>
        <row r="115">
          <cell r="A115">
            <v>36069</v>
          </cell>
          <cell r="B115">
            <v>29620</v>
          </cell>
          <cell r="C115">
            <v>1540909</v>
          </cell>
          <cell r="D115" t="str">
            <v>118,006     52023       79.94     129</v>
          </cell>
        </row>
        <row r="116">
          <cell r="A116">
            <v>36100</v>
          </cell>
          <cell r="B116">
            <v>29866</v>
          </cell>
          <cell r="C116">
            <v>1432278</v>
          </cell>
          <cell r="D116" t="str">
            <v>116,777     47957       79.63     129</v>
          </cell>
        </row>
        <row r="117">
          <cell r="A117">
            <v>36130</v>
          </cell>
          <cell r="B117">
            <v>26923</v>
          </cell>
          <cell r="C117">
            <v>1468066</v>
          </cell>
          <cell r="D117" t="str">
            <v>109,165     54529       80.22     131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  <cell r="D118" t="str">
            <v>__________</v>
          </cell>
        </row>
        <row r="119">
          <cell r="A119">
            <v>1998</v>
          </cell>
          <cell r="B119">
            <v>407963</v>
          </cell>
          <cell r="C119">
            <v>20108551</v>
          </cell>
          <cell r="D119">
            <v>1492496</v>
          </cell>
        </row>
        <row r="121">
          <cell r="A121">
            <v>36161</v>
          </cell>
          <cell r="B121">
            <v>26072</v>
          </cell>
          <cell r="C121">
            <v>1443303</v>
          </cell>
          <cell r="D121" t="str">
            <v>115,129     55359       81.54     130</v>
          </cell>
        </row>
        <row r="122">
          <cell r="A122">
            <v>36192</v>
          </cell>
          <cell r="B122">
            <v>24242</v>
          </cell>
          <cell r="C122">
            <v>1272741</v>
          </cell>
          <cell r="D122" t="str">
            <v>100,126     52502       80.51     129</v>
          </cell>
        </row>
        <row r="123">
          <cell r="A123">
            <v>36220</v>
          </cell>
          <cell r="B123">
            <v>25834</v>
          </cell>
          <cell r="C123">
            <v>1350004</v>
          </cell>
          <cell r="D123" t="str">
            <v>114,817     52257       81.63     125</v>
          </cell>
        </row>
        <row r="124">
          <cell r="A124">
            <v>36251</v>
          </cell>
          <cell r="B124">
            <v>22925</v>
          </cell>
          <cell r="C124">
            <v>1251406</v>
          </cell>
          <cell r="D124" t="str">
            <v>95,341     54587       80.62     124</v>
          </cell>
        </row>
        <row r="125">
          <cell r="A125">
            <v>36281</v>
          </cell>
          <cell r="B125">
            <v>22805</v>
          </cell>
          <cell r="C125">
            <v>1203776</v>
          </cell>
          <cell r="D125" t="str">
            <v>109,438     52786       82.76     120</v>
          </cell>
        </row>
        <row r="126">
          <cell r="A126">
            <v>36312</v>
          </cell>
          <cell r="B126">
            <v>22225</v>
          </cell>
          <cell r="C126">
            <v>1158680</v>
          </cell>
          <cell r="D126" t="str">
            <v>95,106     52135       81.06     122</v>
          </cell>
        </row>
        <row r="127">
          <cell r="A127">
            <v>36342</v>
          </cell>
          <cell r="B127">
            <v>22408</v>
          </cell>
          <cell r="C127">
            <v>1173339</v>
          </cell>
          <cell r="D127" t="str">
            <v>105,978     52363       82.55     122</v>
          </cell>
        </row>
        <row r="128">
          <cell r="A128">
            <v>36373</v>
          </cell>
          <cell r="B128">
            <v>22148</v>
          </cell>
          <cell r="C128">
            <v>1125613</v>
          </cell>
          <cell r="D128" t="str">
            <v>78,481     50823       77.99     120</v>
          </cell>
        </row>
        <row r="129">
          <cell r="A129">
            <v>36404</v>
          </cell>
          <cell r="B129">
            <v>19018</v>
          </cell>
          <cell r="C129">
            <v>1065185</v>
          </cell>
          <cell r="D129" t="str">
            <v>96,605     56010       83.55     118</v>
          </cell>
        </row>
        <row r="130">
          <cell r="A130">
            <v>36434</v>
          </cell>
          <cell r="B130">
            <v>17447</v>
          </cell>
          <cell r="C130">
            <v>1064846</v>
          </cell>
          <cell r="D130" t="str">
            <v>69,222     61034       79.87     120</v>
          </cell>
        </row>
        <row r="131">
          <cell r="A131">
            <v>36465</v>
          </cell>
          <cell r="B131">
            <v>17226</v>
          </cell>
          <cell r="C131">
            <v>988520</v>
          </cell>
          <cell r="D131" t="str">
            <v>58,484     57386       77.25     117</v>
          </cell>
        </row>
        <row r="132">
          <cell r="A132">
            <v>36495</v>
          </cell>
          <cell r="B132">
            <v>16334</v>
          </cell>
          <cell r="C132">
            <v>966921</v>
          </cell>
          <cell r="D132" t="str">
            <v>44,677     59197       73.23     113</v>
          </cell>
        </row>
        <row r="133">
          <cell r="A133" t="str">
            <v>Totals:</v>
          </cell>
          <cell r="B133" t="str">
            <v>__________</v>
          </cell>
          <cell r="C133" t="str">
            <v>__________</v>
          </cell>
          <cell r="D133" t="str">
            <v>__________</v>
          </cell>
        </row>
        <row r="134">
          <cell r="A134">
            <v>1999</v>
          </cell>
          <cell r="B134">
            <v>258684</v>
          </cell>
          <cell r="C134">
            <v>14064334</v>
          </cell>
          <cell r="D134">
            <v>1083404</v>
          </cell>
        </row>
        <row r="136">
          <cell r="A136">
            <v>36526</v>
          </cell>
          <cell r="B136">
            <v>18402</v>
          </cell>
          <cell r="C136">
            <v>969157</v>
          </cell>
          <cell r="D136" t="str">
            <v>58,098     52666       75.95     117</v>
          </cell>
        </row>
        <row r="137">
          <cell r="A137">
            <v>36557</v>
          </cell>
          <cell r="B137">
            <v>18455</v>
          </cell>
          <cell r="C137">
            <v>955766</v>
          </cell>
          <cell r="D137" t="str">
            <v>59,278     51790       76.26     117</v>
          </cell>
        </row>
        <row r="138">
          <cell r="A138">
            <v>36586</v>
          </cell>
          <cell r="B138">
            <v>20739</v>
          </cell>
          <cell r="C138">
            <v>961620</v>
          </cell>
          <cell r="D138" t="str">
            <v>59,077     46368       74.02     114</v>
          </cell>
        </row>
        <row r="139">
          <cell r="A139">
            <v>36617</v>
          </cell>
          <cell r="B139">
            <v>17692</v>
          </cell>
          <cell r="C139">
            <v>868342</v>
          </cell>
          <cell r="D139" t="str">
            <v>61,026     49082       77.52     111</v>
          </cell>
        </row>
        <row r="140">
          <cell r="A140">
            <v>36647</v>
          </cell>
          <cell r="B140">
            <v>17263</v>
          </cell>
          <cell r="C140">
            <v>856793</v>
          </cell>
          <cell r="D140" t="str">
            <v>58,753     49632       77.29     111</v>
          </cell>
        </row>
        <row r="141">
          <cell r="A141">
            <v>36678</v>
          </cell>
          <cell r="B141">
            <v>16058</v>
          </cell>
          <cell r="C141">
            <v>740879</v>
          </cell>
          <cell r="D141" t="str">
            <v>55,854     46138       77.67     108</v>
          </cell>
        </row>
        <row r="142">
          <cell r="A142">
            <v>36708</v>
          </cell>
          <cell r="B142">
            <v>16130</v>
          </cell>
          <cell r="C142">
            <v>729632</v>
          </cell>
          <cell r="D142" t="str">
            <v>52,921     45235       76.64     108</v>
          </cell>
        </row>
        <row r="143">
          <cell r="A143">
            <v>36739</v>
          </cell>
          <cell r="B143">
            <v>15002</v>
          </cell>
          <cell r="C143">
            <v>716755</v>
          </cell>
          <cell r="D143" t="str">
            <v>47,895     47778       76.15     108</v>
          </cell>
        </row>
        <row r="144">
          <cell r="A144">
            <v>36770</v>
          </cell>
          <cell r="B144">
            <v>16651</v>
          </cell>
          <cell r="C144">
            <v>695693</v>
          </cell>
          <cell r="D144" t="str">
            <v>78,847     41781       82.56     110</v>
          </cell>
        </row>
        <row r="145">
          <cell r="A145">
            <v>36800</v>
          </cell>
          <cell r="B145">
            <v>18623</v>
          </cell>
          <cell r="C145">
            <v>726640</v>
          </cell>
          <cell r="D145" t="str">
            <v>77,208     39019       80.57     108</v>
          </cell>
        </row>
        <row r="146">
          <cell r="A146">
            <v>36831</v>
          </cell>
          <cell r="B146">
            <v>17410</v>
          </cell>
          <cell r="C146">
            <v>743305</v>
          </cell>
          <cell r="D146" t="str">
            <v>55,709     42695       76.19     111</v>
          </cell>
        </row>
        <row r="147">
          <cell r="A147">
            <v>36861</v>
          </cell>
          <cell r="B147">
            <v>19089</v>
          </cell>
          <cell r="C147">
            <v>748180</v>
          </cell>
          <cell r="D147" t="str">
            <v>65,894     39195       77.54     108</v>
          </cell>
        </row>
        <row r="148">
          <cell r="A148" t="str">
            <v>Totals:</v>
          </cell>
          <cell r="B148" t="str">
            <v>__________</v>
          </cell>
          <cell r="C148" t="str">
            <v>__________</v>
          </cell>
          <cell r="D148" t="str">
            <v>__________</v>
          </cell>
        </row>
        <row r="149">
          <cell r="A149">
            <v>2000</v>
          </cell>
          <cell r="B149">
            <v>211514</v>
          </cell>
          <cell r="C149">
            <v>9712762</v>
          </cell>
          <cell r="D149">
            <v>730560</v>
          </cell>
        </row>
        <row r="151">
          <cell r="A151">
            <v>36892</v>
          </cell>
          <cell r="B151">
            <v>17487</v>
          </cell>
          <cell r="C151">
            <v>662012</v>
          </cell>
          <cell r="D151" t="str">
            <v>90,676     37858       83.83     108</v>
          </cell>
        </row>
        <row r="152">
          <cell r="A152">
            <v>36923</v>
          </cell>
          <cell r="B152">
            <v>14660</v>
          </cell>
          <cell r="C152">
            <v>558100</v>
          </cell>
          <cell r="D152" t="str">
            <v>82,776     38070       84.95     106</v>
          </cell>
        </row>
        <row r="153">
          <cell r="A153">
            <v>36951</v>
          </cell>
          <cell r="B153">
            <v>16720</v>
          </cell>
          <cell r="C153">
            <v>676073</v>
          </cell>
          <cell r="D153" t="str">
            <v>110,711     40435       86.88     109</v>
          </cell>
        </row>
        <row r="154">
          <cell r="A154">
            <v>36982</v>
          </cell>
          <cell r="B154">
            <v>14622</v>
          </cell>
          <cell r="C154">
            <v>571832</v>
          </cell>
          <cell r="D154" t="str">
            <v>112,969     39108       88.54     107</v>
          </cell>
        </row>
        <row r="155">
          <cell r="A155">
            <v>37012</v>
          </cell>
          <cell r="B155">
            <v>16811</v>
          </cell>
          <cell r="C155">
            <v>698101</v>
          </cell>
          <cell r="D155" t="str">
            <v>102,117     41527       85.86     103</v>
          </cell>
        </row>
        <row r="156">
          <cell r="A156" t="str">
            <v>Totals:</v>
          </cell>
          <cell r="B156" t="str">
            <v>__________</v>
          </cell>
          <cell r="C156" t="str">
            <v>__________</v>
          </cell>
          <cell r="D156" t="str">
            <v>__________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4"/>
    </sheetNames>
    <sheetDataSet>
      <sheetData sheetId="0">
        <row r="49">
          <cell r="A49">
            <v>34608</v>
          </cell>
          <cell r="B49">
            <v>185175</v>
          </cell>
          <cell r="C49">
            <v>2852163</v>
          </cell>
          <cell r="D49" t="str">
            <v>551,616     15403       74.87     180</v>
          </cell>
        </row>
        <row r="50">
          <cell r="A50">
            <v>34639</v>
          </cell>
          <cell r="B50">
            <v>313981</v>
          </cell>
          <cell r="C50">
            <v>5772255</v>
          </cell>
          <cell r="D50" t="str">
            <v>627,648     18385       66.66     164</v>
          </cell>
        </row>
        <row r="51">
          <cell r="A51">
            <v>34669</v>
          </cell>
          <cell r="B51">
            <v>228440</v>
          </cell>
          <cell r="C51">
            <v>5382533</v>
          </cell>
          <cell r="D51" t="str">
            <v>547,573     23563       70.56     170</v>
          </cell>
        </row>
        <row r="52">
          <cell r="A52" t="str">
            <v>Totals: _</v>
          </cell>
          <cell r="B52" t="str">
            <v>_________</v>
          </cell>
          <cell r="C52" t="str">
            <v>__________</v>
          </cell>
          <cell r="D52" t="str">
            <v>__________</v>
          </cell>
        </row>
        <row r="53">
          <cell r="A53">
            <v>1994</v>
          </cell>
          <cell r="B53">
            <v>727596</v>
          </cell>
          <cell r="C53">
            <v>14006951</v>
          </cell>
          <cell r="D53">
            <v>1726837</v>
          </cell>
        </row>
        <row r="55">
          <cell r="A55">
            <v>34700</v>
          </cell>
          <cell r="B55">
            <v>193151</v>
          </cell>
          <cell r="C55">
            <v>5020510</v>
          </cell>
          <cell r="D55" t="str">
            <v>490,842     25993       71.76     166</v>
          </cell>
        </row>
        <row r="56">
          <cell r="A56">
            <v>34731</v>
          </cell>
          <cell r="B56">
            <v>152903</v>
          </cell>
          <cell r="C56">
            <v>4501989</v>
          </cell>
          <cell r="D56" t="str">
            <v>367,656     29444       70.63     162</v>
          </cell>
        </row>
        <row r="57">
          <cell r="A57">
            <v>34759</v>
          </cell>
          <cell r="B57">
            <v>147257</v>
          </cell>
          <cell r="C57">
            <v>4696900</v>
          </cell>
          <cell r="D57" t="str">
            <v>289,637     31896       66.29     156</v>
          </cell>
        </row>
        <row r="58">
          <cell r="A58">
            <v>34790</v>
          </cell>
          <cell r="B58">
            <v>132409</v>
          </cell>
          <cell r="C58">
            <v>4487864</v>
          </cell>
          <cell r="D58" t="str">
            <v>388,164     33894       74.56     156</v>
          </cell>
        </row>
        <row r="59">
          <cell r="A59">
            <v>34820</v>
          </cell>
          <cell r="B59">
            <v>124163</v>
          </cell>
          <cell r="C59">
            <v>4354167</v>
          </cell>
          <cell r="D59" t="str">
            <v>319,249     35069       72.00     149</v>
          </cell>
        </row>
        <row r="60">
          <cell r="A60">
            <v>34851</v>
          </cell>
          <cell r="B60">
            <v>102775</v>
          </cell>
          <cell r="C60">
            <v>3994119</v>
          </cell>
          <cell r="D60" t="str">
            <v>309,786     38863       75.09     149</v>
          </cell>
        </row>
        <row r="61">
          <cell r="A61">
            <v>34881</v>
          </cell>
          <cell r="B61">
            <v>87876</v>
          </cell>
          <cell r="C61">
            <v>3748187</v>
          </cell>
          <cell r="D61" t="str">
            <v>307,478     42654       77.77     146</v>
          </cell>
        </row>
        <row r="62">
          <cell r="A62">
            <v>34912</v>
          </cell>
          <cell r="B62">
            <v>92712</v>
          </cell>
          <cell r="C62">
            <v>3586089</v>
          </cell>
          <cell r="D62" t="str">
            <v>312,990     38680       77.15     146</v>
          </cell>
        </row>
        <row r="63">
          <cell r="A63">
            <v>34943</v>
          </cell>
          <cell r="B63">
            <v>71229</v>
          </cell>
          <cell r="C63">
            <v>3399143</v>
          </cell>
          <cell r="D63" t="str">
            <v>315,447     47722       81.58     144</v>
          </cell>
        </row>
        <row r="64">
          <cell r="A64">
            <v>34973</v>
          </cell>
          <cell r="B64">
            <v>74169</v>
          </cell>
          <cell r="C64">
            <v>3091476</v>
          </cell>
          <cell r="D64" t="str">
            <v>286,605     41682       79.44     137</v>
          </cell>
        </row>
        <row r="65">
          <cell r="A65">
            <v>35004</v>
          </cell>
          <cell r="B65">
            <v>69317</v>
          </cell>
          <cell r="C65">
            <v>2797376</v>
          </cell>
          <cell r="D65" t="str">
            <v>257,343     40357       78.78     136</v>
          </cell>
        </row>
        <row r="66">
          <cell r="A66">
            <v>35034</v>
          </cell>
          <cell r="B66">
            <v>63591</v>
          </cell>
          <cell r="C66">
            <v>2718019</v>
          </cell>
          <cell r="D66" t="str">
            <v>234,679     42743       78.68     135</v>
          </cell>
        </row>
        <row r="67">
          <cell r="A67" t="str">
            <v>Totals: _</v>
          </cell>
          <cell r="B67" t="str">
            <v>_________</v>
          </cell>
          <cell r="C67" t="str">
            <v>__________</v>
          </cell>
          <cell r="D67" t="str">
            <v>__________</v>
          </cell>
        </row>
        <row r="68">
          <cell r="A68">
            <v>1995</v>
          </cell>
          <cell r="B68">
            <v>1311552</v>
          </cell>
          <cell r="C68">
            <v>46395839</v>
          </cell>
          <cell r="D68">
            <v>3879876</v>
          </cell>
        </row>
        <row r="70">
          <cell r="A70">
            <v>35065</v>
          </cell>
          <cell r="B70">
            <v>59644</v>
          </cell>
          <cell r="C70">
            <v>2554588</v>
          </cell>
          <cell r="D70" t="str">
            <v>208,122     42831       77.73     133</v>
          </cell>
        </row>
        <row r="71">
          <cell r="A71">
            <v>35096</v>
          </cell>
          <cell r="B71">
            <v>50453</v>
          </cell>
          <cell r="C71">
            <v>2250418</v>
          </cell>
          <cell r="D71" t="str">
            <v>290,798     44605       85.22     130</v>
          </cell>
        </row>
        <row r="72">
          <cell r="A72">
            <v>35125</v>
          </cell>
          <cell r="B72">
            <v>55184</v>
          </cell>
          <cell r="C72">
            <v>2432056</v>
          </cell>
          <cell r="D72" t="str">
            <v>265,436     44072       82.79     128</v>
          </cell>
        </row>
        <row r="73">
          <cell r="A73">
            <v>35156</v>
          </cell>
          <cell r="B73">
            <v>50142</v>
          </cell>
          <cell r="C73">
            <v>2341718</v>
          </cell>
          <cell r="D73" t="str">
            <v>271,862     46702       84.43     125</v>
          </cell>
        </row>
        <row r="74">
          <cell r="A74">
            <v>35186</v>
          </cell>
          <cell r="B74">
            <v>48563</v>
          </cell>
          <cell r="C74">
            <v>2307057</v>
          </cell>
          <cell r="D74" t="str">
            <v>353,382     47507       87.92     124</v>
          </cell>
        </row>
        <row r="75">
          <cell r="A75">
            <v>35217</v>
          </cell>
          <cell r="B75">
            <v>45342</v>
          </cell>
          <cell r="C75">
            <v>2082890</v>
          </cell>
          <cell r="D75" t="str">
            <v>238,569     45938       84.03     123</v>
          </cell>
        </row>
        <row r="76">
          <cell r="A76">
            <v>35247</v>
          </cell>
          <cell r="B76">
            <v>46558</v>
          </cell>
          <cell r="C76">
            <v>2201504</v>
          </cell>
          <cell r="D76" t="str">
            <v>220,261     47286       82.55     122</v>
          </cell>
        </row>
        <row r="77">
          <cell r="A77">
            <v>35278</v>
          </cell>
          <cell r="B77">
            <v>45580</v>
          </cell>
          <cell r="C77">
            <v>2063757</v>
          </cell>
          <cell r="D77" t="str">
            <v>241,979     45278       84.15     123</v>
          </cell>
        </row>
        <row r="78">
          <cell r="A78">
            <v>35309</v>
          </cell>
          <cell r="B78">
            <v>43211</v>
          </cell>
          <cell r="C78">
            <v>1868481</v>
          </cell>
          <cell r="D78" t="str">
            <v>189,826     43241       81.46     125</v>
          </cell>
        </row>
        <row r="79">
          <cell r="A79">
            <v>35339</v>
          </cell>
          <cell r="B79">
            <v>40488</v>
          </cell>
          <cell r="C79">
            <v>2008185</v>
          </cell>
          <cell r="D79" t="str">
            <v>155,345     49600       79.33     122</v>
          </cell>
        </row>
        <row r="80">
          <cell r="A80">
            <v>35370</v>
          </cell>
          <cell r="B80">
            <v>37752</v>
          </cell>
          <cell r="C80">
            <v>1918378</v>
          </cell>
          <cell r="D80" t="str">
            <v>135,166     50816       78.17     123</v>
          </cell>
        </row>
        <row r="81">
          <cell r="A81">
            <v>35400</v>
          </cell>
          <cell r="B81">
            <v>35834</v>
          </cell>
          <cell r="C81">
            <v>1895048</v>
          </cell>
          <cell r="D81" t="str">
            <v>150,700     52885       80.79     124</v>
          </cell>
        </row>
        <row r="82">
          <cell r="A82" t="str">
            <v>Totals: _</v>
          </cell>
          <cell r="B82" t="str">
            <v>_________</v>
          </cell>
          <cell r="C82" t="str">
            <v>__________</v>
          </cell>
          <cell r="D82" t="str">
            <v>__________</v>
          </cell>
        </row>
        <row r="83">
          <cell r="A83">
            <v>1996</v>
          </cell>
          <cell r="B83">
            <v>558751</v>
          </cell>
          <cell r="C83">
            <v>25924080</v>
          </cell>
          <cell r="D83">
            <v>2721446</v>
          </cell>
        </row>
        <row r="85">
          <cell r="A85">
            <v>35431</v>
          </cell>
          <cell r="B85">
            <v>30662</v>
          </cell>
          <cell r="C85">
            <v>1786292</v>
          </cell>
          <cell r="D85" t="str">
            <v>163,554     58258       84.21     126</v>
          </cell>
        </row>
        <row r="86">
          <cell r="A86">
            <v>35462</v>
          </cell>
          <cell r="B86">
            <v>31173</v>
          </cell>
          <cell r="C86">
            <v>1523581</v>
          </cell>
          <cell r="D86" t="str">
            <v>212,276     48876       87.20     123</v>
          </cell>
        </row>
        <row r="87">
          <cell r="A87">
            <v>35490</v>
          </cell>
          <cell r="B87">
            <v>32554</v>
          </cell>
          <cell r="C87">
            <v>1621279</v>
          </cell>
          <cell r="D87" t="str">
            <v>244,691     49803       88.26     118</v>
          </cell>
        </row>
        <row r="88">
          <cell r="A88">
            <v>35521</v>
          </cell>
          <cell r="B88">
            <v>30196</v>
          </cell>
          <cell r="C88">
            <v>1812630</v>
          </cell>
          <cell r="D88" t="str">
            <v>221,647     60029       88.01     117</v>
          </cell>
        </row>
        <row r="89">
          <cell r="A89">
            <v>35551</v>
          </cell>
          <cell r="B89">
            <v>28407</v>
          </cell>
          <cell r="C89">
            <v>1730702</v>
          </cell>
          <cell r="D89" t="str">
            <v>208,569     60926       88.01     113</v>
          </cell>
        </row>
        <row r="90">
          <cell r="A90">
            <v>35582</v>
          </cell>
          <cell r="B90">
            <v>25394</v>
          </cell>
          <cell r="C90">
            <v>1628281</v>
          </cell>
          <cell r="D90" t="str">
            <v>199,593     64121       88.71     113</v>
          </cell>
        </row>
        <row r="91">
          <cell r="A91">
            <v>35612</v>
          </cell>
          <cell r="B91">
            <v>26145</v>
          </cell>
          <cell r="C91">
            <v>1530427</v>
          </cell>
          <cell r="D91" t="str">
            <v>214,095     58537       89.12     112</v>
          </cell>
        </row>
        <row r="92">
          <cell r="A92">
            <v>35643</v>
          </cell>
          <cell r="B92">
            <v>28608</v>
          </cell>
          <cell r="C92">
            <v>1424618</v>
          </cell>
          <cell r="D92" t="str">
            <v>230,674     49798       88.97     111</v>
          </cell>
        </row>
        <row r="93">
          <cell r="A93">
            <v>35674</v>
          </cell>
          <cell r="B93">
            <v>26189</v>
          </cell>
          <cell r="C93">
            <v>1427916</v>
          </cell>
          <cell r="D93" t="str">
            <v>195,135     54524       88.17     109</v>
          </cell>
        </row>
        <row r="94">
          <cell r="A94">
            <v>35704</v>
          </cell>
          <cell r="B94">
            <v>26810</v>
          </cell>
          <cell r="C94">
            <v>1454930</v>
          </cell>
          <cell r="D94" t="str">
            <v>217,849     54269       89.04     112</v>
          </cell>
        </row>
        <row r="95">
          <cell r="A95">
            <v>35735</v>
          </cell>
          <cell r="B95">
            <v>26291</v>
          </cell>
          <cell r="C95">
            <v>1359849</v>
          </cell>
          <cell r="D95" t="str">
            <v>208,342     51723       88.79     110</v>
          </cell>
        </row>
        <row r="96">
          <cell r="A96">
            <v>35765</v>
          </cell>
          <cell r="B96">
            <v>25531</v>
          </cell>
          <cell r="C96">
            <v>1315909</v>
          </cell>
          <cell r="D96" t="str">
            <v>203,527     51542       88.85     110</v>
          </cell>
        </row>
        <row r="97">
          <cell r="A97" t="str">
            <v>Totals: _</v>
          </cell>
          <cell r="B97" t="str">
            <v>_________</v>
          </cell>
          <cell r="C97" t="str">
            <v>__________</v>
          </cell>
          <cell r="D97" t="str">
            <v>__________</v>
          </cell>
        </row>
        <row r="98">
          <cell r="A98">
            <v>1997</v>
          </cell>
          <cell r="B98">
            <v>337960</v>
          </cell>
          <cell r="C98">
            <v>18616414</v>
          </cell>
          <cell r="D98">
            <v>2519952</v>
          </cell>
        </row>
        <row r="100">
          <cell r="A100">
            <v>35796</v>
          </cell>
          <cell r="B100">
            <v>21721</v>
          </cell>
          <cell r="C100">
            <v>1241101</v>
          </cell>
          <cell r="D100" t="str">
            <v>175,271     57139       88.97     106</v>
          </cell>
        </row>
        <row r="101">
          <cell r="A101">
            <v>35827</v>
          </cell>
          <cell r="B101">
            <v>18784</v>
          </cell>
          <cell r="C101">
            <v>1079171</v>
          </cell>
          <cell r="D101" t="str">
            <v>155,381     57452       89.21     106</v>
          </cell>
        </row>
        <row r="102">
          <cell r="A102">
            <v>35855</v>
          </cell>
          <cell r="B102">
            <v>20544</v>
          </cell>
          <cell r="C102">
            <v>1133736</v>
          </cell>
          <cell r="D102" t="str">
            <v>154,626     55186       88.27     105</v>
          </cell>
        </row>
        <row r="103">
          <cell r="A103">
            <v>35886</v>
          </cell>
          <cell r="B103">
            <v>18904</v>
          </cell>
          <cell r="C103">
            <v>1075865</v>
          </cell>
          <cell r="D103" t="str">
            <v>159,461     56913       89.40     106</v>
          </cell>
        </row>
        <row r="104">
          <cell r="A104">
            <v>35916</v>
          </cell>
          <cell r="B104">
            <v>21139</v>
          </cell>
          <cell r="C104">
            <v>1154445</v>
          </cell>
          <cell r="D104" t="str">
            <v>180,464     54613       89.51     105</v>
          </cell>
        </row>
        <row r="105">
          <cell r="A105">
            <v>35947</v>
          </cell>
          <cell r="B105">
            <v>19180</v>
          </cell>
          <cell r="C105">
            <v>1048162</v>
          </cell>
          <cell r="D105" t="str">
            <v>165,973     54649       89.64     104</v>
          </cell>
        </row>
        <row r="106">
          <cell r="A106">
            <v>35977</v>
          </cell>
          <cell r="B106">
            <v>18181</v>
          </cell>
          <cell r="C106">
            <v>969090</v>
          </cell>
          <cell r="D106" t="str">
            <v>147,478     53303       89.03     104</v>
          </cell>
        </row>
        <row r="107">
          <cell r="A107">
            <v>36008</v>
          </cell>
          <cell r="B107">
            <v>17911</v>
          </cell>
          <cell r="C107">
            <v>957095</v>
          </cell>
          <cell r="D107" t="str">
            <v>129,444     53437       87.85     100</v>
          </cell>
        </row>
        <row r="108">
          <cell r="A108">
            <v>36039</v>
          </cell>
          <cell r="B108">
            <v>18051</v>
          </cell>
          <cell r="C108">
            <v>896266</v>
          </cell>
          <cell r="D108" t="str">
            <v>129,788     49652       87.79     100</v>
          </cell>
        </row>
        <row r="109">
          <cell r="A109">
            <v>36069</v>
          </cell>
          <cell r="B109">
            <v>17768</v>
          </cell>
          <cell r="C109">
            <v>924049</v>
          </cell>
          <cell r="D109" t="str">
            <v>141,077     52007       88.81      99</v>
          </cell>
        </row>
        <row r="110">
          <cell r="A110">
            <v>36100</v>
          </cell>
          <cell r="B110">
            <v>22554</v>
          </cell>
          <cell r="C110">
            <v>879356</v>
          </cell>
          <cell r="D110" t="str">
            <v>149,730     38989       86.91     100</v>
          </cell>
        </row>
        <row r="111">
          <cell r="A111">
            <v>36130</v>
          </cell>
          <cell r="B111">
            <v>23068</v>
          </cell>
          <cell r="C111">
            <v>868736</v>
          </cell>
          <cell r="D111" t="str">
            <v>149,953     37660       86.67     101</v>
          </cell>
        </row>
        <row r="112">
          <cell r="A112" t="str">
            <v>Totals: _</v>
          </cell>
          <cell r="B112" t="str">
            <v>_________</v>
          </cell>
          <cell r="C112" t="str">
            <v>__________</v>
          </cell>
          <cell r="D112" t="str">
            <v>__________</v>
          </cell>
        </row>
        <row r="113">
          <cell r="A113">
            <v>1998</v>
          </cell>
          <cell r="B113">
            <v>237805</v>
          </cell>
          <cell r="C113">
            <v>12227072</v>
          </cell>
          <cell r="D113">
            <v>1838646</v>
          </cell>
        </row>
        <row r="115">
          <cell r="A115">
            <v>36161</v>
          </cell>
          <cell r="B115">
            <v>17625</v>
          </cell>
          <cell r="C115">
            <v>914698</v>
          </cell>
          <cell r="D115" t="str">
            <v>107,563     51898       85.92      99</v>
          </cell>
        </row>
        <row r="116">
          <cell r="A116">
            <v>36192</v>
          </cell>
          <cell r="B116">
            <v>16160</v>
          </cell>
          <cell r="C116">
            <v>828078</v>
          </cell>
          <cell r="D116" t="str">
            <v>79,824     51243       83.16      97</v>
          </cell>
        </row>
        <row r="117">
          <cell r="A117">
            <v>36220</v>
          </cell>
          <cell r="B117">
            <v>18909</v>
          </cell>
          <cell r="C117">
            <v>897279</v>
          </cell>
          <cell r="D117" t="str">
            <v>105,965     47453       84.86      94</v>
          </cell>
        </row>
        <row r="118">
          <cell r="A118">
            <v>36251</v>
          </cell>
          <cell r="B118">
            <v>15607</v>
          </cell>
          <cell r="C118">
            <v>778426</v>
          </cell>
          <cell r="D118" t="str">
            <v>70,203     49877       81.81      93</v>
          </cell>
        </row>
        <row r="119">
          <cell r="A119">
            <v>36281</v>
          </cell>
          <cell r="B119">
            <v>15224</v>
          </cell>
          <cell r="C119">
            <v>814748</v>
          </cell>
          <cell r="D119" t="str">
            <v>85,584     53518       84.90      92</v>
          </cell>
        </row>
        <row r="120">
          <cell r="A120">
            <v>36312</v>
          </cell>
          <cell r="B120">
            <v>14207</v>
          </cell>
          <cell r="C120">
            <v>759046</v>
          </cell>
          <cell r="D120" t="str">
            <v>83,062     53428       85.39      92</v>
          </cell>
        </row>
        <row r="121">
          <cell r="A121">
            <v>36342</v>
          </cell>
          <cell r="B121">
            <v>13336</v>
          </cell>
          <cell r="C121">
            <v>737231</v>
          </cell>
          <cell r="D121" t="str">
            <v>84,608     55282       86.38      92</v>
          </cell>
        </row>
        <row r="122">
          <cell r="A122">
            <v>36373</v>
          </cell>
          <cell r="B122">
            <v>13541</v>
          </cell>
          <cell r="C122">
            <v>724995</v>
          </cell>
          <cell r="D122" t="str">
            <v>98,477     53541       87.91      94</v>
          </cell>
        </row>
        <row r="123">
          <cell r="A123">
            <v>36404</v>
          </cell>
          <cell r="B123">
            <v>11974</v>
          </cell>
          <cell r="C123">
            <v>766133</v>
          </cell>
          <cell r="D123" t="str">
            <v>87,584     63984       87.97      93</v>
          </cell>
        </row>
        <row r="124">
          <cell r="A124">
            <v>36434</v>
          </cell>
          <cell r="B124">
            <v>11870</v>
          </cell>
          <cell r="C124">
            <v>809199</v>
          </cell>
          <cell r="D124" t="str">
            <v>84,596     68172       87.70      92</v>
          </cell>
        </row>
        <row r="125">
          <cell r="A125">
            <v>36465</v>
          </cell>
          <cell r="B125">
            <v>10238</v>
          </cell>
          <cell r="C125">
            <v>749166</v>
          </cell>
          <cell r="D125" t="str">
            <v>82,004     73176       88.90      91</v>
          </cell>
        </row>
        <row r="126">
          <cell r="A126">
            <v>36495</v>
          </cell>
          <cell r="B126">
            <v>9846</v>
          </cell>
          <cell r="C126">
            <v>734729</v>
          </cell>
          <cell r="D126" t="str">
            <v>70,882     74623       87.80      92</v>
          </cell>
        </row>
        <row r="127">
          <cell r="A127" t="str">
            <v>Totals: _</v>
          </cell>
          <cell r="B127" t="str">
            <v>_________</v>
          </cell>
          <cell r="C127" t="str">
            <v>__________</v>
          </cell>
          <cell r="D127" t="str">
            <v>__________</v>
          </cell>
        </row>
        <row r="128">
          <cell r="A128">
            <v>1999</v>
          </cell>
          <cell r="B128">
            <v>168537</v>
          </cell>
          <cell r="C128">
            <v>9513728</v>
          </cell>
          <cell r="D128">
            <v>1040352</v>
          </cell>
        </row>
        <row r="130">
          <cell r="A130">
            <v>36526</v>
          </cell>
          <cell r="B130">
            <v>9249</v>
          </cell>
          <cell r="C130">
            <v>816079</v>
          </cell>
          <cell r="D130" t="str">
            <v>72,069     88235       88.63      90</v>
          </cell>
        </row>
        <row r="131">
          <cell r="A131">
            <v>36557</v>
          </cell>
          <cell r="B131">
            <v>8348</v>
          </cell>
          <cell r="C131">
            <v>750317</v>
          </cell>
          <cell r="D131" t="str">
            <v>151,917     89880       94.79      89</v>
          </cell>
        </row>
        <row r="132">
          <cell r="A132">
            <v>36586</v>
          </cell>
          <cell r="B132">
            <v>8552</v>
          </cell>
          <cell r="C132">
            <v>771387</v>
          </cell>
          <cell r="D132" t="str">
            <v>144,125     90200       94.40      92</v>
          </cell>
        </row>
        <row r="133">
          <cell r="A133">
            <v>36617</v>
          </cell>
          <cell r="B133">
            <v>9190</v>
          </cell>
          <cell r="C133">
            <v>688946</v>
          </cell>
          <cell r="D133" t="str">
            <v>131,920     74967       93.49      90</v>
          </cell>
        </row>
        <row r="134">
          <cell r="A134">
            <v>36647</v>
          </cell>
          <cell r="B134">
            <v>11403</v>
          </cell>
          <cell r="C134">
            <v>737116</v>
          </cell>
          <cell r="D134" t="str">
            <v>74,672     64643       86.75      89</v>
          </cell>
        </row>
        <row r="135">
          <cell r="A135">
            <v>36678</v>
          </cell>
          <cell r="B135">
            <v>11127</v>
          </cell>
          <cell r="C135">
            <v>639517</v>
          </cell>
          <cell r="D135" t="str">
            <v>71,917     57475       86.60      88</v>
          </cell>
        </row>
        <row r="136">
          <cell r="A136">
            <v>36708</v>
          </cell>
          <cell r="B136">
            <v>9623</v>
          </cell>
          <cell r="C136">
            <v>650492</v>
          </cell>
          <cell r="D136" t="str">
            <v>71,281     67598       88.11      85</v>
          </cell>
        </row>
        <row r="137">
          <cell r="A137">
            <v>36739</v>
          </cell>
          <cell r="B137">
            <v>10541</v>
          </cell>
          <cell r="C137">
            <v>626104</v>
          </cell>
          <cell r="D137" t="str">
            <v>80,884     59398       88.47      83</v>
          </cell>
        </row>
        <row r="138">
          <cell r="A138">
            <v>36770</v>
          </cell>
          <cell r="B138">
            <v>10891</v>
          </cell>
          <cell r="C138">
            <v>601020</v>
          </cell>
          <cell r="D138" t="str">
            <v>59,592     55186       84.55      82</v>
          </cell>
        </row>
        <row r="139">
          <cell r="A139">
            <v>36800</v>
          </cell>
          <cell r="B139">
            <v>15814</v>
          </cell>
          <cell r="C139">
            <v>613610</v>
          </cell>
          <cell r="D139" t="str">
            <v>76,100     38802       82.79      85</v>
          </cell>
        </row>
        <row r="140">
          <cell r="A140">
            <v>36831</v>
          </cell>
          <cell r="B140">
            <v>14618</v>
          </cell>
          <cell r="C140">
            <v>582781</v>
          </cell>
          <cell r="D140" t="str">
            <v>70,858     39868       82.90      83</v>
          </cell>
        </row>
        <row r="141">
          <cell r="A141">
            <v>36861</v>
          </cell>
          <cell r="B141">
            <v>13300</v>
          </cell>
          <cell r="C141">
            <v>577194</v>
          </cell>
          <cell r="D141" t="str">
            <v>92,844     43399       87.47      84</v>
          </cell>
        </row>
        <row r="142">
          <cell r="A142" t="str">
            <v>Totals: _</v>
          </cell>
          <cell r="B142" t="str">
            <v>_________</v>
          </cell>
          <cell r="C142" t="str">
            <v>__________</v>
          </cell>
          <cell r="D142" t="str">
            <v>__________</v>
          </cell>
        </row>
        <row r="143">
          <cell r="A143">
            <v>2000</v>
          </cell>
          <cell r="B143">
            <v>132656</v>
          </cell>
          <cell r="C143">
            <v>8054563</v>
          </cell>
          <cell r="D143">
            <v>1098179</v>
          </cell>
        </row>
        <row r="145">
          <cell r="A145">
            <v>36892</v>
          </cell>
          <cell r="B145">
            <v>11802</v>
          </cell>
          <cell r="C145">
            <v>539495</v>
          </cell>
          <cell r="D145" t="str">
            <v>90,753     45713       88.49      86</v>
          </cell>
        </row>
        <row r="146">
          <cell r="A146">
            <v>36923</v>
          </cell>
          <cell r="B146">
            <v>10227</v>
          </cell>
          <cell r="C146">
            <v>477756</v>
          </cell>
          <cell r="D146" t="str">
            <v>64,078     46716       86.24      83</v>
          </cell>
        </row>
        <row r="147">
          <cell r="A147">
            <v>36951</v>
          </cell>
          <cell r="B147">
            <v>11197</v>
          </cell>
          <cell r="C147">
            <v>487811</v>
          </cell>
          <cell r="D147" t="str">
            <v>61,409     43567       84.58      83</v>
          </cell>
        </row>
        <row r="148">
          <cell r="A148">
            <v>36982</v>
          </cell>
          <cell r="B148">
            <v>10581</v>
          </cell>
          <cell r="C148">
            <v>446847</v>
          </cell>
          <cell r="D148" t="str">
            <v>92,946     42232       89.78      86</v>
          </cell>
        </row>
        <row r="149">
          <cell r="A149">
            <v>37012</v>
          </cell>
          <cell r="B149">
            <v>10532</v>
          </cell>
          <cell r="C149">
            <v>458784</v>
          </cell>
          <cell r="D149" t="str">
            <v>78,339     43561       88.15      85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4"/>
    </sheetNames>
    <sheetDataSet>
      <sheetData sheetId="0">
        <row r="38">
          <cell r="A38">
            <v>34639</v>
          </cell>
          <cell r="B38">
            <v>206543</v>
          </cell>
          <cell r="C38">
            <v>4205083</v>
          </cell>
          <cell r="D38" t="str">
            <v>45,137     20360       17.93     190</v>
          </cell>
        </row>
        <row r="39">
          <cell r="A39">
            <v>34669</v>
          </cell>
          <cell r="B39">
            <v>303519</v>
          </cell>
          <cell r="C39">
            <v>7591380</v>
          </cell>
          <cell r="D39" t="str">
            <v>557,765     25012       64.76     172</v>
          </cell>
        </row>
        <row r="40">
          <cell r="A40" t="str">
            <v>Totals:</v>
          </cell>
          <cell r="B40" t="str">
            <v>__________</v>
          </cell>
          <cell r="C40" t="str">
            <v>__________</v>
          </cell>
          <cell r="D40" t="str">
            <v>__________</v>
          </cell>
        </row>
        <row r="41">
          <cell r="A41">
            <v>1994</v>
          </cell>
          <cell r="B41">
            <v>510062</v>
          </cell>
          <cell r="C41">
            <v>11796463</v>
          </cell>
          <cell r="D41">
            <v>602902</v>
          </cell>
        </row>
        <row r="43">
          <cell r="A43">
            <v>34700</v>
          </cell>
          <cell r="B43">
            <v>212924</v>
          </cell>
          <cell r="C43">
            <v>6895835</v>
          </cell>
          <cell r="D43" t="str">
            <v>261,325     32387       55.10     177</v>
          </cell>
        </row>
        <row r="44">
          <cell r="A44">
            <v>34731</v>
          </cell>
          <cell r="B44">
            <v>162083</v>
          </cell>
          <cell r="C44">
            <v>5502133</v>
          </cell>
          <cell r="D44" t="str">
            <v>145,534     33947       47.31     169</v>
          </cell>
        </row>
        <row r="45">
          <cell r="A45">
            <v>34759</v>
          </cell>
          <cell r="B45">
            <v>164705</v>
          </cell>
          <cell r="C45">
            <v>5306868</v>
          </cell>
          <cell r="D45" t="str">
            <v>108,736     32221       39.77     166</v>
          </cell>
        </row>
        <row r="46">
          <cell r="A46">
            <v>34790</v>
          </cell>
          <cell r="B46">
            <v>141026</v>
          </cell>
          <cell r="C46">
            <v>4956970</v>
          </cell>
          <cell r="D46" t="str">
            <v>156,963     35150       52.67     164</v>
          </cell>
        </row>
        <row r="47">
          <cell r="A47">
            <v>34820</v>
          </cell>
          <cell r="B47">
            <v>122201</v>
          </cell>
          <cell r="C47">
            <v>5135898</v>
          </cell>
          <cell r="D47" t="str">
            <v>220,075     42029       64.30     157</v>
          </cell>
        </row>
        <row r="48">
          <cell r="A48">
            <v>34851</v>
          </cell>
          <cell r="B48">
            <v>102322</v>
          </cell>
          <cell r="C48">
            <v>4702446</v>
          </cell>
          <cell r="D48" t="str">
            <v>184,805     45958       64.36     157</v>
          </cell>
        </row>
        <row r="49">
          <cell r="A49">
            <v>34881</v>
          </cell>
          <cell r="B49">
            <v>93311</v>
          </cell>
          <cell r="C49">
            <v>4615674</v>
          </cell>
          <cell r="D49" t="str">
            <v>377,755     49466       80.19     158</v>
          </cell>
        </row>
        <row r="50">
          <cell r="A50">
            <v>34912</v>
          </cell>
          <cell r="B50">
            <v>84850</v>
          </cell>
          <cell r="C50">
            <v>4280018</v>
          </cell>
          <cell r="D50" t="str">
            <v>235,861     50443       73.54     155</v>
          </cell>
        </row>
        <row r="51">
          <cell r="A51">
            <v>34943</v>
          </cell>
          <cell r="B51">
            <v>76133</v>
          </cell>
          <cell r="C51">
            <v>4078990</v>
          </cell>
          <cell r="D51" t="str">
            <v>201,015     53578       72.53     155</v>
          </cell>
        </row>
        <row r="52">
          <cell r="A52">
            <v>34973</v>
          </cell>
          <cell r="B52">
            <v>68612</v>
          </cell>
          <cell r="C52">
            <v>3970817</v>
          </cell>
          <cell r="D52" t="str">
            <v>186,487     57874       73.10     153</v>
          </cell>
        </row>
        <row r="53">
          <cell r="A53">
            <v>35004</v>
          </cell>
          <cell r="B53">
            <v>56747</v>
          </cell>
          <cell r="C53">
            <v>3216669</v>
          </cell>
          <cell r="D53" t="str">
            <v>161,731     56685       74.03     149</v>
          </cell>
        </row>
        <row r="54">
          <cell r="A54">
            <v>35034</v>
          </cell>
          <cell r="B54">
            <v>65509</v>
          </cell>
          <cell r="C54">
            <v>3461783</v>
          </cell>
          <cell r="D54" t="str">
            <v>180,027     52845       73.32     148</v>
          </cell>
        </row>
        <row r="55">
          <cell r="A55" t="str">
            <v>Totals:</v>
          </cell>
          <cell r="B55" t="str">
            <v>__________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1350423</v>
          </cell>
          <cell r="C56">
            <v>56124101</v>
          </cell>
          <cell r="D56">
            <v>2420314</v>
          </cell>
        </row>
        <row r="58">
          <cell r="A58">
            <v>35065</v>
          </cell>
          <cell r="B58">
            <v>60687</v>
          </cell>
          <cell r="C58">
            <v>3457887</v>
          </cell>
          <cell r="D58" t="str">
            <v>145,027     56980       70.50     150</v>
          </cell>
        </row>
        <row r="59">
          <cell r="A59">
            <v>35096</v>
          </cell>
          <cell r="B59">
            <v>66530</v>
          </cell>
          <cell r="C59">
            <v>3072808</v>
          </cell>
          <cell r="D59" t="str">
            <v>143,836     46187       68.37     144</v>
          </cell>
        </row>
        <row r="60">
          <cell r="A60">
            <v>35125</v>
          </cell>
          <cell r="B60">
            <v>67376</v>
          </cell>
          <cell r="C60">
            <v>3120991</v>
          </cell>
          <cell r="D60" t="str">
            <v>150,165     46322       69.03     141</v>
          </cell>
        </row>
        <row r="61">
          <cell r="A61">
            <v>35156</v>
          </cell>
          <cell r="B61">
            <v>62985</v>
          </cell>
          <cell r="C61">
            <v>2876763</v>
          </cell>
          <cell r="D61" t="str">
            <v>107,203     45674       62.99     138</v>
          </cell>
        </row>
        <row r="62">
          <cell r="A62">
            <v>35186</v>
          </cell>
          <cell r="B62">
            <v>58376</v>
          </cell>
          <cell r="C62">
            <v>2816062</v>
          </cell>
          <cell r="D62" t="str">
            <v>95,188     48241       61.99     138</v>
          </cell>
        </row>
        <row r="63">
          <cell r="A63">
            <v>35217</v>
          </cell>
          <cell r="B63">
            <v>52361</v>
          </cell>
          <cell r="C63">
            <v>2546007</v>
          </cell>
          <cell r="D63" t="str">
            <v>73,729     48625       58.47     132</v>
          </cell>
        </row>
        <row r="64">
          <cell r="A64">
            <v>35247</v>
          </cell>
          <cell r="B64">
            <v>49134</v>
          </cell>
          <cell r="C64">
            <v>2554967</v>
          </cell>
          <cell r="D64" t="str">
            <v>99,030     52000       66.84     130</v>
          </cell>
        </row>
        <row r="65">
          <cell r="A65">
            <v>35278</v>
          </cell>
          <cell r="B65">
            <v>48569</v>
          </cell>
          <cell r="C65">
            <v>2382917</v>
          </cell>
          <cell r="D65" t="str">
            <v>97,957     49063       66.85     128</v>
          </cell>
        </row>
        <row r="66">
          <cell r="A66">
            <v>35309</v>
          </cell>
          <cell r="B66">
            <v>43643</v>
          </cell>
          <cell r="C66">
            <v>2120597</v>
          </cell>
          <cell r="D66" t="str">
            <v>69,333     48590       61.37     128</v>
          </cell>
        </row>
        <row r="67">
          <cell r="A67">
            <v>35339</v>
          </cell>
          <cell r="B67">
            <v>35761</v>
          </cell>
          <cell r="C67">
            <v>2063741</v>
          </cell>
          <cell r="D67" t="str">
            <v>67,391     57710       65.33     127</v>
          </cell>
        </row>
        <row r="68">
          <cell r="A68">
            <v>35370</v>
          </cell>
          <cell r="B68">
            <v>37778</v>
          </cell>
          <cell r="C68">
            <v>1941239</v>
          </cell>
          <cell r="D68" t="str">
            <v>73,342     51386       66.00     122</v>
          </cell>
        </row>
        <row r="69">
          <cell r="A69">
            <v>35400</v>
          </cell>
          <cell r="B69">
            <v>42857</v>
          </cell>
          <cell r="C69">
            <v>2035711</v>
          </cell>
          <cell r="D69" t="str">
            <v>96,301     47501       69.20     124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626057</v>
          </cell>
          <cell r="C71">
            <v>30989690</v>
          </cell>
          <cell r="D71">
            <v>1218502</v>
          </cell>
        </row>
        <row r="73">
          <cell r="A73">
            <v>35431</v>
          </cell>
          <cell r="B73">
            <v>41553</v>
          </cell>
          <cell r="C73">
            <v>2011658</v>
          </cell>
          <cell r="D73" t="str">
            <v>94,177     48412       69.39     123</v>
          </cell>
        </row>
        <row r="74">
          <cell r="A74">
            <v>35462</v>
          </cell>
          <cell r="B74">
            <v>32343</v>
          </cell>
          <cell r="C74">
            <v>1758550</v>
          </cell>
          <cell r="D74" t="str">
            <v>83,256     54372       72.02     122</v>
          </cell>
        </row>
        <row r="75">
          <cell r="A75">
            <v>35490</v>
          </cell>
          <cell r="B75">
            <v>35975</v>
          </cell>
          <cell r="C75">
            <v>1912607</v>
          </cell>
          <cell r="D75" t="str">
            <v>101,106     53165       73.76     119</v>
          </cell>
        </row>
        <row r="76">
          <cell r="A76">
            <v>35521</v>
          </cell>
          <cell r="B76">
            <v>33721</v>
          </cell>
          <cell r="C76">
            <v>1767616</v>
          </cell>
          <cell r="D76" t="str">
            <v>99,479     52419       74.68     118</v>
          </cell>
        </row>
        <row r="77">
          <cell r="A77">
            <v>35551</v>
          </cell>
          <cell r="B77">
            <v>31534</v>
          </cell>
          <cell r="C77">
            <v>1709095</v>
          </cell>
          <cell r="D77" t="str">
            <v>102,911     54199       76.55     115</v>
          </cell>
        </row>
        <row r="78">
          <cell r="A78">
            <v>35582</v>
          </cell>
          <cell r="B78">
            <v>28028</v>
          </cell>
          <cell r="C78">
            <v>1448527</v>
          </cell>
          <cell r="D78" t="str">
            <v>122,807     51682       81.42     113</v>
          </cell>
        </row>
        <row r="79">
          <cell r="A79">
            <v>35612</v>
          </cell>
          <cell r="B79">
            <v>27366</v>
          </cell>
          <cell r="C79">
            <v>1539623</v>
          </cell>
          <cell r="D79" t="str">
            <v>138,940     56261       83.54     118</v>
          </cell>
        </row>
        <row r="80">
          <cell r="A80">
            <v>35643</v>
          </cell>
          <cell r="B80">
            <v>27003</v>
          </cell>
          <cell r="C80">
            <v>1514154</v>
          </cell>
          <cell r="D80" t="str">
            <v>188,777     56074       87.49     119</v>
          </cell>
        </row>
        <row r="81">
          <cell r="A81">
            <v>35674</v>
          </cell>
          <cell r="B81">
            <v>25352</v>
          </cell>
          <cell r="C81">
            <v>1365185</v>
          </cell>
          <cell r="D81" t="str">
            <v>185,962     53850       88.00     119</v>
          </cell>
        </row>
        <row r="82">
          <cell r="A82">
            <v>35704</v>
          </cell>
          <cell r="B82">
            <v>25326</v>
          </cell>
          <cell r="C82">
            <v>1360054</v>
          </cell>
          <cell r="D82" t="str">
            <v>112,218     53702       81.59     118</v>
          </cell>
        </row>
        <row r="83">
          <cell r="A83">
            <v>35735</v>
          </cell>
          <cell r="B83">
            <v>23247</v>
          </cell>
          <cell r="C83">
            <v>1212705</v>
          </cell>
          <cell r="D83" t="str">
            <v>89,746     52167       79.43     115</v>
          </cell>
        </row>
        <row r="84">
          <cell r="A84">
            <v>35765</v>
          </cell>
          <cell r="B84">
            <v>23920</v>
          </cell>
          <cell r="C84">
            <v>1192326</v>
          </cell>
          <cell r="D84" t="str">
            <v>59,949     49847       71.48     113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355368</v>
          </cell>
          <cell r="C86">
            <v>18792100</v>
          </cell>
          <cell r="D86">
            <v>1379328</v>
          </cell>
        </row>
        <row r="88">
          <cell r="A88">
            <v>35796</v>
          </cell>
          <cell r="B88">
            <v>20609</v>
          </cell>
          <cell r="C88">
            <v>1242447</v>
          </cell>
          <cell r="D88" t="str">
            <v>64,824     60287       75.88     108</v>
          </cell>
        </row>
        <row r="89">
          <cell r="A89">
            <v>35827</v>
          </cell>
          <cell r="B89">
            <v>17736</v>
          </cell>
          <cell r="C89">
            <v>1119008</v>
          </cell>
          <cell r="D89" t="str">
            <v>38,663     63093       68.55     108</v>
          </cell>
        </row>
        <row r="90">
          <cell r="A90">
            <v>35855</v>
          </cell>
          <cell r="B90">
            <v>18386</v>
          </cell>
          <cell r="C90">
            <v>1192127</v>
          </cell>
          <cell r="D90" t="str">
            <v>35,300     64839       65.75     108</v>
          </cell>
        </row>
        <row r="91">
          <cell r="A91">
            <v>35886</v>
          </cell>
          <cell r="B91">
            <v>17363</v>
          </cell>
          <cell r="C91">
            <v>1165651</v>
          </cell>
          <cell r="D91" t="str">
            <v>48,181     67135       73.51     104</v>
          </cell>
        </row>
        <row r="92">
          <cell r="A92">
            <v>35916</v>
          </cell>
          <cell r="B92">
            <v>16488</v>
          </cell>
          <cell r="C92">
            <v>1129069</v>
          </cell>
          <cell r="D92" t="str">
            <v>137,430     68479       89.29     105</v>
          </cell>
        </row>
        <row r="93">
          <cell r="A93">
            <v>35947</v>
          </cell>
          <cell r="B93">
            <v>16086</v>
          </cell>
          <cell r="C93">
            <v>1046446</v>
          </cell>
          <cell r="D93" t="str">
            <v>120,104     65054       88.19     103</v>
          </cell>
        </row>
        <row r="94">
          <cell r="A94">
            <v>35977</v>
          </cell>
          <cell r="B94">
            <v>14989</v>
          </cell>
          <cell r="C94">
            <v>1058894</v>
          </cell>
          <cell r="D94" t="str">
            <v>169,837     70645       91.89     102</v>
          </cell>
        </row>
        <row r="95">
          <cell r="A95">
            <v>36008</v>
          </cell>
          <cell r="B95">
            <v>15756</v>
          </cell>
          <cell r="C95">
            <v>1036441</v>
          </cell>
          <cell r="D95" t="str">
            <v>208,519     65781       92.97      98</v>
          </cell>
        </row>
        <row r="96">
          <cell r="A96">
            <v>36039</v>
          </cell>
          <cell r="B96">
            <v>13425</v>
          </cell>
          <cell r="C96">
            <v>953829</v>
          </cell>
          <cell r="D96" t="str">
            <v>209,080     71049       93.97      97</v>
          </cell>
        </row>
        <row r="97">
          <cell r="A97">
            <v>36069</v>
          </cell>
          <cell r="B97">
            <v>12997</v>
          </cell>
          <cell r="C97">
            <v>974476</v>
          </cell>
          <cell r="D97" t="str">
            <v>210,628     74977       94.19      95</v>
          </cell>
        </row>
        <row r="98">
          <cell r="A98">
            <v>36100</v>
          </cell>
          <cell r="B98">
            <v>21212</v>
          </cell>
          <cell r="C98">
            <v>960969</v>
          </cell>
          <cell r="D98" t="str">
            <v>235,390     45304       91.73      94</v>
          </cell>
        </row>
        <row r="99">
          <cell r="A99">
            <v>36130</v>
          </cell>
          <cell r="B99">
            <v>15294</v>
          </cell>
          <cell r="C99">
            <v>966299</v>
          </cell>
          <cell r="D99" t="str">
            <v>256,536     63182       94.37      95</v>
          </cell>
        </row>
        <row r="100">
          <cell r="A100" t="str">
            <v>Totals:</v>
          </cell>
          <cell r="B100" t="str">
            <v>__________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200341</v>
          </cell>
          <cell r="C101">
            <v>12845656</v>
          </cell>
          <cell r="D101">
            <v>1734492</v>
          </cell>
        </row>
        <row r="103">
          <cell r="A103">
            <v>36161</v>
          </cell>
          <cell r="B103">
            <v>13533</v>
          </cell>
          <cell r="C103">
            <v>875814</v>
          </cell>
          <cell r="D103" t="str">
            <v>173,037     64717       92.75      95</v>
          </cell>
        </row>
        <row r="104">
          <cell r="A104">
            <v>36192</v>
          </cell>
          <cell r="B104">
            <v>12099</v>
          </cell>
          <cell r="C104">
            <v>746796</v>
          </cell>
          <cell r="D104" t="str">
            <v>160,101     61724       92.97      94</v>
          </cell>
        </row>
        <row r="105">
          <cell r="A105">
            <v>36220</v>
          </cell>
          <cell r="B105">
            <v>12158</v>
          </cell>
          <cell r="C105">
            <v>805849</v>
          </cell>
          <cell r="D105" t="str">
            <v>162,480     66282       93.04      91</v>
          </cell>
        </row>
        <row r="106">
          <cell r="A106">
            <v>36251</v>
          </cell>
          <cell r="B106">
            <v>12703</v>
          </cell>
          <cell r="C106">
            <v>815002</v>
          </cell>
          <cell r="D106" t="str">
            <v>163,516     64159       92.79      90</v>
          </cell>
        </row>
        <row r="107">
          <cell r="A107">
            <v>36281</v>
          </cell>
          <cell r="B107">
            <v>12102</v>
          </cell>
          <cell r="C107">
            <v>830067</v>
          </cell>
          <cell r="D107" t="str">
            <v>197,814     68590       94.23      91</v>
          </cell>
        </row>
        <row r="108">
          <cell r="A108">
            <v>36312</v>
          </cell>
          <cell r="B108">
            <v>11320</v>
          </cell>
          <cell r="C108">
            <v>778367</v>
          </cell>
          <cell r="D108" t="str">
            <v>163,161     68761       93.51      92</v>
          </cell>
        </row>
        <row r="109">
          <cell r="A109">
            <v>36342</v>
          </cell>
          <cell r="B109">
            <v>10597</v>
          </cell>
          <cell r="C109">
            <v>770210</v>
          </cell>
          <cell r="D109" t="str">
            <v>166,848     72682       94.03      94</v>
          </cell>
        </row>
        <row r="110">
          <cell r="A110">
            <v>36373</v>
          </cell>
          <cell r="B110">
            <v>10594</v>
          </cell>
          <cell r="C110">
            <v>792239</v>
          </cell>
          <cell r="D110" t="str">
            <v>188,729     74782       94.69      93</v>
          </cell>
        </row>
        <row r="111">
          <cell r="A111">
            <v>36404</v>
          </cell>
          <cell r="B111">
            <v>9610</v>
          </cell>
          <cell r="C111">
            <v>739217</v>
          </cell>
          <cell r="D111" t="str">
            <v>154,740     76922       94.15      88</v>
          </cell>
        </row>
        <row r="112">
          <cell r="A112">
            <v>36434</v>
          </cell>
          <cell r="B112">
            <v>9478</v>
          </cell>
          <cell r="C112">
            <v>698917</v>
          </cell>
          <cell r="D112" t="str">
            <v>145,096     73741       93.87      87</v>
          </cell>
        </row>
        <row r="113">
          <cell r="A113">
            <v>36465</v>
          </cell>
          <cell r="B113">
            <v>9179</v>
          </cell>
          <cell r="C113">
            <v>665297</v>
          </cell>
          <cell r="D113" t="str">
            <v>138,518     72481       93.79      84</v>
          </cell>
        </row>
        <row r="114">
          <cell r="A114">
            <v>36495</v>
          </cell>
          <cell r="B114">
            <v>8835</v>
          </cell>
          <cell r="C114">
            <v>643989</v>
          </cell>
          <cell r="D114" t="str">
            <v>123,973     72891       93.35      81</v>
          </cell>
        </row>
        <row r="115">
          <cell r="A115" t="str">
            <v>Totals:</v>
          </cell>
          <cell r="B115" t="str">
            <v>__________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132208</v>
          </cell>
          <cell r="C116">
            <v>9161764</v>
          </cell>
          <cell r="D116">
            <v>1938013</v>
          </cell>
        </row>
        <row r="118">
          <cell r="A118">
            <v>36526</v>
          </cell>
          <cell r="B118">
            <v>8761</v>
          </cell>
          <cell r="C118">
            <v>640987</v>
          </cell>
          <cell r="D118" t="str">
            <v>158,485     73164       94.76      83</v>
          </cell>
        </row>
        <row r="119">
          <cell r="A119">
            <v>36557</v>
          </cell>
          <cell r="B119">
            <v>8424</v>
          </cell>
          <cell r="C119">
            <v>592060</v>
          </cell>
          <cell r="D119" t="str">
            <v>142,140     70283       94.41      81</v>
          </cell>
        </row>
        <row r="120">
          <cell r="A120">
            <v>36586</v>
          </cell>
          <cell r="B120">
            <v>7560</v>
          </cell>
          <cell r="C120">
            <v>615035</v>
          </cell>
          <cell r="D120" t="str">
            <v>179,637     81354       95.96      79</v>
          </cell>
        </row>
        <row r="121">
          <cell r="A121">
            <v>36617</v>
          </cell>
          <cell r="B121">
            <v>7035</v>
          </cell>
          <cell r="C121">
            <v>542444</v>
          </cell>
          <cell r="D121" t="str">
            <v>114,930     77107       94.23      83</v>
          </cell>
        </row>
        <row r="122">
          <cell r="A122">
            <v>36647</v>
          </cell>
          <cell r="B122">
            <v>7361</v>
          </cell>
          <cell r="C122">
            <v>575392</v>
          </cell>
          <cell r="D122" t="str">
            <v>89,299     78168       92.38      80</v>
          </cell>
        </row>
        <row r="123">
          <cell r="A123">
            <v>36678</v>
          </cell>
          <cell r="B123">
            <v>8878</v>
          </cell>
          <cell r="C123">
            <v>535088</v>
          </cell>
          <cell r="D123" t="str">
            <v>120,942     60272       93.16      80</v>
          </cell>
        </row>
        <row r="124">
          <cell r="A124">
            <v>36708</v>
          </cell>
          <cell r="B124">
            <v>9620</v>
          </cell>
          <cell r="C124">
            <v>557857</v>
          </cell>
          <cell r="D124" t="str">
            <v>113,406     57990       92.18      82</v>
          </cell>
        </row>
        <row r="125">
          <cell r="A125">
            <v>36739</v>
          </cell>
          <cell r="B125">
            <v>10079</v>
          </cell>
          <cell r="C125">
            <v>489751</v>
          </cell>
          <cell r="D125" t="str">
            <v>209,907     48592       95.42      81</v>
          </cell>
        </row>
        <row r="126">
          <cell r="A126">
            <v>36770</v>
          </cell>
          <cell r="B126">
            <v>10140</v>
          </cell>
          <cell r="C126">
            <v>503348</v>
          </cell>
          <cell r="D126" t="str">
            <v>111,557     49640       91.67      80</v>
          </cell>
        </row>
        <row r="127">
          <cell r="A127">
            <v>36800</v>
          </cell>
          <cell r="B127">
            <v>9601</v>
          </cell>
          <cell r="C127">
            <v>513791</v>
          </cell>
          <cell r="D127" t="str">
            <v>143,566     53515       93.73      79</v>
          </cell>
        </row>
        <row r="128">
          <cell r="A128">
            <v>36831</v>
          </cell>
          <cell r="B128">
            <v>9149</v>
          </cell>
          <cell r="C128">
            <v>484712</v>
          </cell>
          <cell r="D128" t="str">
            <v>157,501     52980       94.51      79</v>
          </cell>
        </row>
        <row r="129">
          <cell r="A129">
            <v>36861</v>
          </cell>
          <cell r="B129">
            <v>10617</v>
          </cell>
          <cell r="C129">
            <v>517150</v>
          </cell>
          <cell r="D129" t="str">
            <v>180,441     48710       94.44      78</v>
          </cell>
        </row>
        <row r="130">
          <cell r="A130" t="str">
            <v>Totals:</v>
          </cell>
          <cell r="B130" t="str">
            <v>__________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107225</v>
          </cell>
          <cell r="C131">
            <v>6567615</v>
          </cell>
          <cell r="D131">
            <v>1721811</v>
          </cell>
        </row>
        <row r="133">
          <cell r="A133">
            <v>36892</v>
          </cell>
          <cell r="B133">
            <v>9092</v>
          </cell>
          <cell r="C133">
            <v>474146</v>
          </cell>
          <cell r="D133" t="str">
            <v>191,634     52150       95.47      77</v>
          </cell>
        </row>
        <row r="134">
          <cell r="A134">
            <v>36923</v>
          </cell>
          <cell r="B134">
            <v>8031</v>
          </cell>
          <cell r="C134">
            <v>437554</v>
          </cell>
          <cell r="D134" t="str">
            <v>101,418     54484       92.66      78</v>
          </cell>
        </row>
        <row r="135">
          <cell r="A135">
            <v>36951</v>
          </cell>
          <cell r="B135">
            <v>9051</v>
          </cell>
          <cell r="C135">
            <v>497895</v>
          </cell>
          <cell r="D135" t="str">
            <v>160,900     55010       94.67      78</v>
          </cell>
        </row>
        <row r="136">
          <cell r="A136">
            <v>36982</v>
          </cell>
          <cell r="B136">
            <v>8092</v>
          </cell>
          <cell r="C136">
            <v>453683</v>
          </cell>
          <cell r="D136" t="str">
            <v>143,043     56066       94.65      78</v>
          </cell>
        </row>
        <row r="137">
          <cell r="A137">
            <v>37012</v>
          </cell>
          <cell r="B137">
            <v>7377</v>
          </cell>
          <cell r="C137">
            <v>448070</v>
          </cell>
          <cell r="D137" t="str">
            <v>104,034     60739       93.38      73</v>
          </cell>
        </row>
        <row r="138">
          <cell r="A138" t="str">
            <v>Totals:</v>
          </cell>
          <cell r="B138" t="str">
            <v>__________</v>
          </cell>
          <cell r="C138" t="str">
            <v>__________</v>
          </cell>
          <cell r="D138" t="str">
            <v>__________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4"/>
    </sheetNames>
    <sheetDataSet>
      <sheetData sheetId="0">
        <row r="50">
          <cell r="A50">
            <v>34669</v>
          </cell>
          <cell r="B50">
            <v>239561</v>
          </cell>
          <cell r="C50">
            <v>4372550</v>
          </cell>
          <cell r="D50" t="str">
            <v>30,857     18253       11.41     192</v>
          </cell>
        </row>
        <row r="51">
          <cell r="A51" t="str">
            <v>Totals:</v>
          </cell>
          <cell r="B51" t="str">
            <v>__________</v>
          </cell>
          <cell r="C51" t="str">
            <v>__________</v>
          </cell>
          <cell r="D51" t="str">
            <v>__________</v>
          </cell>
        </row>
        <row r="52">
          <cell r="A52">
            <v>1994</v>
          </cell>
          <cell r="B52">
            <v>239561</v>
          </cell>
          <cell r="C52">
            <v>4372550</v>
          </cell>
          <cell r="D52">
            <v>30857</v>
          </cell>
        </row>
        <row r="54">
          <cell r="A54">
            <v>34700</v>
          </cell>
          <cell r="B54">
            <v>338813</v>
          </cell>
          <cell r="C54">
            <v>7504302</v>
          </cell>
          <cell r="D54" t="str">
            <v>85,084     22149       20.07     178</v>
          </cell>
        </row>
        <row r="55">
          <cell r="A55">
            <v>34731</v>
          </cell>
          <cell r="B55">
            <v>278728</v>
          </cell>
          <cell r="C55">
            <v>7034228</v>
          </cell>
          <cell r="D55" t="str">
            <v>70,972     25237       20.30     176</v>
          </cell>
        </row>
        <row r="56">
          <cell r="A56">
            <v>34759</v>
          </cell>
          <cell r="B56">
            <v>249693</v>
          </cell>
          <cell r="C56">
            <v>6659057</v>
          </cell>
          <cell r="D56" t="str">
            <v>72,711     26669       22.55     174</v>
          </cell>
        </row>
        <row r="57">
          <cell r="A57">
            <v>34790</v>
          </cell>
          <cell r="B57">
            <v>222124</v>
          </cell>
          <cell r="C57">
            <v>5910494</v>
          </cell>
          <cell r="D57" t="str">
            <v>82,048     26609       26.97     171</v>
          </cell>
        </row>
        <row r="58">
          <cell r="A58">
            <v>34820</v>
          </cell>
          <cell r="B58">
            <v>190602</v>
          </cell>
          <cell r="C58">
            <v>5952751</v>
          </cell>
          <cell r="D58" t="str">
            <v>101,563     31232       34.76     171</v>
          </cell>
        </row>
        <row r="59">
          <cell r="A59">
            <v>34851</v>
          </cell>
          <cell r="B59">
            <v>159462</v>
          </cell>
          <cell r="C59">
            <v>5057866</v>
          </cell>
          <cell r="D59" t="str">
            <v>4,329,805     31719       96.45     170</v>
          </cell>
        </row>
        <row r="60">
          <cell r="A60">
            <v>34881</v>
          </cell>
          <cell r="B60">
            <v>153706</v>
          </cell>
          <cell r="C60">
            <v>4736257</v>
          </cell>
          <cell r="D60" t="str">
            <v>2,049,092     30814       93.02     167</v>
          </cell>
        </row>
        <row r="61">
          <cell r="A61">
            <v>34912</v>
          </cell>
          <cell r="B61">
            <v>140264</v>
          </cell>
          <cell r="C61">
            <v>4625481</v>
          </cell>
          <cell r="D61" t="str">
            <v>1,730,057     32977       92.50     164</v>
          </cell>
        </row>
        <row r="62">
          <cell r="A62">
            <v>34943</v>
          </cell>
          <cell r="B62">
            <v>127234</v>
          </cell>
          <cell r="C62">
            <v>4194948</v>
          </cell>
          <cell r="D62" t="str">
            <v>130,702     32971       50.67     161</v>
          </cell>
        </row>
        <row r="63">
          <cell r="A63">
            <v>34973</v>
          </cell>
          <cell r="B63">
            <v>126189</v>
          </cell>
          <cell r="C63">
            <v>4191062</v>
          </cell>
          <cell r="D63" t="str">
            <v>180,574     33213       58.86     162</v>
          </cell>
        </row>
        <row r="64">
          <cell r="A64">
            <v>35004</v>
          </cell>
          <cell r="B64">
            <v>118314</v>
          </cell>
          <cell r="C64">
            <v>4041314</v>
          </cell>
          <cell r="D64" t="str">
            <v>136,786     34158       53.62     157</v>
          </cell>
        </row>
        <row r="65">
          <cell r="A65">
            <v>35034</v>
          </cell>
          <cell r="B65">
            <v>115279</v>
          </cell>
          <cell r="C65">
            <v>3780393</v>
          </cell>
          <cell r="D65" t="str">
            <v>155,441     32794       57.42     152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1995</v>
          </cell>
          <cell r="B67">
            <v>2220408</v>
          </cell>
          <cell r="C67">
            <v>63688153</v>
          </cell>
          <cell r="D67">
            <v>9124835</v>
          </cell>
        </row>
        <row r="69">
          <cell r="A69">
            <v>35065</v>
          </cell>
          <cell r="B69">
            <v>107354</v>
          </cell>
          <cell r="C69">
            <v>3671687</v>
          </cell>
          <cell r="D69" t="str">
            <v>120,900     34202       52.97     153</v>
          </cell>
        </row>
        <row r="70">
          <cell r="A70">
            <v>35096</v>
          </cell>
          <cell r="B70">
            <v>92417</v>
          </cell>
          <cell r="C70">
            <v>3279110</v>
          </cell>
          <cell r="D70" t="str">
            <v>1,176,143     35482       92.71     150</v>
          </cell>
        </row>
        <row r="71">
          <cell r="A71">
            <v>35125</v>
          </cell>
          <cell r="B71">
            <v>96580</v>
          </cell>
          <cell r="C71">
            <v>3302298</v>
          </cell>
          <cell r="D71" t="str">
            <v>790,593     34193       89.11     148</v>
          </cell>
        </row>
        <row r="72">
          <cell r="A72">
            <v>35156</v>
          </cell>
          <cell r="B72">
            <v>89931</v>
          </cell>
          <cell r="C72">
            <v>2914660</v>
          </cell>
          <cell r="D72" t="str">
            <v>150,813     32410       62.64     145</v>
          </cell>
        </row>
        <row r="73">
          <cell r="A73">
            <v>35186</v>
          </cell>
          <cell r="B73">
            <v>90184</v>
          </cell>
          <cell r="C73">
            <v>2846724</v>
          </cell>
          <cell r="D73" t="str">
            <v>157,184     31566       63.54     143</v>
          </cell>
        </row>
        <row r="74">
          <cell r="A74">
            <v>35217</v>
          </cell>
          <cell r="B74">
            <v>79305</v>
          </cell>
          <cell r="C74">
            <v>2591488</v>
          </cell>
          <cell r="D74" t="str">
            <v>142,237     32678       64.20     142</v>
          </cell>
        </row>
        <row r="75">
          <cell r="A75">
            <v>35247</v>
          </cell>
          <cell r="B75">
            <v>75529</v>
          </cell>
          <cell r="C75">
            <v>2381326</v>
          </cell>
          <cell r="D75" t="str">
            <v>124,056     31529       62.16     137</v>
          </cell>
        </row>
        <row r="76">
          <cell r="A76">
            <v>35278</v>
          </cell>
          <cell r="B76">
            <v>69559</v>
          </cell>
          <cell r="C76">
            <v>2366092</v>
          </cell>
          <cell r="D76" t="str">
            <v>143,008     34016       67.28     135</v>
          </cell>
        </row>
        <row r="77">
          <cell r="A77">
            <v>35309</v>
          </cell>
          <cell r="B77">
            <v>64515</v>
          </cell>
          <cell r="C77">
            <v>2230288</v>
          </cell>
          <cell r="D77" t="str">
            <v>141,027     34571       68.61     135</v>
          </cell>
        </row>
        <row r="78">
          <cell r="A78">
            <v>35339</v>
          </cell>
          <cell r="B78">
            <v>64350</v>
          </cell>
          <cell r="C78">
            <v>2115226</v>
          </cell>
          <cell r="D78" t="str">
            <v>152,651     32871       70.35     135</v>
          </cell>
        </row>
        <row r="79">
          <cell r="A79">
            <v>35370</v>
          </cell>
          <cell r="B79">
            <v>60064</v>
          </cell>
          <cell r="C79">
            <v>2006922</v>
          </cell>
          <cell r="D79" t="str">
            <v>122,650     33414       67.13     136</v>
          </cell>
        </row>
        <row r="80">
          <cell r="A80">
            <v>35400</v>
          </cell>
          <cell r="B80">
            <v>58916</v>
          </cell>
          <cell r="C80">
            <v>2164883</v>
          </cell>
          <cell r="D80" t="str">
            <v>155,366     36746       72.51     137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  <cell r="D81" t="str">
            <v>__________</v>
          </cell>
        </row>
        <row r="82">
          <cell r="A82">
            <v>1996</v>
          </cell>
          <cell r="B82">
            <v>948704</v>
          </cell>
          <cell r="C82">
            <v>31870704</v>
          </cell>
          <cell r="D82">
            <v>3376628</v>
          </cell>
        </row>
        <row r="84">
          <cell r="A84">
            <v>35431</v>
          </cell>
          <cell r="B84">
            <v>57520</v>
          </cell>
          <cell r="C84">
            <v>2042089</v>
          </cell>
          <cell r="D84" t="str">
            <v>175,889     35503       75.36     136</v>
          </cell>
        </row>
        <row r="85">
          <cell r="A85">
            <v>35462</v>
          </cell>
          <cell r="B85">
            <v>50267</v>
          </cell>
          <cell r="C85">
            <v>1827998</v>
          </cell>
          <cell r="D85" t="str">
            <v>136,791     36366       73.13     132</v>
          </cell>
        </row>
        <row r="86">
          <cell r="A86">
            <v>35490</v>
          </cell>
          <cell r="B86">
            <v>53440</v>
          </cell>
          <cell r="C86">
            <v>2102794</v>
          </cell>
          <cell r="D86" t="str">
            <v>146,904     39349       73.33     132</v>
          </cell>
        </row>
        <row r="87">
          <cell r="A87">
            <v>35521</v>
          </cell>
          <cell r="B87">
            <v>50973</v>
          </cell>
          <cell r="C87">
            <v>1770542</v>
          </cell>
          <cell r="D87" t="str">
            <v>131,731     34735       72.10     133</v>
          </cell>
        </row>
        <row r="88">
          <cell r="A88">
            <v>35551</v>
          </cell>
          <cell r="B88">
            <v>45330</v>
          </cell>
          <cell r="C88">
            <v>1890889</v>
          </cell>
          <cell r="D88" t="str">
            <v>122,161     41714       72.94     133</v>
          </cell>
        </row>
        <row r="89">
          <cell r="A89">
            <v>35582</v>
          </cell>
          <cell r="B89">
            <v>42736</v>
          </cell>
          <cell r="C89">
            <v>1750484</v>
          </cell>
          <cell r="D89" t="str">
            <v>58,137     40961       57.63     125</v>
          </cell>
        </row>
        <row r="90">
          <cell r="A90">
            <v>35612</v>
          </cell>
          <cell r="B90">
            <v>39811</v>
          </cell>
          <cell r="C90">
            <v>1685909</v>
          </cell>
          <cell r="D90" t="str">
            <v>74,523     42348       65.18     128</v>
          </cell>
        </row>
        <row r="91">
          <cell r="A91">
            <v>35643</v>
          </cell>
          <cell r="B91">
            <v>37996</v>
          </cell>
          <cell r="C91">
            <v>1659222</v>
          </cell>
          <cell r="D91" t="str">
            <v>318,044     43669       89.33     124</v>
          </cell>
        </row>
        <row r="92">
          <cell r="A92">
            <v>35674</v>
          </cell>
          <cell r="B92">
            <v>37042</v>
          </cell>
          <cell r="C92">
            <v>1566797</v>
          </cell>
          <cell r="D92" t="str">
            <v>51,286     42298       58.06     124</v>
          </cell>
        </row>
        <row r="93">
          <cell r="A93">
            <v>35704</v>
          </cell>
          <cell r="B93">
            <v>36823</v>
          </cell>
          <cell r="C93">
            <v>1513845</v>
          </cell>
          <cell r="D93" t="str">
            <v>50,905     41112       58.03     122</v>
          </cell>
        </row>
        <row r="94">
          <cell r="A94">
            <v>35735</v>
          </cell>
          <cell r="B94">
            <v>35056</v>
          </cell>
          <cell r="C94">
            <v>1432612</v>
          </cell>
          <cell r="D94" t="str">
            <v>49,419     40867       58.50     123</v>
          </cell>
        </row>
        <row r="95">
          <cell r="A95">
            <v>35765</v>
          </cell>
          <cell r="B95">
            <v>34096</v>
          </cell>
          <cell r="C95">
            <v>1379664</v>
          </cell>
          <cell r="D95" t="str">
            <v>53,162     40465       60.93     119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  <cell r="D96" t="str">
            <v>__________</v>
          </cell>
        </row>
        <row r="97">
          <cell r="A97">
            <v>1997</v>
          </cell>
          <cell r="B97">
            <v>521090</v>
          </cell>
          <cell r="C97">
            <v>20622845</v>
          </cell>
          <cell r="D97">
            <v>1368952</v>
          </cell>
        </row>
        <row r="99">
          <cell r="A99">
            <v>35796</v>
          </cell>
          <cell r="B99">
            <v>33068</v>
          </cell>
          <cell r="C99">
            <v>1277421</v>
          </cell>
          <cell r="D99" t="str">
            <v>58,049     38631       63.71     118</v>
          </cell>
        </row>
        <row r="100">
          <cell r="A100">
            <v>35827</v>
          </cell>
          <cell r="B100">
            <v>28412</v>
          </cell>
          <cell r="C100">
            <v>1152319</v>
          </cell>
          <cell r="D100" t="str">
            <v>57,034     40558       66.75     118</v>
          </cell>
        </row>
        <row r="101">
          <cell r="A101">
            <v>35855</v>
          </cell>
          <cell r="B101">
            <v>32063</v>
          </cell>
          <cell r="C101">
            <v>1250852</v>
          </cell>
          <cell r="D101" t="str">
            <v>58,022     39013       64.41     114</v>
          </cell>
        </row>
        <row r="102">
          <cell r="A102">
            <v>35886</v>
          </cell>
          <cell r="B102">
            <v>28461</v>
          </cell>
          <cell r="C102">
            <v>1177955</v>
          </cell>
          <cell r="D102" t="str">
            <v>48,582     41389       63.06     114</v>
          </cell>
        </row>
        <row r="103">
          <cell r="A103">
            <v>35916</v>
          </cell>
          <cell r="B103">
            <v>26876</v>
          </cell>
          <cell r="C103">
            <v>1132453</v>
          </cell>
          <cell r="D103" t="str">
            <v>74,865     42137       73.58     111</v>
          </cell>
        </row>
        <row r="104">
          <cell r="A104">
            <v>35947</v>
          </cell>
          <cell r="B104">
            <v>24687</v>
          </cell>
          <cell r="C104">
            <v>1094801</v>
          </cell>
          <cell r="D104" t="str">
            <v>34,808     44348       58.51     110</v>
          </cell>
        </row>
        <row r="105">
          <cell r="A105">
            <v>35977</v>
          </cell>
          <cell r="B105">
            <v>24131</v>
          </cell>
          <cell r="C105">
            <v>1108561</v>
          </cell>
          <cell r="D105" t="str">
            <v>33,920     45940       58.43     112</v>
          </cell>
        </row>
        <row r="106">
          <cell r="A106">
            <v>36008</v>
          </cell>
          <cell r="B106">
            <v>25657</v>
          </cell>
          <cell r="C106">
            <v>1119384</v>
          </cell>
          <cell r="D106" t="str">
            <v>36,119     43629       58.47     113</v>
          </cell>
        </row>
        <row r="107">
          <cell r="A107">
            <v>36039</v>
          </cell>
          <cell r="B107">
            <v>21709</v>
          </cell>
          <cell r="C107">
            <v>1033337</v>
          </cell>
          <cell r="D107" t="str">
            <v>34,607     47600       61.45     108</v>
          </cell>
        </row>
        <row r="108">
          <cell r="A108">
            <v>36069</v>
          </cell>
          <cell r="B108">
            <v>21087</v>
          </cell>
          <cell r="C108">
            <v>1016571</v>
          </cell>
          <cell r="D108" t="str">
            <v>34,852     48209       62.30     108</v>
          </cell>
        </row>
        <row r="109">
          <cell r="A109">
            <v>36100</v>
          </cell>
          <cell r="B109">
            <v>21151</v>
          </cell>
          <cell r="C109">
            <v>952120</v>
          </cell>
          <cell r="D109" t="str">
            <v>34,106     45016       61.72     108</v>
          </cell>
        </row>
        <row r="110">
          <cell r="A110">
            <v>36130</v>
          </cell>
          <cell r="B110">
            <v>21613</v>
          </cell>
          <cell r="C110">
            <v>950290</v>
          </cell>
          <cell r="D110" t="str">
            <v>42,767     43969       66.43     104</v>
          </cell>
        </row>
        <row r="111">
          <cell r="A111" t="str">
            <v>Totals:</v>
          </cell>
          <cell r="B111" t="str">
            <v>__________</v>
          </cell>
          <cell r="C111" t="str">
            <v>__________</v>
          </cell>
          <cell r="D111" t="str">
            <v>__________</v>
          </cell>
        </row>
        <row r="112">
          <cell r="A112">
            <v>1998</v>
          </cell>
          <cell r="B112">
            <v>308915</v>
          </cell>
          <cell r="C112">
            <v>13266064</v>
          </cell>
          <cell r="D112">
            <v>547731</v>
          </cell>
        </row>
        <row r="114">
          <cell r="A114">
            <v>36161</v>
          </cell>
          <cell r="B114">
            <v>22145</v>
          </cell>
          <cell r="C114">
            <v>952912</v>
          </cell>
          <cell r="D114" t="str">
            <v>37,530     43031       62.89     105</v>
          </cell>
        </row>
        <row r="115">
          <cell r="A115">
            <v>36192</v>
          </cell>
          <cell r="B115">
            <v>19388</v>
          </cell>
          <cell r="C115">
            <v>846187</v>
          </cell>
          <cell r="D115" t="str">
            <v>24,238     43645       55.56     103</v>
          </cell>
        </row>
        <row r="116">
          <cell r="A116">
            <v>36220</v>
          </cell>
          <cell r="B116">
            <v>19050</v>
          </cell>
          <cell r="C116">
            <v>909380</v>
          </cell>
          <cell r="D116" t="str">
            <v>23,714     47737       55.45     108</v>
          </cell>
        </row>
        <row r="117">
          <cell r="A117">
            <v>36251</v>
          </cell>
          <cell r="B117">
            <v>17927</v>
          </cell>
          <cell r="C117">
            <v>881023</v>
          </cell>
          <cell r="D117" t="str">
            <v>24,672     49146       57.92     109</v>
          </cell>
        </row>
        <row r="118">
          <cell r="A118">
            <v>36281</v>
          </cell>
          <cell r="B118">
            <v>17320</v>
          </cell>
          <cell r="C118">
            <v>868817</v>
          </cell>
          <cell r="D118" t="str">
            <v>42,107     50163       70.85     106</v>
          </cell>
        </row>
        <row r="119">
          <cell r="A119">
            <v>36312</v>
          </cell>
          <cell r="B119">
            <v>16784</v>
          </cell>
          <cell r="C119">
            <v>806045</v>
          </cell>
          <cell r="D119" t="str">
            <v>18,567     48025       52.52     102</v>
          </cell>
        </row>
        <row r="120">
          <cell r="A120">
            <v>36342</v>
          </cell>
          <cell r="B120">
            <v>17940</v>
          </cell>
          <cell r="C120">
            <v>898675</v>
          </cell>
          <cell r="D120" t="str">
            <v>27,629     50094       60.63     104</v>
          </cell>
        </row>
        <row r="121">
          <cell r="A121">
            <v>36373</v>
          </cell>
          <cell r="B121">
            <v>17324</v>
          </cell>
          <cell r="C121">
            <v>813648</v>
          </cell>
          <cell r="D121" t="str">
            <v>35,419     46967       67.15     101</v>
          </cell>
        </row>
        <row r="122">
          <cell r="A122">
            <v>36404</v>
          </cell>
          <cell r="B122">
            <v>17344</v>
          </cell>
          <cell r="C122">
            <v>786257</v>
          </cell>
          <cell r="D122" t="str">
            <v>37,249     45334       68.23     102</v>
          </cell>
        </row>
        <row r="123">
          <cell r="A123">
            <v>36434</v>
          </cell>
          <cell r="B123">
            <v>19498</v>
          </cell>
          <cell r="C123">
            <v>805604</v>
          </cell>
          <cell r="D123" t="str">
            <v>36,944     41318       65.45     100</v>
          </cell>
        </row>
        <row r="124">
          <cell r="A124">
            <v>36465</v>
          </cell>
          <cell r="B124">
            <v>17067</v>
          </cell>
          <cell r="C124">
            <v>757546</v>
          </cell>
          <cell r="D124" t="str">
            <v>28,366     44387       62.43      98</v>
          </cell>
        </row>
        <row r="125">
          <cell r="A125">
            <v>36495</v>
          </cell>
          <cell r="B125">
            <v>17256</v>
          </cell>
          <cell r="C125">
            <v>783347</v>
          </cell>
          <cell r="D125" t="str">
            <v>29,227     45396       62.88      99</v>
          </cell>
        </row>
        <row r="126">
          <cell r="A126" t="str">
            <v>Totals:</v>
          </cell>
          <cell r="B126" t="str">
            <v>__________</v>
          </cell>
          <cell r="C126" t="str">
            <v>__________</v>
          </cell>
          <cell r="D126" t="str">
            <v>__________</v>
          </cell>
        </row>
        <row r="127">
          <cell r="A127">
            <v>1999</v>
          </cell>
          <cell r="B127">
            <v>219043</v>
          </cell>
          <cell r="C127">
            <v>10109441</v>
          </cell>
          <cell r="D127">
            <v>365662</v>
          </cell>
        </row>
        <row r="129">
          <cell r="A129">
            <v>36526</v>
          </cell>
          <cell r="B129">
            <v>15986</v>
          </cell>
          <cell r="C129">
            <v>721821</v>
          </cell>
          <cell r="D129" t="str">
            <v>26,744     45154       62.59      95</v>
          </cell>
        </row>
        <row r="130">
          <cell r="A130">
            <v>36557</v>
          </cell>
          <cell r="B130">
            <v>15444</v>
          </cell>
          <cell r="C130">
            <v>666291</v>
          </cell>
          <cell r="D130" t="str">
            <v>27,219     43143       63.80      95</v>
          </cell>
        </row>
        <row r="131">
          <cell r="A131">
            <v>36586</v>
          </cell>
          <cell r="B131">
            <v>15064</v>
          </cell>
          <cell r="C131">
            <v>729671</v>
          </cell>
          <cell r="D131" t="str">
            <v>27,080     48439       64.26      90</v>
          </cell>
        </row>
        <row r="132">
          <cell r="A132">
            <v>36617</v>
          </cell>
          <cell r="B132">
            <v>15310</v>
          </cell>
          <cell r="C132">
            <v>728730</v>
          </cell>
          <cell r="D132" t="str">
            <v>23,170     47599       60.21      94</v>
          </cell>
        </row>
        <row r="133">
          <cell r="A133">
            <v>36647</v>
          </cell>
          <cell r="B133">
            <v>15118</v>
          </cell>
          <cell r="C133">
            <v>710322</v>
          </cell>
          <cell r="D133" t="str">
            <v>27,058     46986       64.15      91</v>
          </cell>
        </row>
        <row r="134">
          <cell r="A134">
            <v>36678</v>
          </cell>
          <cell r="B134">
            <v>13889</v>
          </cell>
          <cell r="C134">
            <v>669578</v>
          </cell>
          <cell r="D134" t="str">
            <v>23,643     48210       62.99      89</v>
          </cell>
        </row>
        <row r="135">
          <cell r="A135">
            <v>36708</v>
          </cell>
          <cell r="B135">
            <v>14242</v>
          </cell>
          <cell r="C135">
            <v>672161</v>
          </cell>
          <cell r="D135" t="str">
            <v>22,145     47196       60.86      96</v>
          </cell>
        </row>
        <row r="136">
          <cell r="A136">
            <v>36739</v>
          </cell>
          <cell r="B136">
            <v>13633</v>
          </cell>
          <cell r="C136">
            <v>696394</v>
          </cell>
          <cell r="D136" t="str">
            <v>21,826     51082       61.55      95</v>
          </cell>
        </row>
        <row r="137">
          <cell r="A137">
            <v>36770</v>
          </cell>
          <cell r="B137">
            <v>13005</v>
          </cell>
          <cell r="C137">
            <v>679845</v>
          </cell>
          <cell r="D137" t="str">
            <v>19,918     52276       60.50      91</v>
          </cell>
        </row>
        <row r="138">
          <cell r="A138">
            <v>36800</v>
          </cell>
          <cell r="B138">
            <v>12782</v>
          </cell>
          <cell r="C138">
            <v>674040</v>
          </cell>
          <cell r="D138" t="str">
            <v>24,139     52734       65.38      94</v>
          </cell>
        </row>
        <row r="139">
          <cell r="A139">
            <v>36831</v>
          </cell>
          <cell r="B139">
            <v>11038</v>
          </cell>
          <cell r="C139">
            <v>659115</v>
          </cell>
          <cell r="D139" t="str">
            <v>26,171     59714       70.34      92</v>
          </cell>
        </row>
        <row r="140">
          <cell r="A140">
            <v>36861</v>
          </cell>
          <cell r="B140">
            <v>12303</v>
          </cell>
          <cell r="C140">
            <v>684484</v>
          </cell>
          <cell r="D140" t="str">
            <v>28,414     55636       69.78      94</v>
          </cell>
        </row>
        <row r="141">
          <cell r="A141" t="str">
            <v>Totals:</v>
          </cell>
          <cell r="B141" t="str">
            <v>__________</v>
          </cell>
          <cell r="C141" t="str">
            <v>__________</v>
          </cell>
          <cell r="D141" t="str">
            <v>__________</v>
          </cell>
        </row>
        <row r="142">
          <cell r="A142">
            <v>2000</v>
          </cell>
          <cell r="B142">
            <v>167814</v>
          </cell>
          <cell r="C142">
            <v>8292452</v>
          </cell>
          <cell r="D142">
            <v>297527</v>
          </cell>
        </row>
        <row r="144">
          <cell r="A144">
            <v>36892</v>
          </cell>
          <cell r="B144">
            <v>12082</v>
          </cell>
          <cell r="C144">
            <v>684550</v>
          </cell>
          <cell r="D144" t="str">
            <v>29,319     56659       70.82      93</v>
          </cell>
        </row>
        <row r="145">
          <cell r="A145">
            <v>36923</v>
          </cell>
          <cell r="B145">
            <v>10429</v>
          </cell>
          <cell r="C145">
            <v>637985</v>
          </cell>
          <cell r="D145" t="str">
            <v>27,259     61175       72.33      91</v>
          </cell>
        </row>
        <row r="146">
          <cell r="A146">
            <v>36951</v>
          </cell>
          <cell r="B146">
            <v>11343</v>
          </cell>
          <cell r="C146">
            <v>692811</v>
          </cell>
          <cell r="D146" t="str">
            <v>30,244     61079       72.72      91</v>
          </cell>
        </row>
        <row r="147">
          <cell r="A147">
            <v>36982</v>
          </cell>
          <cell r="B147">
            <v>9370</v>
          </cell>
          <cell r="C147">
            <v>655344</v>
          </cell>
          <cell r="D147" t="str">
            <v>22,004     69941       70.13      91</v>
          </cell>
        </row>
        <row r="148">
          <cell r="A148">
            <v>37012</v>
          </cell>
          <cell r="B148">
            <v>10157</v>
          </cell>
          <cell r="C148">
            <v>660522</v>
          </cell>
          <cell r="D148" t="str">
            <v>22,387     65032       68.79      86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5"/>
    </sheetNames>
    <sheetDataSet>
      <sheetData sheetId="0">
        <row r="63">
          <cell r="A63">
            <v>34700</v>
          </cell>
          <cell r="B63">
            <v>158940</v>
          </cell>
          <cell r="C63">
            <v>3611623</v>
          </cell>
          <cell r="D63" t="str">
            <v>129,184     22724       44.84     188</v>
          </cell>
        </row>
        <row r="64">
          <cell r="A64">
            <v>34731</v>
          </cell>
          <cell r="B64">
            <v>223755</v>
          </cell>
          <cell r="C64">
            <v>6928990</v>
          </cell>
          <cell r="D64" t="str">
            <v>97,018     30967       30.25     181</v>
          </cell>
        </row>
        <row r="65">
          <cell r="A65">
            <v>34759</v>
          </cell>
          <cell r="B65">
            <v>218525</v>
          </cell>
          <cell r="C65">
            <v>6728262</v>
          </cell>
          <cell r="D65" t="str">
            <v>91,400     30790       29.49     177</v>
          </cell>
        </row>
        <row r="66">
          <cell r="A66">
            <v>34790</v>
          </cell>
          <cell r="B66">
            <v>186399</v>
          </cell>
          <cell r="C66">
            <v>6651215</v>
          </cell>
          <cell r="D66" t="str">
            <v>83,454     35683       30.93     177</v>
          </cell>
        </row>
        <row r="67">
          <cell r="A67">
            <v>34820</v>
          </cell>
          <cell r="B67">
            <v>157879</v>
          </cell>
          <cell r="C67">
            <v>6025996</v>
          </cell>
          <cell r="D67" t="str">
            <v>125,802     38169       44.35     170</v>
          </cell>
        </row>
        <row r="68">
          <cell r="A68">
            <v>34851</v>
          </cell>
          <cell r="B68">
            <v>133492</v>
          </cell>
          <cell r="C68">
            <v>5063007</v>
          </cell>
          <cell r="D68" t="str">
            <v>126,785     37928       48.71     169</v>
          </cell>
        </row>
        <row r="69">
          <cell r="A69">
            <v>34881</v>
          </cell>
          <cell r="B69">
            <v>112298</v>
          </cell>
          <cell r="C69">
            <v>4435316</v>
          </cell>
          <cell r="D69" t="str">
            <v>113,190     39496       50.20     165</v>
          </cell>
        </row>
        <row r="70">
          <cell r="A70">
            <v>34912</v>
          </cell>
          <cell r="B70">
            <v>106109</v>
          </cell>
          <cell r="C70">
            <v>4122318</v>
          </cell>
          <cell r="D70" t="str">
            <v>90,349     38850       45.99     160</v>
          </cell>
        </row>
        <row r="71">
          <cell r="A71">
            <v>34943</v>
          </cell>
          <cell r="B71">
            <v>96005</v>
          </cell>
          <cell r="C71">
            <v>3566502</v>
          </cell>
          <cell r="D71" t="str">
            <v>78,267     37150       44.91     157</v>
          </cell>
        </row>
        <row r="72">
          <cell r="A72">
            <v>34973</v>
          </cell>
          <cell r="B72">
            <v>87968</v>
          </cell>
          <cell r="C72">
            <v>3568121</v>
          </cell>
          <cell r="D72" t="str">
            <v>92,104     40562       51.15     157</v>
          </cell>
        </row>
        <row r="73">
          <cell r="A73">
            <v>35004</v>
          </cell>
          <cell r="B73">
            <v>81724</v>
          </cell>
          <cell r="C73">
            <v>3310108</v>
          </cell>
          <cell r="D73" t="str">
            <v>114,151     40504       58.28     155</v>
          </cell>
        </row>
        <row r="74">
          <cell r="A74">
            <v>35034</v>
          </cell>
          <cell r="B74">
            <v>81912</v>
          </cell>
          <cell r="C74">
            <v>3160147</v>
          </cell>
          <cell r="D74" t="str">
            <v>143,439     38580       63.65     152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  <cell r="D75" t="str">
            <v>__________</v>
          </cell>
        </row>
        <row r="76">
          <cell r="A76">
            <v>1995</v>
          </cell>
          <cell r="B76">
            <v>1645006</v>
          </cell>
          <cell r="C76">
            <v>57171605</v>
          </cell>
          <cell r="D76">
            <v>1285143</v>
          </cell>
        </row>
        <row r="78">
          <cell r="A78">
            <v>35065</v>
          </cell>
          <cell r="B78">
            <v>77958</v>
          </cell>
          <cell r="C78">
            <v>3002914</v>
          </cell>
          <cell r="D78" t="str">
            <v>122,019     38520       61.02     152</v>
          </cell>
        </row>
        <row r="79">
          <cell r="A79">
            <v>35096</v>
          </cell>
          <cell r="B79">
            <v>65587</v>
          </cell>
          <cell r="C79">
            <v>2628270</v>
          </cell>
          <cell r="D79" t="str">
            <v>107,640     40074       62.14     151</v>
          </cell>
        </row>
        <row r="80">
          <cell r="A80">
            <v>35125</v>
          </cell>
          <cell r="B80">
            <v>67006</v>
          </cell>
          <cell r="C80">
            <v>2685423</v>
          </cell>
          <cell r="D80" t="str">
            <v>112,928     40078       62.76     150</v>
          </cell>
        </row>
        <row r="81">
          <cell r="A81">
            <v>35156</v>
          </cell>
          <cell r="B81">
            <v>59605</v>
          </cell>
          <cell r="C81">
            <v>2344151</v>
          </cell>
          <cell r="D81" t="str">
            <v>91,472     39329       60.55     147</v>
          </cell>
        </row>
        <row r="82">
          <cell r="A82">
            <v>35186</v>
          </cell>
          <cell r="B82">
            <v>57398</v>
          </cell>
          <cell r="C82">
            <v>2449971</v>
          </cell>
          <cell r="D82" t="str">
            <v>88,928     42684       60.77     145</v>
          </cell>
        </row>
        <row r="83">
          <cell r="A83">
            <v>35217</v>
          </cell>
          <cell r="B83">
            <v>60600</v>
          </cell>
          <cell r="C83">
            <v>2328518</v>
          </cell>
          <cell r="D83" t="str">
            <v>106,979     38425       63.84     141</v>
          </cell>
        </row>
        <row r="84">
          <cell r="A84">
            <v>35247</v>
          </cell>
          <cell r="B84">
            <v>58360</v>
          </cell>
          <cell r="C84">
            <v>2459637</v>
          </cell>
          <cell r="D84" t="str">
            <v>109,148     42146       65.16     138</v>
          </cell>
        </row>
        <row r="85">
          <cell r="A85">
            <v>35278</v>
          </cell>
          <cell r="B85">
            <v>54998</v>
          </cell>
          <cell r="C85">
            <v>2412916</v>
          </cell>
          <cell r="D85" t="str">
            <v>90,613     43873       62.23     133</v>
          </cell>
        </row>
        <row r="86">
          <cell r="A86">
            <v>35309</v>
          </cell>
          <cell r="B86">
            <v>49819</v>
          </cell>
          <cell r="C86">
            <v>2209658</v>
          </cell>
          <cell r="D86" t="str">
            <v>99,584     44354       66.65     134</v>
          </cell>
        </row>
        <row r="87">
          <cell r="A87">
            <v>35339</v>
          </cell>
          <cell r="B87">
            <v>50758</v>
          </cell>
          <cell r="C87">
            <v>2233773</v>
          </cell>
          <cell r="D87" t="str">
            <v>116,091     44009       69.58     127</v>
          </cell>
        </row>
        <row r="88">
          <cell r="A88">
            <v>35370</v>
          </cell>
          <cell r="B88">
            <v>41989</v>
          </cell>
          <cell r="C88">
            <v>2023380</v>
          </cell>
          <cell r="D88" t="str">
            <v>99,885     48189       70.40     124</v>
          </cell>
        </row>
        <row r="89">
          <cell r="A89">
            <v>35400</v>
          </cell>
          <cell r="B89">
            <v>40230</v>
          </cell>
          <cell r="C89">
            <v>2163325</v>
          </cell>
          <cell r="D89" t="str">
            <v>103,701     53774       72.05     124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  <cell r="D90" t="str">
            <v>__________</v>
          </cell>
        </row>
        <row r="91">
          <cell r="A91">
            <v>1996</v>
          </cell>
          <cell r="B91">
            <v>684308</v>
          </cell>
          <cell r="C91">
            <v>28941936</v>
          </cell>
          <cell r="D91">
            <v>1248988</v>
          </cell>
        </row>
        <row r="93">
          <cell r="A93">
            <v>35431</v>
          </cell>
          <cell r="B93">
            <v>37587</v>
          </cell>
          <cell r="C93">
            <v>2006848</v>
          </cell>
          <cell r="D93" t="str">
            <v>90,463     53393       70.65     122</v>
          </cell>
        </row>
        <row r="94">
          <cell r="A94">
            <v>35462</v>
          </cell>
          <cell r="B94">
            <v>33362</v>
          </cell>
          <cell r="C94">
            <v>1803584</v>
          </cell>
          <cell r="D94" t="str">
            <v>108,222     54062       76.44     123</v>
          </cell>
        </row>
        <row r="95">
          <cell r="A95">
            <v>35490</v>
          </cell>
          <cell r="B95">
            <v>35644</v>
          </cell>
          <cell r="C95">
            <v>1917959</v>
          </cell>
          <cell r="D95" t="str">
            <v>115,744     53809       76.46     123</v>
          </cell>
        </row>
        <row r="96">
          <cell r="A96">
            <v>35521</v>
          </cell>
          <cell r="B96">
            <v>35266</v>
          </cell>
          <cell r="C96">
            <v>1753421</v>
          </cell>
          <cell r="D96" t="str">
            <v>136,421     49720       79.46     125</v>
          </cell>
        </row>
        <row r="97">
          <cell r="A97">
            <v>35551</v>
          </cell>
          <cell r="B97">
            <v>33116</v>
          </cell>
          <cell r="C97">
            <v>1685339</v>
          </cell>
          <cell r="D97" t="str">
            <v>145,125     50892       81.42     124</v>
          </cell>
        </row>
        <row r="98">
          <cell r="A98">
            <v>35582</v>
          </cell>
          <cell r="B98">
            <v>28734</v>
          </cell>
          <cell r="C98">
            <v>1568145</v>
          </cell>
          <cell r="D98" t="str">
            <v>174,786     54575       85.88     122</v>
          </cell>
        </row>
        <row r="99">
          <cell r="A99">
            <v>35612</v>
          </cell>
          <cell r="B99">
            <v>29635</v>
          </cell>
          <cell r="C99">
            <v>1612054</v>
          </cell>
          <cell r="D99" t="str">
            <v>167,394     54397       84.96     123</v>
          </cell>
        </row>
        <row r="100">
          <cell r="A100">
            <v>35643</v>
          </cell>
          <cell r="B100">
            <v>27450</v>
          </cell>
          <cell r="C100">
            <v>1490745</v>
          </cell>
          <cell r="D100" t="str">
            <v>144,459     54308       84.03     122</v>
          </cell>
        </row>
        <row r="101">
          <cell r="A101">
            <v>35674</v>
          </cell>
          <cell r="B101">
            <v>26682</v>
          </cell>
          <cell r="C101">
            <v>1458030</v>
          </cell>
          <cell r="D101" t="str">
            <v>105,807     54645       79.86     122</v>
          </cell>
        </row>
        <row r="102">
          <cell r="A102">
            <v>35704</v>
          </cell>
          <cell r="B102">
            <v>30424</v>
          </cell>
          <cell r="C102">
            <v>1388608</v>
          </cell>
          <cell r="D102" t="str">
            <v>108,406     45642       78.09     119</v>
          </cell>
        </row>
        <row r="103">
          <cell r="A103">
            <v>35735</v>
          </cell>
          <cell r="B103">
            <v>27296</v>
          </cell>
          <cell r="C103">
            <v>1383043</v>
          </cell>
          <cell r="D103" t="str">
            <v>170,860     50669       86.22     121</v>
          </cell>
        </row>
        <row r="104">
          <cell r="A104">
            <v>35765</v>
          </cell>
          <cell r="B104">
            <v>27557</v>
          </cell>
          <cell r="C104">
            <v>1455872</v>
          </cell>
          <cell r="D104" t="str">
            <v>120,028     52832       81.33     122</v>
          </cell>
        </row>
        <row r="105">
          <cell r="A105" t="str">
            <v>Totals:</v>
          </cell>
          <cell r="B105" t="str">
            <v>__________</v>
          </cell>
          <cell r="C105" t="str">
            <v>__________</v>
          </cell>
          <cell r="D105" t="str">
            <v>__________</v>
          </cell>
        </row>
        <row r="106">
          <cell r="A106">
            <v>1997</v>
          </cell>
          <cell r="B106">
            <v>372753</v>
          </cell>
          <cell r="C106">
            <v>19523648</v>
          </cell>
          <cell r="D106">
            <v>1587715</v>
          </cell>
        </row>
        <row r="108">
          <cell r="A108">
            <v>35796</v>
          </cell>
          <cell r="B108">
            <v>28955</v>
          </cell>
          <cell r="C108">
            <v>1325445</v>
          </cell>
          <cell r="D108" t="str">
            <v>92,969     45777       76.25     118</v>
          </cell>
        </row>
        <row r="109">
          <cell r="A109">
            <v>35827</v>
          </cell>
          <cell r="B109">
            <v>24584</v>
          </cell>
          <cell r="C109">
            <v>1232044</v>
          </cell>
          <cell r="D109" t="str">
            <v>85,121     50116       77.59     118</v>
          </cell>
        </row>
        <row r="110">
          <cell r="A110">
            <v>35855</v>
          </cell>
          <cell r="B110">
            <v>25835</v>
          </cell>
          <cell r="C110">
            <v>1330792</v>
          </cell>
          <cell r="D110" t="str">
            <v>100,780     51512       79.60     118</v>
          </cell>
        </row>
        <row r="111">
          <cell r="A111">
            <v>35886</v>
          </cell>
          <cell r="B111">
            <v>26294</v>
          </cell>
          <cell r="C111">
            <v>1351981</v>
          </cell>
          <cell r="D111" t="str">
            <v>106,044     51418       80.13     115</v>
          </cell>
        </row>
        <row r="112">
          <cell r="A112">
            <v>35916</v>
          </cell>
          <cell r="B112">
            <v>25825</v>
          </cell>
          <cell r="C112">
            <v>1353425</v>
          </cell>
          <cell r="D112" t="str">
            <v>109,649     52408       80.94     115</v>
          </cell>
        </row>
        <row r="113">
          <cell r="A113">
            <v>35947</v>
          </cell>
          <cell r="B113">
            <v>24254</v>
          </cell>
          <cell r="C113">
            <v>1244628</v>
          </cell>
          <cell r="D113" t="str">
            <v>110,550     51317       82.01     115</v>
          </cell>
        </row>
        <row r="114">
          <cell r="A114">
            <v>35977</v>
          </cell>
          <cell r="B114">
            <v>23173</v>
          </cell>
          <cell r="C114">
            <v>1396898</v>
          </cell>
          <cell r="D114" t="str">
            <v>116,634     60282       83.43     115</v>
          </cell>
        </row>
        <row r="115">
          <cell r="A115">
            <v>36008</v>
          </cell>
          <cell r="B115">
            <v>22513</v>
          </cell>
          <cell r="C115">
            <v>1276810</v>
          </cell>
          <cell r="D115" t="str">
            <v>100,760     56715       81.74     113</v>
          </cell>
        </row>
        <row r="116">
          <cell r="A116">
            <v>36039</v>
          </cell>
          <cell r="B116">
            <v>19120</v>
          </cell>
          <cell r="C116">
            <v>1163738</v>
          </cell>
          <cell r="D116" t="str">
            <v>84,848     60865       81.61     112</v>
          </cell>
        </row>
        <row r="117">
          <cell r="A117">
            <v>36069</v>
          </cell>
          <cell r="B117">
            <v>17560</v>
          </cell>
          <cell r="C117">
            <v>1091232</v>
          </cell>
          <cell r="D117" t="str">
            <v>85,829     62144       83.02     108</v>
          </cell>
        </row>
        <row r="118">
          <cell r="A118">
            <v>36100</v>
          </cell>
          <cell r="B118">
            <v>18485</v>
          </cell>
          <cell r="C118">
            <v>1027214</v>
          </cell>
          <cell r="D118" t="str">
            <v>96,771     55571       83.96     108</v>
          </cell>
        </row>
        <row r="119">
          <cell r="A119">
            <v>36130</v>
          </cell>
          <cell r="B119">
            <v>15828</v>
          </cell>
          <cell r="C119">
            <v>961415</v>
          </cell>
          <cell r="D119" t="str">
            <v>124,089     60742       88.69     107</v>
          </cell>
        </row>
        <row r="120">
          <cell r="A120" t="str">
            <v>Totals:</v>
          </cell>
          <cell r="B120" t="str">
            <v>__________</v>
          </cell>
          <cell r="C120" t="str">
            <v>__________</v>
          </cell>
          <cell r="D120" t="str">
            <v>__________</v>
          </cell>
        </row>
        <row r="121">
          <cell r="A121">
            <v>1998</v>
          </cell>
          <cell r="B121">
            <v>272426</v>
          </cell>
          <cell r="C121">
            <v>14755622</v>
          </cell>
          <cell r="D121">
            <v>1214044</v>
          </cell>
        </row>
        <row r="123">
          <cell r="A123">
            <v>36161</v>
          </cell>
          <cell r="B123">
            <v>14676</v>
          </cell>
          <cell r="C123">
            <v>887171</v>
          </cell>
          <cell r="D123" t="str">
            <v>87,395     60451       85.62     104</v>
          </cell>
        </row>
        <row r="124">
          <cell r="A124">
            <v>36192</v>
          </cell>
          <cell r="B124">
            <v>12874</v>
          </cell>
          <cell r="C124">
            <v>794891</v>
          </cell>
          <cell r="D124" t="str">
            <v>64,420     61744       83.34     105</v>
          </cell>
        </row>
        <row r="125">
          <cell r="A125">
            <v>36220</v>
          </cell>
          <cell r="B125">
            <v>14678</v>
          </cell>
          <cell r="C125">
            <v>771564</v>
          </cell>
          <cell r="D125" t="str">
            <v>91,196     52567       86.14     102</v>
          </cell>
        </row>
        <row r="126">
          <cell r="A126">
            <v>36251</v>
          </cell>
          <cell r="B126">
            <v>14709</v>
          </cell>
          <cell r="C126">
            <v>734447</v>
          </cell>
          <cell r="D126" t="str">
            <v>94,924     49932       86.58     101</v>
          </cell>
        </row>
        <row r="127">
          <cell r="A127">
            <v>36281</v>
          </cell>
          <cell r="B127">
            <v>14542</v>
          </cell>
          <cell r="C127">
            <v>751229</v>
          </cell>
          <cell r="D127" t="str">
            <v>70,108     51660       82.82     100</v>
          </cell>
        </row>
        <row r="128">
          <cell r="A128">
            <v>36312</v>
          </cell>
          <cell r="B128">
            <v>13212</v>
          </cell>
          <cell r="C128">
            <v>711716</v>
          </cell>
          <cell r="D128" t="str">
            <v>78,594     53869       85.61     101</v>
          </cell>
        </row>
        <row r="129">
          <cell r="A129">
            <v>36342</v>
          </cell>
          <cell r="B129">
            <v>16333</v>
          </cell>
          <cell r="C129">
            <v>685572</v>
          </cell>
          <cell r="D129" t="str">
            <v>87,869     41975       84.33     101</v>
          </cell>
        </row>
        <row r="130">
          <cell r="A130">
            <v>36373</v>
          </cell>
          <cell r="B130">
            <v>16855</v>
          </cell>
          <cell r="C130">
            <v>676178</v>
          </cell>
          <cell r="D130" t="str">
            <v>85,515     40118       83.54      98</v>
          </cell>
        </row>
        <row r="131">
          <cell r="A131">
            <v>36404</v>
          </cell>
          <cell r="B131">
            <v>16187</v>
          </cell>
          <cell r="C131">
            <v>622759</v>
          </cell>
          <cell r="D131" t="str">
            <v>71,114     38473       81.46      98</v>
          </cell>
        </row>
        <row r="132">
          <cell r="A132">
            <v>36434</v>
          </cell>
          <cell r="B132">
            <v>16358</v>
          </cell>
          <cell r="C132">
            <v>613034</v>
          </cell>
          <cell r="D132" t="str">
            <v>63,428     37477       79.50      99</v>
          </cell>
        </row>
        <row r="133">
          <cell r="A133">
            <v>36465</v>
          </cell>
          <cell r="B133">
            <v>14365</v>
          </cell>
          <cell r="C133">
            <v>553497</v>
          </cell>
          <cell r="D133" t="str">
            <v>50,952     38531       78.01      96</v>
          </cell>
        </row>
        <row r="134">
          <cell r="A134">
            <v>36495</v>
          </cell>
          <cell r="B134">
            <v>15136</v>
          </cell>
          <cell r="C134">
            <v>546023</v>
          </cell>
          <cell r="D134" t="str">
            <v>62,112     36075       80.41      94</v>
          </cell>
        </row>
        <row r="135">
          <cell r="A135" t="str">
            <v>Totals:</v>
          </cell>
          <cell r="B135" t="str">
            <v>__________</v>
          </cell>
          <cell r="C135" t="str">
            <v>__________</v>
          </cell>
          <cell r="D135" t="str">
            <v>__________</v>
          </cell>
        </row>
        <row r="136">
          <cell r="A136">
            <v>1999</v>
          </cell>
          <cell r="B136">
            <v>179925</v>
          </cell>
          <cell r="C136">
            <v>8348081</v>
          </cell>
          <cell r="D136">
            <v>907627</v>
          </cell>
        </row>
        <row r="138">
          <cell r="A138">
            <v>36526</v>
          </cell>
          <cell r="B138">
            <v>17772</v>
          </cell>
          <cell r="C138">
            <v>598014</v>
          </cell>
          <cell r="D138" t="str">
            <v>47,886     33650       72.93      93</v>
          </cell>
        </row>
        <row r="139">
          <cell r="A139">
            <v>36557</v>
          </cell>
          <cell r="B139">
            <v>15341</v>
          </cell>
          <cell r="C139">
            <v>563681</v>
          </cell>
          <cell r="D139" t="str">
            <v>39,222     36744       71.88      92</v>
          </cell>
        </row>
        <row r="140">
          <cell r="A140">
            <v>36586</v>
          </cell>
          <cell r="B140">
            <v>22243</v>
          </cell>
          <cell r="C140">
            <v>608012</v>
          </cell>
          <cell r="D140" t="str">
            <v>62,591     27335       73.78      94</v>
          </cell>
        </row>
        <row r="141">
          <cell r="A141">
            <v>36617</v>
          </cell>
          <cell r="B141">
            <v>23524</v>
          </cell>
          <cell r="C141">
            <v>541168</v>
          </cell>
          <cell r="D141" t="str">
            <v>55,577     23005       70.26      93</v>
          </cell>
        </row>
        <row r="142">
          <cell r="A142">
            <v>36647</v>
          </cell>
          <cell r="B142">
            <v>20782</v>
          </cell>
          <cell r="C142">
            <v>525496</v>
          </cell>
          <cell r="D142" t="str">
            <v>52,861     25287       71.78      94</v>
          </cell>
        </row>
        <row r="143">
          <cell r="A143">
            <v>36678</v>
          </cell>
          <cell r="B143">
            <v>19797</v>
          </cell>
          <cell r="C143">
            <v>499995</v>
          </cell>
          <cell r="D143" t="str">
            <v>50,006     25257       71.64      92</v>
          </cell>
        </row>
        <row r="144">
          <cell r="A144">
            <v>36708</v>
          </cell>
          <cell r="B144">
            <v>17572</v>
          </cell>
          <cell r="C144">
            <v>505413</v>
          </cell>
          <cell r="D144" t="str">
            <v>50,522     28763       74.19      91</v>
          </cell>
        </row>
        <row r="145">
          <cell r="A145">
            <v>36739</v>
          </cell>
          <cell r="B145">
            <v>18669</v>
          </cell>
          <cell r="C145">
            <v>520432</v>
          </cell>
          <cell r="D145" t="str">
            <v>51,628     27877       73.44      87</v>
          </cell>
        </row>
        <row r="146">
          <cell r="A146">
            <v>36770</v>
          </cell>
          <cell r="B146">
            <v>17693</v>
          </cell>
          <cell r="C146">
            <v>459137</v>
          </cell>
          <cell r="D146" t="str">
            <v>46,398     25951       72.39      86</v>
          </cell>
        </row>
        <row r="147">
          <cell r="A147">
            <v>36800</v>
          </cell>
          <cell r="B147">
            <v>18641</v>
          </cell>
          <cell r="C147">
            <v>483646</v>
          </cell>
          <cell r="D147" t="str">
            <v>39,010     25946       67.67      84</v>
          </cell>
        </row>
        <row r="148">
          <cell r="A148">
            <v>36831</v>
          </cell>
          <cell r="B148">
            <v>16411</v>
          </cell>
          <cell r="C148">
            <v>445983</v>
          </cell>
          <cell r="D148" t="str">
            <v>60,349     27176       78.62      85</v>
          </cell>
        </row>
        <row r="149">
          <cell r="A149">
            <v>36861</v>
          </cell>
          <cell r="B149">
            <v>12955</v>
          </cell>
          <cell r="C149">
            <v>424795</v>
          </cell>
          <cell r="D149" t="str">
            <v>55,835     32791       81.17      87</v>
          </cell>
        </row>
        <row r="150">
          <cell r="A150" t="str">
            <v>Totals:</v>
          </cell>
          <cell r="B150" t="str">
            <v>__________</v>
          </cell>
          <cell r="C150" t="str">
            <v>__________</v>
          </cell>
          <cell r="D150" t="str">
            <v>__________</v>
          </cell>
        </row>
        <row r="151">
          <cell r="A151">
            <v>2000</v>
          </cell>
          <cell r="B151">
            <v>221400</v>
          </cell>
          <cell r="C151">
            <v>6175772</v>
          </cell>
          <cell r="D151">
            <v>611885</v>
          </cell>
        </row>
        <row r="153">
          <cell r="A153">
            <v>36892</v>
          </cell>
          <cell r="B153">
            <v>12758</v>
          </cell>
          <cell r="C153">
            <v>458041</v>
          </cell>
          <cell r="D153" t="str">
            <v>54,549     35903       81.05      87</v>
          </cell>
        </row>
        <row r="154">
          <cell r="A154">
            <v>36923</v>
          </cell>
          <cell r="B154">
            <v>13816</v>
          </cell>
          <cell r="C154">
            <v>395748</v>
          </cell>
          <cell r="D154" t="str">
            <v>65,617     28645       82.61      88</v>
          </cell>
        </row>
        <row r="155">
          <cell r="A155">
            <v>36951</v>
          </cell>
          <cell r="B155">
            <v>15425</v>
          </cell>
          <cell r="C155">
            <v>425296</v>
          </cell>
          <cell r="D155" t="str">
            <v>57,519     27572       78.85      86</v>
          </cell>
        </row>
        <row r="156">
          <cell r="A156">
            <v>36982</v>
          </cell>
          <cell r="B156">
            <v>14286</v>
          </cell>
          <cell r="C156">
            <v>385563</v>
          </cell>
          <cell r="D156" t="str">
            <v>71,791     26989       83.40      86</v>
          </cell>
        </row>
        <row r="157">
          <cell r="A157">
            <v>37012</v>
          </cell>
          <cell r="B157">
            <v>12955</v>
          </cell>
          <cell r="C157">
            <v>400611</v>
          </cell>
          <cell r="D157" t="str">
            <v>63,026     30924       82.95      76</v>
          </cell>
        </row>
        <row r="158">
          <cell r="A158" t="str">
            <v>Totals:</v>
          </cell>
          <cell r="B158" t="str">
            <v>__________</v>
          </cell>
          <cell r="C158" t="str">
            <v>__________</v>
          </cell>
          <cell r="D158" t="str">
            <v>__________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5"/>
    </sheetNames>
    <sheetDataSet>
      <sheetData sheetId="0">
        <row r="50">
          <cell r="A50">
            <v>34731</v>
          </cell>
          <cell r="B50">
            <v>166182</v>
          </cell>
          <cell r="C50">
            <v>3450422</v>
          </cell>
          <cell r="D50" t="str">
            <v>31,665     20763       16.00     173</v>
          </cell>
        </row>
        <row r="51">
          <cell r="A51">
            <v>34759</v>
          </cell>
          <cell r="B51">
            <v>271892</v>
          </cell>
          <cell r="C51">
            <v>8262538</v>
          </cell>
          <cell r="D51" t="str">
            <v>68,684     30390       20.17     165</v>
          </cell>
        </row>
        <row r="52">
          <cell r="A52">
            <v>34790</v>
          </cell>
          <cell r="B52">
            <v>211479</v>
          </cell>
          <cell r="C52">
            <v>7828377</v>
          </cell>
          <cell r="D52" t="str">
            <v>70,632     37018       25.04     164</v>
          </cell>
        </row>
        <row r="53">
          <cell r="A53">
            <v>34820</v>
          </cell>
          <cell r="B53">
            <v>166634</v>
          </cell>
          <cell r="C53">
            <v>7604425</v>
          </cell>
          <cell r="D53" t="str">
            <v>115,796     45636       41.00     163</v>
          </cell>
        </row>
        <row r="54">
          <cell r="A54">
            <v>34851</v>
          </cell>
          <cell r="B54">
            <v>124403</v>
          </cell>
          <cell r="C54">
            <v>6547299</v>
          </cell>
          <cell r="D54" t="str">
            <v>105,173     52630       45.81     160</v>
          </cell>
        </row>
        <row r="55">
          <cell r="A55">
            <v>34881</v>
          </cell>
          <cell r="B55">
            <v>116547</v>
          </cell>
          <cell r="C55">
            <v>6044574</v>
          </cell>
          <cell r="D55" t="str">
            <v>114,339     51864       49.52     152</v>
          </cell>
        </row>
        <row r="56">
          <cell r="A56">
            <v>34912</v>
          </cell>
          <cell r="B56">
            <v>101036</v>
          </cell>
          <cell r="C56">
            <v>5485922</v>
          </cell>
          <cell r="D56" t="str">
            <v>88,420     54297       46.67     156</v>
          </cell>
        </row>
        <row r="57">
          <cell r="A57">
            <v>34943</v>
          </cell>
          <cell r="B57">
            <v>83865</v>
          </cell>
          <cell r="C57">
            <v>5071716</v>
          </cell>
          <cell r="D57" t="str">
            <v>81,217     60475       49.20     149</v>
          </cell>
        </row>
        <row r="58">
          <cell r="A58">
            <v>34973</v>
          </cell>
          <cell r="B58">
            <v>85229</v>
          </cell>
          <cell r="C58">
            <v>5298567</v>
          </cell>
          <cell r="D58" t="str">
            <v>95,605     62169       52.87     148</v>
          </cell>
        </row>
        <row r="59">
          <cell r="A59">
            <v>35004</v>
          </cell>
          <cell r="B59">
            <v>78301</v>
          </cell>
          <cell r="C59">
            <v>4930814</v>
          </cell>
          <cell r="D59" t="str">
            <v>108,189     62973       58.01     147</v>
          </cell>
        </row>
        <row r="60">
          <cell r="A60">
            <v>35034</v>
          </cell>
          <cell r="B60">
            <v>70881</v>
          </cell>
          <cell r="C60">
            <v>4603966</v>
          </cell>
          <cell r="D60" t="str">
            <v>164,654     64954       69.91     142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  <row r="62">
          <cell r="A62">
            <v>1995</v>
          </cell>
          <cell r="B62">
            <v>1476449</v>
          </cell>
          <cell r="C62">
            <v>65128620</v>
          </cell>
          <cell r="D62">
            <v>1044374</v>
          </cell>
        </row>
        <row r="64">
          <cell r="A64">
            <v>35065</v>
          </cell>
          <cell r="B64">
            <v>70457</v>
          </cell>
          <cell r="C64">
            <v>4266665</v>
          </cell>
          <cell r="D64" t="str">
            <v>154,952     60558       68.74     138</v>
          </cell>
        </row>
        <row r="65">
          <cell r="A65">
            <v>35096</v>
          </cell>
          <cell r="B65">
            <v>63429</v>
          </cell>
          <cell r="C65">
            <v>4198443</v>
          </cell>
          <cell r="D65" t="str">
            <v>156,362     66192       71.14     136</v>
          </cell>
        </row>
        <row r="66">
          <cell r="A66">
            <v>35125</v>
          </cell>
          <cell r="B66">
            <v>66469</v>
          </cell>
          <cell r="C66">
            <v>4313098</v>
          </cell>
          <cell r="D66" t="str">
            <v>156,096     64889       70.14     137</v>
          </cell>
        </row>
        <row r="67">
          <cell r="A67">
            <v>35156</v>
          </cell>
          <cell r="B67">
            <v>60191</v>
          </cell>
          <cell r="C67">
            <v>4020754</v>
          </cell>
          <cell r="D67" t="str">
            <v>165,894     66800       73.38     136</v>
          </cell>
        </row>
        <row r="68">
          <cell r="A68">
            <v>35186</v>
          </cell>
          <cell r="B68">
            <v>56008</v>
          </cell>
          <cell r="C68">
            <v>3728642</v>
          </cell>
          <cell r="D68" t="str">
            <v>172,230     66574       75.46     137</v>
          </cell>
        </row>
        <row r="69">
          <cell r="A69">
            <v>35217</v>
          </cell>
          <cell r="B69">
            <v>49952</v>
          </cell>
          <cell r="C69">
            <v>3324864</v>
          </cell>
          <cell r="D69" t="str">
            <v>348,142     66562       87.45     136</v>
          </cell>
        </row>
        <row r="70">
          <cell r="A70">
            <v>35247</v>
          </cell>
          <cell r="B70">
            <v>48692</v>
          </cell>
          <cell r="C70">
            <v>3137903</v>
          </cell>
          <cell r="D70" t="str">
            <v>307,267     64444       86.32     132</v>
          </cell>
        </row>
        <row r="71">
          <cell r="A71">
            <v>35278</v>
          </cell>
          <cell r="B71">
            <v>45658</v>
          </cell>
          <cell r="C71">
            <v>2915248</v>
          </cell>
          <cell r="D71" t="str">
            <v>269,903     63850       85.53     131</v>
          </cell>
        </row>
        <row r="72">
          <cell r="A72">
            <v>35309</v>
          </cell>
          <cell r="B72">
            <v>38301</v>
          </cell>
          <cell r="C72">
            <v>2461672</v>
          </cell>
          <cell r="D72" t="str">
            <v>231,876     64272       85.82     127</v>
          </cell>
        </row>
        <row r="73">
          <cell r="A73">
            <v>35339</v>
          </cell>
          <cell r="B73">
            <v>40447</v>
          </cell>
          <cell r="C73">
            <v>2421938</v>
          </cell>
          <cell r="D73" t="str">
            <v>227,902     59880       84.93     126</v>
          </cell>
        </row>
        <row r="74">
          <cell r="A74">
            <v>35370</v>
          </cell>
          <cell r="B74">
            <v>38622</v>
          </cell>
          <cell r="C74">
            <v>2228201</v>
          </cell>
          <cell r="D74" t="str">
            <v>90,061     57693       69.99     122</v>
          </cell>
        </row>
        <row r="75">
          <cell r="A75">
            <v>35400</v>
          </cell>
          <cell r="B75">
            <v>36268</v>
          </cell>
          <cell r="C75">
            <v>2198871</v>
          </cell>
          <cell r="D75" t="str">
            <v>94,425     60629       72.25     118</v>
          </cell>
        </row>
        <row r="76">
          <cell r="A76" t="str">
            <v>Totals:</v>
          </cell>
          <cell r="B76" t="str">
            <v>__________</v>
          </cell>
          <cell r="C76" t="str">
            <v>__________</v>
          </cell>
          <cell r="D76" t="str">
            <v>__________</v>
          </cell>
        </row>
        <row r="77">
          <cell r="A77">
            <v>1996</v>
          </cell>
          <cell r="B77">
            <v>614494</v>
          </cell>
          <cell r="C77">
            <v>39216299</v>
          </cell>
          <cell r="D77">
            <v>2375110</v>
          </cell>
        </row>
        <row r="79">
          <cell r="A79">
            <v>35431</v>
          </cell>
          <cell r="B79">
            <v>36420</v>
          </cell>
          <cell r="C79">
            <v>2068951</v>
          </cell>
          <cell r="D79" t="str">
            <v>81,533     56809       69.12     118</v>
          </cell>
        </row>
        <row r="80">
          <cell r="A80">
            <v>35462</v>
          </cell>
          <cell r="B80">
            <v>34029</v>
          </cell>
          <cell r="C80">
            <v>1760703</v>
          </cell>
          <cell r="D80" t="str">
            <v>80,299     51742       70.24     119</v>
          </cell>
        </row>
        <row r="81">
          <cell r="A81">
            <v>35490</v>
          </cell>
          <cell r="B81">
            <v>33708</v>
          </cell>
          <cell r="C81">
            <v>1945127</v>
          </cell>
          <cell r="D81" t="str">
            <v>85,097     57706       71.63     123</v>
          </cell>
        </row>
        <row r="82">
          <cell r="A82">
            <v>35521</v>
          </cell>
          <cell r="B82">
            <v>31081</v>
          </cell>
          <cell r="C82">
            <v>1788186</v>
          </cell>
          <cell r="D82" t="str">
            <v>73,759     57534       70.35     120</v>
          </cell>
        </row>
        <row r="83">
          <cell r="A83">
            <v>35551</v>
          </cell>
          <cell r="B83">
            <v>31163</v>
          </cell>
          <cell r="C83">
            <v>1669034</v>
          </cell>
          <cell r="D83" t="str">
            <v>66,541     53559       68.10     119</v>
          </cell>
        </row>
        <row r="84">
          <cell r="A84">
            <v>35582</v>
          </cell>
          <cell r="B84">
            <v>28330</v>
          </cell>
          <cell r="C84">
            <v>1509685</v>
          </cell>
          <cell r="D84" t="str">
            <v>96,753     53290       77.35     118</v>
          </cell>
        </row>
        <row r="85">
          <cell r="A85">
            <v>35612</v>
          </cell>
          <cell r="B85">
            <v>26432</v>
          </cell>
          <cell r="C85">
            <v>1604336</v>
          </cell>
          <cell r="D85" t="str">
            <v>65,349     60697       71.20     115</v>
          </cell>
        </row>
        <row r="86">
          <cell r="A86">
            <v>35643</v>
          </cell>
          <cell r="B86">
            <v>25535</v>
          </cell>
          <cell r="C86">
            <v>1560142</v>
          </cell>
          <cell r="D86" t="str">
            <v>66,151     61099       72.15     113</v>
          </cell>
        </row>
        <row r="87">
          <cell r="A87">
            <v>35674</v>
          </cell>
          <cell r="B87">
            <v>24580</v>
          </cell>
          <cell r="C87">
            <v>1454843</v>
          </cell>
          <cell r="D87" t="str">
            <v>65,098     59189       72.59     113</v>
          </cell>
        </row>
        <row r="88">
          <cell r="A88">
            <v>35704</v>
          </cell>
          <cell r="B88">
            <v>24799</v>
          </cell>
          <cell r="C88">
            <v>1420582</v>
          </cell>
          <cell r="D88" t="str">
            <v>74,143     57284       74.94     111</v>
          </cell>
        </row>
        <row r="89">
          <cell r="A89">
            <v>35735</v>
          </cell>
          <cell r="B89">
            <v>22146</v>
          </cell>
          <cell r="C89">
            <v>1305756</v>
          </cell>
          <cell r="D89" t="str">
            <v>135,057     58962       85.91     111</v>
          </cell>
        </row>
        <row r="90">
          <cell r="A90">
            <v>35765</v>
          </cell>
          <cell r="B90">
            <v>23655</v>
          </cell>
          <cell r="C90">
            <v>1286759</v>
          </cell>
          <cell r="D90" t="str">
            <v>110,035     54397       82.31     107</v>
          </cell>
        </row>
        <row r="91">
          <cell r="A91" t="str">
            <v>Totals:</v>
          </cell>
          <cell r="B91" t="str">
            <v>__________</v>
          </cell>
          <cell r="C91" t="str">
            <v>__________</v>
          </cell>
          <cell r="D91" t="str">
            <v>__________</v>
          </cell>
        </row>
        <row r="92">
          <cell r="A92">
            <v>1997</v>
          </cell>
          <cell r="B92">
            <v>341878</v>
          </cell>
          <cell r="C92">
            <v>19374104</v>
          </cell>
          <cell r="D92">
            <v>999815</v>
          </cell>
        </row>
        <row r="94">
          <cell r="A94">
            <v>35796</v>
          </cell>
          <cell r="B94">
            <v>23453</v>
          </cell>
          <cell r="C94">
            <v>1196977</v>
          </cell>
          <cell r="D94" t="str">
            <v>134,822     51038       85.18     106</v>
          </cell>
        </row>
        <row r="95">
          <cell r="A95">
            <v>35827</v>
          </cell>
          <cell r="B95">
            <v>19643</v>
          </cell>
          <cell r="C95">
            <v>1064950</v>
          </cell>
          <cell r="D95" t="str">
            <v>43,024     54216       68.65     106</v>
          </cell>
        </row>
        <row r="96">
          <cell r="A96">
            <v>35855</v>
          </cell>
          <cell r="B96">
            <v>23798</v>
          </cell>
          <cell r="C96">
            <v>1122576</v>
          </cell>
          <cell r="D96" t="str">
            <v>49,784     47172       67.66     105</v>
          </cell>
        </row>
        <row r="97">
          <cell r="A97">
            <v>35886</v>
          </cell>
          <cell r="B97">
            <v>22192</v>
          </cell>
          <cell r="C97">
            <v>1019237</v>
          </cell>
          <cell r="D97" t="str">
            <v>55,985     45929       71.61     102</v>
          </cell>
        </row>
        <row r="98">
          <cell r="A98">
            <v>35916</v>
          </cell>
          <cell r="B98">
            <v>22696</v>
          </cell>
          <cell r="C98">
            <v>1038781</v>
          </cell>
          <cell r="D98" t="str">
            <v>50,464     45770       68.98      99</v>
          </cell>
        </row>
        <row r="99">
          <cell r="A99">
            <v>35947</v>
          </cell>
          <cell r="B99">
            <v>21990</v>
          </cell>
          <cell r="C99">
            <v>1015728</v>
          </cell>
          <cell r="D99" t="str">
            <v>45,295     46191       67.32      98</v>
          </cell>
        </row>
        <row r="100">
          <cell r="A100">
            <v>35977</v>
          </cell>
          <cell r="B100">
            <v>20193</v>
          </cell>
          <cell r="C100">
            <v>996054</v>
          </cell>
          <cell r="D100" t="str">
            <v>46,924     49327       69.91      96</v>
          </cell>
        </row>
        <row r="101">
          <cell r="A101">
            <v>36008</v>
          </cell>
          <cell r="B101">
            <v>19382</v>
          </cell>
          <cell r="C101">
            <v>926692</v>
          </cell>
          <cell r="D101" t="str">
            <v>44,295     47812       69.56      97</v>
          </cell>
        </row>
        <row r="102">
          <cell r="A102">
            <v>36039</v>
          </cell>
          <cell r="B102">
            <v>17249</v>
          </cell>
          <cell r="C102">
            <v>861302</v>
          </cell>
          <cell r="D102" t="str">
            <v>43,741     49934       71.72      94</v>
          </cell>
        </row>
        <row r="103">
          <cell r="A103">
            <v>36069</v>
          </cell>
          <cell r="B103">
            <v>16773</v>
          </cell>
          <cell r="C103">
            <v>823227</v>
          </cell>
          <cell r="D103" t="str">
            <v>52,399     49081       75.75      94</v>
          </cell>
        </row>
        <row r="104">
          <cell r="A104">
            <v>36100</v>
          </cell>
          <cell r="B104">
            <v>15927</v>
          </cell>
          <cell r="C104">
            <v>764803</v>
          </cell>
          <cell r="D104" t="str">
            <v>44,539     48020       73.66      91</v>
          </cell>
        </row>
        <row r="105">
          <cell r="A105">
            <v>36130</v>
          </cell>
          <cell r="B105">
            <v>15385</v>
          </cell>
          <cell r="C105">
            <v>726277</v>
          </cell>
          <cell r="D105" t="str">
            <v>40,752     47207       72.59      92</v>
          </cell>
        </row>
        <row r="106">
          <cell r="A106" t="str">
            <v>Totals:</v>
          </cell>
          <cell r="B106" t="str">
            <v>__________</v>
          </cell>
          <cell r="C106" t="str">
            <v>__________</v>
          </cell>
          <cell r="D106" t="str">
            <v>__________</v>
          </cell>
        </row>
        <row r="107">
          <cell r="A107">
            <v>1998</v>
          </cell>
          <cell r="B107">
            <v>238681</v>
          </cell>
          <cell r="C107">
            <v>11556604</v>
          </cell>
          <cell r="D107">
            <v>652024</v>
          </cell>
        </row>
        <row r="109">
          <cell r="A109">
            <v>36161</v>
          </cell>
          <cell r="B109">
            <v>15276</v>
          </cell>
          <cell r="C109">
            <v>754990</v>
          </cell>
          <cell r="D109" t="str">
            <v>43,137     49424       73.85      87</v>
          </cell>
        </row>
        <row r="110">
          <cell r="A110">
            <v>36192</v>
          </cell>
          <cell r="B110">
            <v>14219</v>
          </cell>
          <cell r="C110">
            <v>648582</v>
          </cell>
          <cell r="D110" t="str">
            <v>31,026     45614       68.57      86</v>
          </cell>
        </row>
        <row r="111">
          <cell r="A111">
            <v>36220</v>
          </cell>
          <cell r="B111">
            <v>16062</v>
          </cell>
          <cell r="C111">
            <v>690848</v>
          </cell>
          <cell r="D111" t="str">
            <v>38,373     43012       70.49      88</v>
          </cell>
        </row>
        <row r="112">
          <cell r="A112">
            <v>36251</v>
          </cell>
          <cell r="B112">
            <v>14806</v>
          </cell>
          <cell r="C112">
            <v>686190</v>
          </cell>
          <cell r="D112" t="str">
            <v>33,205     46346       69.16      89</v>
          </cell>
        </row>
        <row r="113">
          <cell r="A113">
            <v>36281</v>
          </cell>
          <cell r="B113">
            <v>14885</v>
          </cell>
          <cell r="C113">
            <v>753379</v>
          </cell>
          <cell r="D113" t="str">
            <v>36,230     50614       70.88      87</v>
          </cell>
        </row>
        <row r="114">
          <cell r="A114">
            <v>36312</v>
          </cell>
          <cell r="B114">
            <v>13606</v>
          </cell>
          <cell r="C114">
            <v>660832</v>
          </cell>
          <cell r="D114" t="str">
            <v>31,930     48570       70.12      89</v>
          </cell>
        </row>
        <row r="115">
          <cell r="A115">
            <v>36342</v>
          </cell>
          <cell r="B115">
            <v>13635</v>
          </cell>
          <cell r="C115">
            <v>651057</v>
          </cell>
          <cell r="D115" t="str">
            <v>34,502     47749       71.67      89</v>
          </cell>
        </row>
        <row r="116">
          <cell r="A116">
            <v>36373</v>
          </cell>
          <cell r="B116">
            <v>13869</v>
          </cell>
          <cell r="C116">
            <v>631014</v>
          </cell>
          <cell r="D116" t="str">
            <v>29,114     45499       67.73      88</v>
          </cell>
        </row>
        <row r="117">
          <cell r="A117">
            <v>36404</v>
          </cell>
          <cell r="B117">
            <v>12508</v>
          </cell>
          <cell r="C117">
            <v>632368</v>
          </cell>
          <cell r="D117" t="str">
            <v>34,864     50558       73.60      88</v>
          </cell>
        </row>
        <row r="118">
          <cell r="A118">
            <v>36434</v>
          </cell>
          <cell r="B118">
            <v>12479</v>
          </cell>
          <cell r="C118">
            <v>628802</v>
          </cell>
          <cell r="D118" t="str">
            <v>36,348     50389       74.44      85</v>
          </cell>
        </row>
        <row r="119">
          <cell r="A119">
            <v>36465</v>
          </cell>
          <cell r="B119">
            <v>11270</v>
          </cell>
          <cell r="C119">
            <v>580244</v>
          </cell>
          <cell r="D119" t="str">
            <v>37,429     51486       76.86      86</v>
          </cell>
        </row>
        <row r="120">
          <cell r="A120">
            <v>36495</v>
          </cell>
          <cell r="B120">
            <v>12058</v>
          </cell>
          <cell r="C120">
            <v>567222</v>
          </cell>
          <cell r="D120" t="str">
            <v>36,642     47042       75.24      85</v>
          </cell>
        </row>
        <row r="121">
          <cell r="A121" t="str">
            <v>Totals:</v>
          </cell>
          <cell r="B121" t="str">
            <v>__________</v>
          </cell>
          <cell r="C121" t="str">
            <v>__________</v>
          </cell>
          <cell r="D121" t="str">
            <v>__________</v>
          </cell>
        </row>
        <row r="122">
          <cell r="A122">
            <v>1999</v>
          </cell>
          <cell r="B122">
            <v>164673</v>
          </cell>
          <cell r="C122">
            <v>7885528</v>
          </cell>
          <cell r="D122">
            <v>422800</v>
          </cell>
        </row>
        <row r="124">
          <cell r="A124">
            <v>36526</v>
          </cell>
          <cell r="B124">
            <v>11438</v>
          </cell>
          <cell r="C124">
            <v>570282</v>
          </cell>
          <cell r="D124" t="str">
            <v>36,409     49859       76.09      85</v>
          </cell>
        </row>
        <row r="125">
          <cell r="A125">
            <v>36557</v>
          </cell>
          <cell r="B125">
            <v>11994</v>
          </cell>
          <cell r="C125">
            <v>507082</v>
          </cell>
          <cell r="D125" t="str">
            <v>38,746     42278       76.36      87</v>
          </cell>
        </row>
        <row r="126">
          <cell r="A126">
            <v>36586</v>
          </cell>
          <cell r="B126">
            <v>11711</v>
          </cell>
          <cell r="C126">
            <v>513038</v>
          </cell>
          <cell r="D126" t="str">
            <v>57,207     43809       83.01      85</v>
          </cell>
        </row>
        <row r="127">
          <cell r="A127">
            <v>36617</v>
          </cell>
          <cell r="B127">
            <v>12275</v>
          </cell>
          <cell r="C127">
            <v>484680</v>
          </cell>
          <cell r="D127" t="str">
            <v>93,111     39486       88.35      83</v>
          </cell>
        </row>
        <row r="128">
          <cell r="A128">
            <v>36647</v>
          </cell>
          <cell r="B128">
            <v>11390</v>
          </cell>
          <cell r="C128">
            <v>512379</v>
          </cell>
          <cell r="D128" t="str">
            <v>76,619     44985       87.06      86</v>
          </cell>
        </row>
        <row r="129">
          <cell r="A129">
            <v>36678</v>
          </cell>
          <cell r="B129">
            <v>12002</v>
          </cell>
          <cell r="C129">
            <v>481230</v>
          </cell>
          <cell r="D129" t="str">
            <v>58,644     40096       83.01      86</v>
          </cell>
        </row>
        <row r="130">
          <cell r="A130">
            <v>36708</v>
          </cell>
          <cell r="B130">
            <v>14065</v>
          </cell>
          <cell r="C130">
            <v>507738</v>
          </cell>
          <cell r="D130" t="str">
            <v>89,700     36100       86.45      85</v>
          </cell>
        </row>
        <row r="131">
          <cell r="A131">
            <v>36739</v>
          </cell>
          <cell r="B131">
            <v>11603</v>
          </cell>
          <cell r="C131">
            <v>734586</v>
          </cell>
          <cell r="D131" t="str">
            <v>69,238     63311       85.65      85</v>
          </cell>
        </row>
        <row r="132">
          <cell r="A132">
            <v>36770</v>
          </cell>
          <cell r="B132">
            <v>10936</v>
          </cell>
          <cell r="C132">
            <v>441087</v>
          </cell>
          <cell r="D132" t="str">
            <v>58,064     40334       84.15      84</v>
          </cell>
        </row>
        <row r="133">
          <cell r="A133">
            <v>36800</v>
          </cell>
          <cell r="B133">
            <v>12446</v>
          </cell>
          <cell r="C133">
            <v>600915</v>
          </cell>
          <cell r="D133" t="str">
            <v>72,916     48282       85.42      82</v>
          </cell>
        </row>
        <row r="134">
          <cell r="A134">
            <v>36831</v>
          </cell>
          <cell r="B134">
            <v>13362</v>
          </cell>
          <cell r="C134">
            <v>568913</v>
          </cell>
          <cell r="D134" t="str">
            <v>55,622     42577       80.63      84</v>
          </cell>
        </row>
        <row r="135">
          <cell r="A135">
            <v>36861</v>
          </cell>
          <cell r="B135">
            <v>11621</v>
          </cell>
          <cell r="C135">
            <v>507982</v>
          </cell>
          <cell r="D135" t="str">
            <v>42,684     43713       78.60      82</v>
          </cell>
        </row>
        <row r="136">
          <cell r="A136" t="str">
            <v>Totals:</v>
          </cell>
          <cell r="B136" t="str">
            <v>__________</v>
          </cell>
          <cell r="C136" t="str">
            <v>__________</v>
          </cell>
          <cell r="D136" t="str">
            <v>__________</v>
          </cell>
        </row>
        <row r="137">
          <cell r="A137">
            <v>2000</v>
          </cell>
          <cell r="B137">
            <v>144843</v>
          </cell>
          <cell r="C137">
            <v>6429912</v>
          </cell>
          <cell r="D137">
            <v>748960</v>
          </cell>
        </row>
        <row r="139">
          <cell r="A139">
            <v>36892</v>
          </cell>
          <cell r="B139">
            <v>14692</v>
          </cell>
          <cell r="C139">
            <v>478039</v>
          </cell>
          <cell r="D139" t="str">
            <v>51,207     32538       77.71      81</v>
          </cell>
        </row>
        <row r="140">
          <cell r="A140">
            <v>36923</v>
          </cell>
          <cell r="B140">
            <v>11921</v>
          </cell>
          <cell r="C140">
            <v>448572</v>
          </cell>
          <cell r="D140" t="str">
            <v>38,430     37629       76.32      80</v>
          </cell>
        </row>
        <row r="141">
          <cell r="A141">
            <v>36951</v>
          </cell>
          <cell r="B141">
            <v>13103</v>
          </cell>
          <cell r="C141">
            <v>501498</v>
          </cell>
          <cell r="D141" t="str">
            <v>41,713     38274       76.10      82</v>
          </cell>
        </row>
        <row r="142">
          <cell r="A142">
            <v>36982</v>
          </cell>
          <cell r="B142">
            <v>11694</v>
          </cell>
          <cell r="C142">
            <v>483320</v>
          </cell>
          <cell r="D142" t="str">
            <v>41,545     41331       78.03      81</v>
          </cell>
        </row>
        <row r="143">
          <cell r="A143">
            <v>37012</v>
          </cell>
          <cell r="B143">
            <v>11323</v>
          </cell>
          <cell r="C143">
            <v>499363</v>
          </cell>
          <cell r="D143" t="str">
            <v>38,837     44102       77.43      81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57-1959"/>
    </sheetNames>
    <sheetDataSet>
      <sheetData sheetId="0">
        <row r="643">
          <cell r="A643">
            <v>34335</v>
          </cell>
          <cell r="B643">
            <v>220230</v>
          </cell>
          <cell r="C643">
            <v>2222378</v>
          </cell>
        </row>
        <row r="644">
          <cell r="A644">
            <v>34366</v>
          </cell>
          <cell r="B644">
            <v>196934</v>
          </cell>
          <cell r="C644">
            <v>1892397</v>
          </cell>
        </row>
        <row r="645">
          <cell r="A645">
            <v>34394</v>
          </cell>
          <cell r="B645">
            <v>223595</v>
          </cell>
          <cell r="C645">
            <v>2149216</v>
          </cell>
        </row>
        <row r="646">
          <cell r="A646">
            <v>34425</v>
          </cell>
          <cell r="B646">
            <v>213090</v>
          </cell>
          <cell r="C646">
            <v>2019466</v>
          </cell>
        </row>
        <row r="647">
          <cell r="A647">
            <v>34455</v>
          </cell>
          <cell r="B647">
            <v>220196</v>
          </cell>
          <cell r="C647">
            <v>1960188</v>
          </cell>
        </row>
        <row r="648">
          <cell r="A648">
            <v>34486</v>
          </cell>
          <cell r="B648">
            <v>208891</v>
          </cell>
          <cell r="C648">
            <v>1902289</v>
          </cell>
        </row>
        <row r="649">
          <cell r="A649">
            <v>34516</v>
          </cell>
          <cell r="B649">
            <v>211841</v>
          </cell>
          <cell r="C649">
            <v>1995126</v>
          </cell>
        </row>
        <row r="650">
          <cell r="A650">
            <v>34547</v>
          </cell>
          <cell r="B650">
            <v>205177</v>
          </cell>
          <cell r="C650">
            <v>2048639</v>
          </cell>
        </row>
        <row r="651">
          <cell r="A651">
            <v>34578</v>
          </cell>
          <cell r="B651">
            <v>208398</v>
          </cell>
          <cell r="C651">
            <v>1948871</v>
          </cell>
        </row>
        <row r="652">
          <cell r="A652">
            <v>34608</v>
          </cell>
          <cell r="B652">
            <v>221321</v>
          </cell>
          <cell r="C652">
            <v>2096548</v>
          </cell>
        </row>
        <row r="653">
          <cell r="A653">
            <v>34639</v>
          </cell>
          <cell r="B653">
            <v>216183</v>
          </cell>
          <cell r="C653">
            <v>2062348</v>
          </cell>
        </row>
        <row r="654">
          <cell r="A654">
            <v>34669</v>
          </cell>
          <cell r="B654">
            <v>222608</v>
          </cell>
          <cell r="C654">
            <v>2093318</v>
          </cell>
        </row>
        <row r="655">
          <cell r="A655" t="str">
            <v>Totals:</v>
          </cell>
          <cell r="B655" t="str">
            <v>__________</v>
          </cell>
          <cell r="C655" t="str">
            <v>__________</v>
          </cell>
        </row>
        <row r="656">
          <cell r="A656">
            <v>1994</v>
          </cell>
          <cell r="B656">
            <v>2568464</v>
          </cell>
          <cell r="C656">
            <v>24390784</v>
          </cell>
        </row>
        <row r="658">
          <cell r="A658">
            <v>34700</v>
          </cell>
          <cell r="B658">
            <v>222278</v>
          </cell>
          <cell r="C658">
            <v>2137620</v>
          </cell>
        </row>
        <row r="659">
          <cell r="A659">
            <v>34731</v>
          </cell>
          <cell r="B659">
            <v>214334</v>
          </cell>
          <cell r="C659">
            <v>1880294</v>
          </cell>
        </row>
        <row r="660">
          <cell r="A660">
            <v>34759</v>
          </cell>
          <cell r="B660">
            <v>234048</v>
          </cell>
          <cell r="C660">
            <v>2027916</v>
          </cell>
        </row>
        <row r="661">
          <cell r="A661">
            <v>34790</v>
          </cell>
          <cell r="B661">
            <v>216595</v>
          </cell>
          <cell r="C661">
            <v>1960100</v>
          </cell>
        </row>
        <row r="662">
          <cell r="A662">
            <v>34820</v>
          </cell>
          <cell r="B662">
            <v>219636</v>
          </cell>
          <cell r="C662">
            <v>2028020</v>
          </cell>
        </row>
        <row r="663">
          <cell r="A663">
            <v>34851</v>
          </cell>
          <cell r="B663">
            <v>209625</v>
          </cell>
          <cell r="C663">
            <v>2045262</v>
          </cell>
        </row>
        <row r="664">
          <cell r="A664">
            <v>34881</v>
          </cell>
          <cell r="B664">
            <v>214424</v>
          </cell>
          <cell r="C664">
            <v>2008429</v>
          </cell>
        </row>
        <row r="665">
          <cell r="A665">
            <v>34912</v>
          </cell>
          <cell r="B665">
            <v>210334</v>
          </cell>
          <cell r="C665">
            <v>1963888</v>
          </cell>
        </row>
        <row r="666">
          <cell r="A666">
            <v>34943</v>
          </cell>
          <cell r="B666">
            <v>204994</v>
          </cell>
          <cell r="C666">
            <v>1907209</v>
          </cell>
        </row>
        <row r="667">
          <cell r="A667">
            <v>34973</v>
          </cell>
          <cell r="B667">
            <v>218096</v>
          </cell>
          <cell r="C667">
            <v>1998750</v>
          </cell>
        </row>
        <row r="668">
          <cell r="A668">
            <v>35004</v>
          </cell>
          <cell r="B668">
            <v>212930</v>
          </cell>
          <cell r="C668">
            <v>1887982</v>
          </cell>
        </row>
        <row r="669">
          <cell r="A669">
            <v>35034</v>
          </cell>
          <cell r="B669">
            <v>212029</v>
          </cell>
          <cell r="C669">
            <v>1955639</v>
          </cell>
        </row>
        <row r="670">
          <cell r="A670" t="str">
            <v>Totals:</v>
          </cell>
          <cell r="B670" t="str">
            <v>__________</v>
          </cell>
          <cell r="C670" t="str">
            <v>__________</v>
          </cell>
        </row>
        <row r="671">
          <cell r="A671">
            <v>1995</v>
          </cell>
          <cell r="B671">
            <v>2589323</v>
          </cell>
          <cell r="C671">
            <v>23801109</v>
          </cell>
        </row>
        <row r="673">
          <cell r="A673">
            <v>35065</v>
          </cell>
          <cell r="B673">
            <v>207657</v>
          </cell>
          <cell r="C673">
            <v>1949666</v>
          </cell>
        </row>
        <row r="674">
          <cell r="A674">
            <v>35096</v>
          </cell>
          <cell r="B674">
            <v>203286</v>
          </cell>
          <cell r="C674">
            <v>1819033</v>
          </cell>
        </row>
        <row r="675">
          <cell r="A675">
            <v>35125</v>
          </cell>
          <cell r="B675">
            <v>221055</v>
          </cell>
          <cell r="C675">
            <v>1931320</v>
          </cell>
        </row>
        <row r="676">
          <cell r="A676">
            <v>35156</v>
          </cell>
          <cell r="B676">
            <v>206007</v>
          </cell>
          <cell r="C676">
            <v>1851003</v>
          </cell>
        </row>
        <row r="677">
          <cell r="A677">
            <v>35186</v>
          </cell>
          <cell r="B677">
            <v>211415</v>
          </cell>
          <cell r="C677">
            <v>1854411</v>
          </cell>
        </row>
        <row r="678">
          <cell r="A678">
            <v>35217</v>
          </cell>
          <cell r="B678">
            <v>201593</v>
          </cell>
          <cell r="C678">
            <v>1789985</v>
          </cell>
        </row>
        <row r="679">
          <cell r="A679">
            <v>35247</v>
          </cell>
          <cell r="B679">
            <v>209407</v>
          </cell>
          <cell r="C679">
            <v>1878405</v>
          </cell>
        </row>
        <row r="680">
          <cell r="A680">
            <v>35278</v>
          </cell>
          <cell r="B680">
            <v>211017</v>
          </cell>
          <cell r="C680">
            <v>1787661</v>
          </cell>
        </row>
        <row r="681">
          <cell r="A681">
            <v>35309</v>
          </cell>
          <cell r="B681">
            <v>195980</v>
          </cell>
          <cell r="C681">
            <v>1792058</v>
          </cell>
        </row>
        <row r="682">
          <cell r="A682">
            <v>35339</v>
          </cell>
          <cell r="B682">
            <v>202705</v>
          </cell>
          <cell r="C682">
            <v>1968155</v>
          </cell>
        </row>
        <row r="683">
          <cell r="A683">
            <v>35370</v>
          </cell>
          <cell r="B683">
            <v>195443</v>
          </cell>
          <cell r="C683">
            <v>2020420</v>
          </cell>
        </row>
        <row r="684">
          <cell r="A684">
            <v>35400</v>
          </cell>
          <cell r="B684">
            <v>205965</v>
          </cell>
          <cell r="C684">
            <v>2104667</v>
          </cell>
        </row>
        <row r="685">
          <cell r="A685" t="str">
            <v>Totals:</v>
          </cell>
          <cell r="B685" t="str">
            <v>__________</v>
          </cell>
          <cell r="C685" t="str">
            <v>__________</v>
          </cell>
        </row>
        <row r="686">
          <cell r="A686">
            <v>1996</v>
          </cell>
          <cell r="B686">
            <v>2471530</v>
          </cell>
          <cell r="C686">
            <v>22746784</v>
          </cell>
        </row>
        <row r="688">
          <cell r="A688">
            <v>35431</v>
          </cell>
          <cell r="B688">
            <v>199404</v>
          </cell>
          <cell r="C688">
            <v>2051630</v>
          </cell>
        </row>
        <row r="689">
          <cell r="A689">
            <v>35462</v>
          </cell>
          <cell r="B689">
            <v>184367</v>
          </cell>
          <cell r="C689">
            <v>1789712</v>
          </cell>
        </row>
        <row r="690">
          <cell r="A690">
            <v>35490</v>
          </cell>
          <cell r="B690">
            <v>196559</v>
          </cell>
          <cell r="C690">
            <v>1996065</v>
          </cell>
        </row>
        <row r="691">
          <cell r="A691">
            <v>35521</v>
          </cell>
          <cell r="B691">
            <v>181045</v>
          </cell>
          <cell r="C691">
            <v>1848841</v>
          </cell>
        </row>
        <row r="692">
          <cell r="A692">
            <v>35551</v>
          </cell>
          <cell r="B692">
            <v>186984</v>
          </cell>
          <cell r="C692">
            <v>1907360</v>
          </cell>
        </row>
        <row r="693">
          <cell r="A693">
            <v>35582</v>
          </cell>
          <cell r="B693">
            <v>178533</v>
          </cell>
          <cell r="C693">
            <v>1812003</v>
          </cell>
        </row>
        <row r="694">
          <cell r="A694">
            <v>35612</v>
          </cell>
          <cell r="B694">
            <v>180740</v>
          </cell>
          <cell r="C694">
            <v>1846833</v>
          </cell>
        </row>
        <row r="695">
          <cell r="A695">
            <v>35643</v>
          </cell>
          <cell r="B695">
            <v>184122</v>
          </cell>
          <cell r="C695">
            <v>1829638</v>
          </cell>
        </row>
        <row r="696">
          <cell r="A696">
            <v>35674</v>
          </cell>
          <cell r="B696">
            <v>179710</v>
          </cell>
          <cell r="C696">
            <v>1761312</v>
          </cell>
        </row>
        <row r="697">
          <cell r="A697">
            <v>35704</v>
          </cell>
          <cell r="B697">
            <v>187828</v>
          </cell>
          <cell r="C697">
            <v>1890583</v>
          </cell>
        </row>
        <row r="698">
          <cell r="A698">
            <v>35735</v>
          </cell>
          <cell r="B698">
            <v>175459</v>
          </cell>
          <cell r="C698">
            <v>1838910</v>
          </cell>
        </row>
        <row r="699">
          <cell r="A699">
            <v>35765</v>
          </cell>
          <cell r="B699">
            <v>177705</v>
          </cell>
          <cell r="C699">
            <v>1843431</v>
          </cell>
        </row>
        <row r="700">
          <cell r="A700" t="str">
            <v>Totals:</v>
          </cell>
          <cell r="B700" t="str">
            <v>__________</v>
          </cell>
          <cell r="C700" t="str">
            <v>__________</v>
          </cell>
        </row>
        <row r="701">
          <cell r="A701">
            <v>1997</v>
          </cell>
          <cell r="B701">
            <v>2212456</v>
          </cell>
          <cell r="C701">
            <v>22416318</v>
          </cell>
        </row>
        <row r="703">
          <cell r="A703">
            <v>35796</v>
          </cell>
          <cell r="B703">
            <v>178777</v>
          </cell>
          <cell r="C703">
            <v>1787926</v>
          </cell>
        </row>
        <row r="704">
          <cell r="A704">
            <v>35827</v>
          </cell>
          <cell r="B704">
            <v>159414</v>
          </cell>
          <cell r="C704">
            <v>1589912</v>
          </cell>
        </row>
        <row r="705">
          <cell r="A705">
            <v>35855</v>
          </cell>
          <cell r="B705">
            <v>169562</v>
          </cell>
          <cell r="C705">
            <v>1782718</v>
          </cell>
        </row>
        <row r="706">
          <cell r="A706">
            <v>35886</v>
          </cell>
          <cell r="B706">
            <v>166616</v>
          </cell>
          <cell r="C706">
            <v>1703228</v>
          </cell>
        </row>
        <row r="707">
          <cell r="A707">
            <v>35916</v>
          </cell>
          <cell r="B707">
            <v>166194</v>
          </cell>
          <cell r="C707">
            <v>1744197</v>
          </cell>
        </row>
        <row r="708">
          <cell r="A708">
            <v>35947</v>
          </cell>
          <cell r="B708">
            <v>156716</v>
          </cell>
          <cell r="C708">
            <v>1692410</v>
          </cell>
        </row>
        <row r="709">
          <cell r="A709">
            <v>35977</v>
          </cell>
          <cell r="B709">
            <v>156222</v>
          </cell>
          <cell r="C709">
            <v>1784584</v>
          </cell>
        </row>
        <row r="710">
          <cell r="A710">
            <v>36008</v>
          </cell>
          <cell r="B710">
            <v>151578</v>
          </cell>
          <cell r="C710">
            <v>1688414</v>
          </cell>
        </row>
        <row r="711">
          <cell r="A711">
            <v>36039</v>
          </cell>
          <cell r="B711">
            <v>142312</v>
          </cell>
          <cell r="C711">
            <v>1563539</v>
          </cell>
        </row>
        <row r="712">
          <cell r="A712">
            <v>36069</v>
          </cell>
          <cell r="B712">
            <v>147683</v>
          </cell>
          <cell r="C712">
            <v>1716453</v>
          </cell>
        </row>
        <row r="713">
          <cell r="A713">
            <v>36100</v>
          </cell>
          <cell r="B713">
            <v>142511</v>
          </cell>
          <cell r="C713">
            <v>1627037</v>
          </cell>
        </row>
        <row r="714">
          <cell r="A714">
            <v>36130</v>
          </cell>
          <cell r="B714">
            <v>143688</v>
          </cell>
          <cell r="C714">
            <v>1650625</v>
          </cell>
        </row>
        <row r="715">
          <cell r="A715" t="str">
            <v>Totals:</v>
          </cell>
          <cell r="B715" t="str">
            <v>__________</v>
          </cell>
          <cell r="C715" t="str">
            <v>__________</v>
          </cell>
        </row>
        <row r="716">
          <cell r="A716">
            <v>1998</v>
          </cell>
          <cell r="B716">
            <v>1881273</v>
          </cell>
          <cell r="C716">
            <v>20331043</v>
          </cell>
        </row>
        <row r="718">
          <cell r="A718">
            <v>36161</v>
          </cell>
          <cell r="B718">
            <v>135881</v>
          </cell>
          <cell r="C718">
            <v>1623847</v>
          </cell>
        </row>
        <row r="719">
          <cell r="A719">
            <v>36192</v>
          </cell>
          <cell r="B719">
            <v>128925</v>
          </cell>
          <cell r="C719">
            <v>1457055</v>
          </cell>
        </row>
        <row r="720">
          <cell r="A720">
            <v>36220</v>
          </cell>
          <cell r="B720">
            <v>142189</v>
          </cell>
          <cell r="C720">
            <v>1626159</v>
          </cell>
        </row>
        <row r="721">
          <cell r="A721">
            <v>36251</v>
          </cell>
          <cell r="B721">
            <v>144204</v>
          </cell>
          <cell r="C721">
            <v>1583574</v>
          </cell>
        </row>
        <row r="722">
          <cell r="A722">
            <v>36281</v>
          </cell>
          <cell r="B722">
            <v>147052</v>
          </cell>
          <cell r="C722">
            <v>1633637</v>
          </cell>
        </row>
        <row r="723">
          <cell r="A723">
            <v>36312</v>
          </cell>
          <cell r="B723">
            <v>136262</v>
          </cell>
          <cell r="C723">
            <v>1563366</v>
          </cell>
        </row>
        <row r="724">
          <cell r="A724">
            <v>36342</v>
          </cell>
          <cell r="B724">
            <v>138616</v>
          </cell>
          <cell r="C724">
            <v>1585043</v>
          </cell>
        </row>
        <row r="725">
          <cell r="A725">
            <v>36373</v>
          </cell>
          <cell r="B725">
            <v>133345</v>
          </cell>
          <cell r="C725">
            <v>1487457</v>
          </cell>
        </row>
        <row r="726">
          <cell r="A726">
            <v>36404</v>
          </cell>
          <cell r="B726">
            <v>136297</v>
          </cell>
          <cell r="C726">
            <v>1431408</v>
          </cell>
        </row>
        <row r="727">
          <cell r="A727">
            <v>36434</v>
          </cell>
          <cell r="B727">
            <v>149486</v>
          </cell>
          <cell r="C727">
            <v>1430282</v>
          </cell>
        </row>
        <row r="728">
          <cell r="A728">
            <v>36465</v>
          </cell>
          <cell r="B728">
            <v>145125</v>
          </cell>
          <cell r="C728">
            <v>1464592</v>
          </cell>
        </row>
        <row r="729">
          <cell r="A729">
            <v>36495</v>
          </cell>
          <cell r="B729">
            <v>140654</v>
          </cell>
          <cell r="C729">
            <v>1495955</v>
          </cell>
        </row>
        <row r="730">
          <cell r="A730" t="str">
            <v>Totals:</v>
          </cell>
          <cell r="B730" t="str">
            <v>__________</v>
          </cell>
          <cell r="C730" t="str">
            <v>__________</v>
          </cell>
        </row>
        <row r="731">
          <cell r="A731">
            <v>1999</v>
          </cell>
          <cell r="B731">
            <v>1678036</v>
          </cell>
          <cell r="C731">
            <v>18382375</v>
          </cell>
        </row>
        <row r="733">
          <cell r="A733">
            <v>36526</v>
          </cell>
          <cell r="B733">
            <v>139571</v>
          </cell>
          <cell r="C733">
            <v>1484483</v>
          </cell>
        </row>
        <row r="734">
          <cell r="A734">
            <v>36557</v>
          </cell>
          <cell r="B734">
            <v>129182</v>
          </cell>
          <cell r="C734">
            <v>1381470</v>
          </cell>
        </row>
        <row r="735">
          <cell r="A735">
            <v>36586</v>
          </cell>
          <cell r="B735">
            <v>138486</v>
          </cell>
          <cell r="C735">
            <v>1471576</v>
          </cell>
        </row>
        <row r="736">
          <cell r="A736">
            <v>36617</v>
          </cell>
          <cell r="B736">
            <v>135095</v>
          </cell>
          <cell r="C736">
            <v>1407252</v>
          </cell>
        </row>
        <row r="737">
          <cell r="A737">
            <v>36647</v>
          </cell>
          <cell r="B737">
            <v>134114</v>
          </cell>
          <cell r="C737">
            <v>1446501</v>
          </cell>
        </row>
        <row r="738">
          <cell r="A738">
            <v>36678</v>
          </cell>
          <cell r="B738">
            <v>134282</v>
          </cell>
          <cell r="C738">
            <v>1413542</v>
          </cell>
        </row>
        <row r="739">
          <cell r="A739">
            <v>36708</v>
          </cell>
          <cell r="B739">
            <v>141872</v>
          </cell>
          <cell r="C739">
            <v>1474937</v>
          </cell>
        </row>
        <row r="740">
          <cell r="A740">
            <v>36739</v>
          </cell>
          <cell r="B740">
            <v>137312</v>
          </cell>
          <cell r="C740">
            <v>1414566</v>
          </cell>
        </row>
        <row r="741">
          <cell r="A741">
            <v>36770</v>
          </cell>
          <cell r="B741">
            <v>129521</v>
          </cell>
          <cell r="C741">
            <v>1379072</v>
          </cell>
        </row>
        <row r="742">
          <cell r="A742">
            <v>36800</v>
          </cell>
          <cell r="B742">
            <v>131132</v>
          </cell>
          <cell r="C742">
            <v>1404186</v>
          </cell>
        </row>
        <row r="743">
          <cell r="A743">
            <v>36831</v>
          </cell>
          <cell r="B743">
            <v>126276</v>
          </cell>
          <cell r="C743">
            <v>1325570</v>
          </cell>
        </row>
        <row r="744">
          <cell r="A744">
            <v>36861</v>
          </cell>
          <cell r="B744">
            <v>134326</v>
          </cell>
          <cell r="C744">
            <v>1390186</v>
          </cell>
        </row>
        <row r="745">
          <cell r="A745" t="str">
            <v>Totals:</v>
          </cell>
          <cell r="B745" t="str">
            <v>__________</v>
          </cell>
          <cell r="C745" t="str">
            <v>__________</v>
          </cell>
        </row>
        <row r="746">
          <cell r="A746">
            <v>2000</v>
          </cell>
          <cell r="B746">
            <v>1611169</v>
          </cell>
          <cell r="C746">
            <v>16993341</v>
          </cell>
        </row>
        <row r="748">
          <cell r="A748">
            <v>36892</v>
          </cell>
          <cell r="B748">
            <v>125795</v>
          </cell>
          <cell r="C748">
            <v>1361499</v>
          </cell>
        </row>
        <row r="749">
          <cell r="A749">
            <v>36923</v>
          </cell>
          <cell r="B749">
            <v>111572</v>
          </cell>
          <cell r="C749">
            <v>1211736</v>
          </cell>
        </row>
        <row r="750">
          <cell r="A750">
            <v>36951</v>
          </cell>
          <cell r="B750">
            <v>125398</v>
          </cell>
          <cell r="C750">
            <v>1393332</v>
          </cell>
        </row>
        <row r="751">
          <cell r="A751">
            <v>36982</v>
          </cell>
          <cell r="B751">
            <v>126063</v>
          </cell>
          <cell r="C751">
            <v>1387010</v>
          </cell>
        </row>
        <row r="752">
          <cell r="A752">
            <v>37012</v>
          </cell>
          <cell r="B752">
            <v>121190</v>
          </cell>
          <cell r="C752">
            <v>1358337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5"/>
    </sheetNames>
    <sheetDataSet>
      <sheetData sheetId="0">
        <row r="37">
          <cell r="A37">
            <v>34759</v>
          </cell>
          <cell r="B37">
            <v>186614</v>
          </cell>
          <cell r="C37">
            <v>3334594</v>
          </cell>
          <cell r="D37" t="str">
            <v>72,979     17869       28.11     174</v>
          </cell>
        </row>
        <row r="38">
          <cell r="A38">
            <v>34790</v>
          </cell>
          <cell r="B38">
            <v>269881</v>
          </cell>
          <cell r="C38">
            <v>8245313</v>
          </cell>
          <cell r="D38" t="str">
            <v>66,635     30552       19.80     158</v>
          </cell>
        </row>
        <row r="39">
          <cell r="A39">
            <v>34820</v>
          </cell>
          <cell r="B39">
            <v>230975</v>
          </cell>
          <cell r="C39">
            <v>8114997</v>
          </cell>
          <cell r="D39" t="str">
            <v>170,518     35134       42.47     160</v>
          </cell>
        </row>
        <row r="40">
          <cell r="A40">
            <v>34851</v>
          </cell>
          <cell r="B40">
            <v>194942</v>
          </cell>
          <cell r="C40">
            <v>7308281</v>
          </cell>
          <cell r="D40" t="str">
            <v>53,035     37490       21.39     159</v>
          </cell>
        </row>
        <row r="41">
          <cell r="A41">
            <v>34881</v>
          </cell>
          <cell r="B41">
            <v>183667</v>
          </cell>
          <cell r="C41">
            <v>7798229</v>
          </cell>
          <cell r="D41" t="str">
            <v>64,881     42459       26.10     159</v>
          </cell>
        </row>
        <row r="42">
          <cell r="A42">
            <v>34912</v>
          </cell>
          <cell r="B42">
            <v>169344</v>
          </cell>
          <cell r="C42">
            <v>6931999</v>
          </cell>
          <cell r="D42" t="str">
            <v>292,868     40935       63.36     157</v>
          </cell>
        </row>
        <row r="43">
          <cell r="A43">
            <v>34943</v>
          </cell>
          <cell r="B43">
            <v>155845</v>
          </cell>
          <cell r="C43">
            <v>6000766</v>
          </cell>
          <cell r="D43" t="str">
            <v>216,286     38505       58.12     154</v>
          </cell>
        </row>
        <row r="44">
          <cell r="A44">
            <v>34973</v>
          </cell>
          <cell r="B44">
            <v>155882</v>
          </cell>
          <cell r="C44">
            <v>5714728</v>
          </cell>
          <cell r="D44" t="str">
            <v>131,202     36661       45.70     151</v>
          </cell>
        </row>
        <row r="45">
          <cell r="A45">
            <v>35004</v>
          </cell>
          <cell r="B45">
            <v>137202</v>
          </cell>
          <cell r="C45">
            <v>5778798</v>
          </cell>
          <cell r="D45" t="str">
            <v>68,851     42119       33.41     148</v>
          </cell>
        </row>
        <row r="46">
          <cell r="A46">
            <v>35034</v>
          </cell>
          <cell r="B46">
            <v>146270</v>
          </cell>
          <cell r="C46">
            <v>5801430</v>
          </cell>
          <cell r="D46" t="str">
            <v>112,980     39663       43.58     148</v>
          </cell>
        </row>
        <row r="47">
          <cell r="A47" t="str">
            <v>Totals:</v>
          </cell>
          <cell r="B47" t="str">
            <v>__________</v>
          </cell>
          <cell r="C47" t="str">
            <v>__________</v>
          </cell>
          <cell r="D47" t="str">
            <v>__________</v>
          </cell>
        </row>
        <row r="48">
          <cell r="A48">
            <v>1995</v>
          </cell>
          <cell r="B48">
            <v>1830622</v>
          </cell>
          <cell r="C48">
            <v>65029135</v>
          </cell>
          <cell r="D48">
            <v>1250235</v>
          </cell>
        </row>
        <row r="50">
          <cell r="A50">
            <v>35065</v>
          </cell>
          <cell r="B50">
            <v>148819</v>
          </cell>
          <cell r="C50">
            <v>5418729</v>
          </cell>
          <cell r="D50" t="str">
            <v>104,230     36412       41.19     140</v>
          </cell>
        </row>
        <row r="51">
          <cell r="A51">
            <v>35096</v>
          </cell>
          <cell r="B51">
            <v>124308</v>
          </cell>
          <cell r="C51">
            <v>4831014</v>
          </cell>
          <cell r="D51" t="str">
            <v>132,766     38864       51.65     140</v>
          </cell>
        </row>
        <row r="52">
          <cell r="A52">
            <v>35125</v>
          </cell>
          <cell r="B52">
            <v>117459</v>
          </cell>
          <cell r="C52">
            <v>4730214</v>
          </cell>
          <cell r="D52" t="str">
            <v>139,645     40272       54.31     137</v>
          </cell>
        </row>
        <row r="53">
          <cell r="A53">
            <v>35156</v>
          </cell>
          <cell r="B53">
            <v>104322</v>
          </cell>
          <cell r="C53">
            <v>4209648</v>
          </cell>
          <cell r="D53" t="str">
            <v>126,824     40353       54.87     137</v>
          </cell>
        </row>
        <row r="54">
          <cell r="A54">
            <v>35186</v>
          </cell>
          <cell r="B54">
            <v>105746</v>
          </cell>
          <cell r="C54">
            <v>4168502</v>
          </cell>
          <cell r="D54" t="str">
            <v>99,084     39420       48.37     134</v>
          </cell>
        </row>
        <row r="55">
          <cell r="A55">
            <v>35217</v>
          </cell>
          <cell r="B55">
            <v>94887</v>
          </cell>
          <cell r="C55">
            <v>3695262</v>
          </cell>
          <cell r="D55" t="str">
            <v>81,968     38944       46.35     132</v>
          </cell>
        </row>
        <row r="56">
          <cell r="A56">
            <v>35247</v>
          </cell>
          <cell r="B56">
            <v>88010</v>
          </cell>
          <cell r="C56">
            <v>3576720</v>
          </cell>
          <cell r="D56" t="str">
            <v>75,877     40640       46.30     129</v>
          </cell>
        </row>
        <row r="57">
          <cell r="A57">
            <v>35278</v>
          </cell>
          <cell r="B57">
            <v>82805</v>
          </cell>
          <cell r="C57">
            <v>3263784</v>
          </cell>
          <cell r="D57" t="str">
            <v>73,560     39416       47.04     128</v>
          </cell>
        </row>
        <row r="58">
          <cell r="A58">
            <v>35309</v>
          </cell>
          <cell r="B58">
            <v>80837</v>
          </cell>
          <cell r="C58">
            <v>3075731</v>
          </cell>
          <cell r="D58" t="str">
            <v>85,260     38049       51.33     123</v>
          </cell>
        </row>
        <row r="59">
          <cell r="A59">
            <v>35339</v>
          </cell>
          <cell r="B59">
            <v>88048</v>
          </cell>
          <cell r="C59">
            <v>2981656</v>
          </cell>
          <cell r="D59" t="str">
            <v>91,559     33864       50.98     124</v>
          </cell>
        </row>
        <row r="60">
          <cell r="A60">
            <v>35370</v>
          </cell>
          <cell r="B60">
            <v>85851</v>
          </cell>
          <cell r="C60">
            <v>2795641</v>
          </cell>
          <cell r="D60" t="str">
            <v>89,551     32564       51.05     124</v>
          </cell>
        </row>
        <row r="61">
          <cell r="A61">
            <v>35400</v>
          </cell>
          <cell r="B61">
            <v>81268</v>
          </cell>
          <cell r="C61">
            <v>2907497</v>
          </cell>
          <cell r="D61" t="str">
            <v>81,778     35777       50.16     122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1996</v>
          </cell>
          <cell r="B63">
            <v>1202360</v>
          </cell>
          <cell r="C63">
            <v>45654398</v>
          </cell>
          <cell r="D63">
            <v>1182102</v>
          </cell>
        </row>
        <row r="65">
          <cell r="A65">
            <v>35431</v>
          </cell>
          <cell r="B65">
            <v>88108</v>
          </cell>
          <cell r="C65">
            <v>2904479</v>
          </cell>
          <cell r="D65" t="str">
            <v>94,166     32965       51.66     116</v>
          </cell>
        </row>
        <row r="66">
          <cell r="A66">
            <v>35462</v>
          </cell>
          <cell r="B66">
            <v>73870</v>
          </cell>
          <cell r="C66">
            <v>2610162</v>
          </cell>
          <cell r="D66" t="str">
            <v>84,386     35335       53.32     118</v>
          </cell>
        </row>
        <row r="67">
          <cell r="A67">
            <v>35490</v>
          </cell>
          <cell r="B67">
            <v>75553</v>
          </cell>
          <cell r="C67">
            <v>2694019</v>
          </cell>
          <cell r="D67" t="str">
            <v>79,267     35658       51.20     119</v>
          </cell>
        </row>
        <row r="68">
          <cell r="A68">
            <v>35521</v>
          </cell>
          <cell r="B68">
            <v>69837</v>
          </cell>
          <cell r="C68">
            <v>2631309</v>
          </cell>
          <cell r="D68" t="str">
            <v>73,762     37678       51.37     116</v>
          </cell>
        </row>
        <row r="69">
          <cell r="A69">
            <v>35551</v>
          </cell>
          <cell r="B69">
            <v>62751</v>
          </cell>
          <cell r="C69">
            <v>2509991</v>
          </cell>
          <cell r="D69" t="str">
            <v>72,305     40000       53.54     117</v>
          </cell>
        </row>
        <row r="70">
          <cell r="A70">
            <v>35582</v>
          </cell>
          <cell r="B70">
            <v>61914</v>
          </cell>
          <cell r="C70">
            <v>2378457</v>
          </cell>
          <cell r="D70" t="str">
            <v>84,729     38416       57.78     119</v>
          </cell>
        </row>
        <row r="71">
          <cell r="A71">
            <v>35612</v>
          </cell>
          <cell r="B71">
            <v>61665</v>
          </cell>
          <cell r="C71">
            <v>2359629</v>
          </cell>
          <cell r="D71" t="str">
            <v>78,028     38266       55.86     114</v>
          </cell>
        </row>
        <row r="72">
          <cell r="A72">
            <v>35643</v>
          </cell>
          <cell r="B72">
            <v>57620</v>
          </cell>
          <cell r="C72">
            <v>2239346</v>
          </cell>
          <cell r="D72" t="str">
            <v>75,019     38865       56.56     111</v>
          </cell>
        </row>
        <row r="73">
          <cell r="A73">
            <v>35674</v>
          </cell>
          <cell r="B73">
            <v>52043</v>
          </cell>
          <cell r="C73">
            <v>1993000</v>
          </cell>
          <cell r="D73" t="str">
            <v>66,008     38296       55.91     114</v>
          </cell>
        </row>
        <row r="74">
          <cell r="A74">
            <v>35704</v>
          </cell>
          <cell r="B74">
            <v>54637</v>
          </cell>
          <cell r="C74">
            <v>2069789</v>
          </cell>
          <cell r="D74" t="str">
            <v>64,917     37883       54.30     110</v>
          </cell>
        </row>
        <row r="75">
          <cell r="A75">
            <v>35735</v>
          </cell>
          <cell r="B75">
            <v>55880</v>
          </cell>
          <cell r="C75">
            <v>1965360</v>
          </cell>
          <cell r="D75" t="str">
            <v>67,179     35172       54.59     110</v>
          </cell>
        </row>
        <row r="76">
          <cell r="A76">
            <v>35765</v>
          </cell>
          <cell r="B76">
            <v>51388</v>
          </cell>
          <cell r="C76">
            <v>1942460</v>
          </cell>
          <cell r="D76" t="str">
            <v>73,091     37800       58.72     108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  <cell r="D77" t="str">
            <v>__________</v>
          </cell>
        </row>
        <row r="78">
          <cell r="A78">
            <v>1997</v>
          </cell>
          <cell r="B78">
            <v>765266</v>
          </cell>
          <cell r="C78">
            <v>28298001</v>
          </cell>
          <cell r="D78">
            <v>912857</v>
          </cell>
        </row>
        <row r="80">
          <cell r="A80">
            <v>35796</v>
          </cell>
          <cell r="B80">
            <v>51079</v>
          </cell>
          <cell r="C80">
            <v>1856650</v>
          </cell>
          <cell r="D80" t="str">
            <v>80,035     36349       61.04     109</v>
          </cell>
        </row>
        <row r="81">
          <cell r="A81">
            <v>35827</v>
          </cell>
          <cell r="B81">
            <v>44164</v>
          </cell>
          <cell r="C81">
            <v>1641462</v>
          </cell>
          <cell r="D81" t="str">
            <v>68,003     37168       60.63     106</v>
          </cell>
        </row>
        <row r="82">
          <cell r="A82">
            <v>35855</v>
          </cell>
          <cell r="B82">
            <v>43784</v>
          </cell>
          <cell r="C82">
            <v>1631425</v>
          </cell>
          <cell r="D82" t="str">
            <v>63,679     37261       59.26     106</v>
          </cell>
        </row>
        <row r="83">
          <cell r="A83">
            <v>35886</v>
          </cell>
          <cell r="B83">
            <v>41351</v>
          </cell>
          <cell r="C83">
            <v>1600101</v>
          </cell>
          <cell r="D83" t="str">
            <v>73,352     38696       63.95     106</v>
          </cell>
        </row>
        <row r="84">
          <cell r="A84">
            <v>35916</v>
          </cell>
          <cell r="B84">
            <v>43992</v>
          </cell>
          <cell r="C84">
            <v>1613137</v>
          </cell>
          <cell r="D84" t="str">
            <v>72,289     36669       62.17     103</v>
          </cell>
        </row>
        <row r="85">
          <cell r="A85">
            <v>35947</v>
          </cell>
          <cell r="B85">
            <v>44087</v>
          </cell>
          <cell r="C85">
            <v>1495430</v>
          </cell>
          <cell r="D85" t="str">
            <v>64,647     33920       59.45     102</v>
          </cell>
        </row>
        <row r="86">
          <cell r="A86">
            <v>35977</v>
          </cell>
          <cell r="B86">
            <v>34942</v>
          </cell>
          <cell r="C86">
            <v>1476404</v>
          </cell>
          <cell r="D86" t="str">
            <v>70,354     42253       66.82     100</v>
          </cell>
        </row>
        <row r="87">
          <cell r="A87">
            <v>36008</v>
          </cell>
          <cell r="B87">
            <v>34746</v>
          </cell>
          <cell r="C87">
            <v>1396369</v>
          </cell>
          <cell r="D87" t="str">
            <v>79,536     40188       69.60     101</v>
          </cell>
        </row>
        <row r="88">
          <cell r="A88">
            <v>36039</v>
          </cell>
          <cell r="B88">
            <v>36611</v>
          </cell>
          <cell r="C88">
            <v>1377896</v>
          </cell>
          <cell r="D88" t="str">
            <v>72,233     37637       66.36     102</v>
          </cell>
        </row>
        <row r="89">
          <cell r="A89">
            <v>36069</v>
          </cell>
          <cell r="B89">
            <v>35296</v>
          </cell>
          <cell r="C89">
            <v>1342918</v>
          </cell>
          <cell r="D89" t="str">
            <v>79,355     38048       69.21      99</v>
          </cell>
        </row>
        <row r="90">
          <cell r="A90">
            <v>36100</v>
          </cell>
          <cell r="B90">
            <v>36653</v>
          </cell>
          <cell r="C90">
            <v>1203195</v>
          </cell>
          <cell r="D90" t="str">
            <v>76,545     32827       67.62      93</v>
          </cell>
        </row>
        <row r="91">
          <cell r="A91">
            <v>36130</v>
          </cell>
          <cell r="B91">
            <v>32405</v>
          </cell>
          <cell r="C91">
            <v>1272358</v>
          </cell>
          <cell r="D91" t="str">
            <v>68,501     39265       67.89      96</v>
          </cell>
        </row>
        <row r="92">
          <cell r="A92" t="str">
            <v>Totals:</v>
          </cell>
          <cell r="B92" t="str">
            <v>__________</v>
          </cell>
          <cell r="C92" t="str">
            <v>__________</v>
          </cell>
          <cell r="D92" t="str">
            <v>__________</v>
          </cell>
        </row>
        <row r="93">
          <cell r="A93">
            <v>1998</v>
          </cell>
          <cell r="B93">
            <v>479110</v>
          </cell>
          <cell r="C93">
            <v>17907345</v>
          </cell>
          <cell r="D93">
            <v>868529</v>
          </cell>
        </row>
        <row r="95">
          <cell r="A95">
            <v>36161</v>
          </cell>
          <cell r="B95">
            <v>29775</v>
          </cell>
          <cell r="C95">
            <v>1226982</v>
          </cell>
          <cell r="D95" t="str">
            <v>68,308     41209       69.64      95</v>
          </cell>
        </row>
        <row r="96">
          <cell r="A96">
            <v>36192</v>
          </cell>
          <cell r="B96">
            <v>24976</v>
          </cell>
          <cell r="C96">
            <v>1047195</v>
          </cell>
          <cell r="D96" t="str">
            <v>50,290     41929       66.82      93</v>
          </cell>
        </row>
        <row r="97">
          <cell r="A97">
            <v>36220</v>
          </cell>
          <cell r="B97">
            <v>26199</v>
          </cell>
          <cell r="C97">
            <v>1125329</v>
          </cell>
          <cell r="D97" t="str">
            <v>57,013     42954       68.52      92</v>
          </cell>
        </row>
        <row r="98">
          <cell r="A98">
            <v>36251</v>
          </cell>
          <cell r="B98">
            <v>24486</v>
          </cell>
          <cell r="C98">
            <v>1052015</v>
          </cell>
          <cell r="D98" t="str">
            <v>48,835     42964       66.60      91</v>
          </cell>
        </row>
        <row r="99">
          <cell r="A99">
            <v>36281</v>
          </cell>
          <cell r="B99">
            <v>23571</v>
          </cell>
          <cell r="C99">
            <v>997962</v>
          </cell>
          <cell r="D99" t="str">
            <v>63,853     42339       73.04      93</v>
          </cell>
        </row>
        <row r="100">
          <cell r="A100">
            <v>36312</v>
          </cell>
          <cell r="B100">
            <v>25196</v>
          </cell>
          <cell r="C100">
            <v>917709</v>
          </cell>
          <cell r="D100" t="str">
            <v>63,982     36423       71.75      94</v>
          </cell>
        </row>
        <row r="101">
          <cell r="A101">
            <v>36342</v>
          </cell>
          <cell r="B101">
            <v>24786</v>
          </cell>
          <cell r="C101">
            <v>1070191</v>
          </cell>
          <cell r="D101" t="str">
            <v>66,231     43178       72.77      92</v>
          </cell>
        </row>
        <row r="102">
          <cell r="A102">
            <v>36373</v>
          </cell>
          <cell r="B102">
            <v>25537</v>
          </cell>
          <cell r="C102">
            <v>1027470</v>
          </cell>
          <cell r="D102" t="str">
            <v>65,162     40235       71.84      92</v>
          </cell>
        </row>
        <row r="103">
          <cell r="A103">
            <v>36404</v>
          </cell>
          <cell r="B103">
            <v>24057</v>
          </cell>
          <cell r="C103">
            <v>1031092</v>
          </cell>
          <cell r="D103" t="str">
            <v>65,281     42861       73.07      90</v>
          </cell>
        </row>
        <row r="104">
          <cell r="A104">
            <v>36434</v>
          </cell>
          <cell r="B104">
            <v>24928</v>
          </cell>
          <cell r="C104">
            <v>1018307</v>
          </cell>
          <cell r="D104" t="str">
            <v>65,596     40850       72.46      93</v>
          </cell>
        </row>
        <row r="105">
          <cell r="A105">
            <v>36465</v>
          </cell>
          <cell r="B105">
            <v>23445</v>
          </cell>
          <cell r="C105">
            <v>929988</v>
          </cell>
          <cell r="D105" t="str">
            <v>61,889     39667       72.53      90</v>
          </cell>
        </row>
        <row r="106">
          <cell r="A106">
            <v>36495</v>
          </cell>
          <cell r="B106">
            <v>21999</v>
          </cell>
          <cell r="C106">
            <v>982650</v>
          </cell>
          <cell r="D106" t="str">
            <v>65,782     44668       74.94      91</v>
          </cell>
        </row>
        <row r="107">
          <cell r="A107" t="str">
            <v>Totals:</v>
          </cell>
          <cell r="B107" t="str">
            <v>__________</v>
          </cell>
          <cell r="C107" t="str">
            <v>__________</v>
          </cell>
          <cell r="D107" t="str">
            <v>__________</v>
          </cell>
        </row>
        <row r="108">
          <cell r="A108">
            <v>1999</v>
          </cell>
          <cell r="B108">
            <v>298955</v>
          </cell>
          <cell r="C108">
            <v>12426890</v>
          </cell>
          <cell r="D108">
            <v>742222</v>
          </cell>
        </row>
        <row r="110">
          <cell r="A110">
            <v>36526</v>
          </cell>
          <cell r="B110">
            <v>22651</v>
          </cell>
          <cell r="C110">
            <v>920258</v>
          </cell>
          <cell r="D110" t="str">
            <v>56,474     40628       71.37      90</v>
          </cell>
        </row>
        <row r="111">
          <cell r="A111">
            <v>36557</v>
          </cell>
          <cell r="B111">
            <v>23369</v>
          </cell>
          <cell r="C111">
            <v>863018</v>
          </cell>
          <cell r="D111" t="str">
            <v>57,279     36931       71.02      85</v>
          </cell>
        </row>
        <row r="112">
          <cell r="A112">
            <v>36586</v>
          </cell>
          <cell r="B112">
            <v>24319</v>
          </cell>
          <cell r="C112">
            <v>918303</v>
          </cell>
          <cell r="D112" t="str">
            <v>56,765     37761       70.01      87</v>
          </cell>
        </row>
        <row r="113">
          <cell r="A113">
            <v>36617</v>
          </cell>
          <cell r="B113">
            <v>22848</v>
          </cell>
          <cell r="C113">
            <v>876599</v>
          </cell>
          <cell r="D113" t="str">
            <v>53,477     38367       70.06      85</v>
          </cell>
        </row>
        <row r="114">
          <cell r="A114">
            <v>36647</v>
          </cell>
          <cell r="B114">
            <v>22151</v>
          </cell>
          <cell r="C114">
            <v>867899</v>
          </cell>
          <cell r="D114" t="str">
            <v>53,256     39182       70.62      87</v>
          </cell>
        </row>
        <row r="115">
          <cell r="A115">
            <v>36678</v>
          </cell>
          <cell r="B115">
            <v>23056</v>
          </cell>
          <cell r="C115">
            <v>820296</v>
          </cell>
          <cell r="D115" t="str">
            <v>50,102     35579       68.48      83</v>
          </cell>
        </row>
        <row r="116">
          <cell r="A116">
            <v>36708</v>
          </cell>
          <cell r="B116">
            <v>22870</v>
          </cell>
          <cell r="C116">
            <v>824960</v>
          </cell>
          <cell r="D116" t="str">
            <v>63,745     36072       73.60      84</v>
          </cell>
        </row>
        <row r="117">
          <cell r="A117">
            <v>36739</v>
          </cell>
          <cell r="B117">
            <v>20911</v>
          </cell>
          <cell r="C117">
            <v>815509</v>
          </cell>
          <cell r="D117" t="str">
            <v>60,031     39000       74.17      88</v>
          </cell>
        </row>
        <row r="118">
          <cell r="A118">
            <v>36770</v>
          </cell>
          <cell r="B118">
            <v>20089</v>
          </cell>
          <cell r="C118">
            <v>743321</v>
          </cell>
          <cell r="D118" t="str">
            <v>53,144     37002       72.57      86</v>
          </cell>
        </row>
        <row r="119">
          <cell r="A119">
            <v>36800</v>
          </cell>
          <cell r="B119">
            <v>18852</v>
          </cell>
          <cell r="C119">
            <v>759655</v>
          </cell>
          <cell r="D119" t="str">
            <v>53,010     40296       73.77      84</v>
          </cell>
        </row>
        <row r="120">
          <cell r="A120">
            <v>36831</v>
          </cell>
          <cell r="B120">
            <v>17998</v>
          </cell>
          <cell r="C120">
            <v>727867</v>
          </cell>
          <cell r="D120" t="str">
            <v>51,850     40442       74.23      82</v>
          </cell>
        </row>
        <row r="121">
          <cell r="A121">
            <v>36861</v>
          </cell>
          <cell r="B121">
            <v>18866</v>
          </cell>
          <cell r="C121">
            <v>726783</v>
          </cell>
          <cell r="D121" t="str">
            <v>58,146     38524       75.50      82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  <cell r="D122" t="str">
            <v>__________</v>
          </cell>
        </row>
        <row r="123">
          <cell r="A123">
            <v>2000</v>
          </cell>
          <cell r="B123">
            <v>257980</v>
          </cell>
          <cell r="C123">
            <v>9864468</v>
          </cell>
          <cell r="D123">
            <v>667279</v>
          </cell>
        </row>
        <row r="125">
          <cell r="A125">
            <v>36892</v>
          </cell>
          <cell r="B125">
            <v>19267</v>
          </cell>
          <cell r="C125">
            <v>710964</v>
          </cell>
          <cell r="D125" t="str">
            <v>53,701     36901       73.60      82</v>
          </cell>
        </row>
        <row r="126">
          <cell r="A126">
            <v>36923</v>
          </cell>
          <cell r="B126">
            <v>18463</v>
          </cell>
          <cell r="C126">
            <v>662617</v>
          </cell>
          <cell r="D126" t="str">
            <v>53,848     35889       74.47      84</v>
          </cell>
        </row>
        <row r="127">
          <cell r="A127">
            <v>36951</v>
          </cell>
          <cell r="B127">
            <v>17649</v>
          </cell>
          <cell r="C127">
            <v>711066</v>
          </cell>
          <cell r="D127" t="str">
            <v>57,015     40290       76.36      81</v>
          </cell>
        </row>
        <row r="128">
          <cell r="A128">
            <v>36982</v>
          </cell>
          <cell r="B128">
            <v>14365</v>
          </cell>
          <cell r="C128">
            <v>672811</v>
          </cell>
          <cell r="D128" t="str">
            <v>53,653     46837       78.88      82</v>
          </cell>
        </row>
        <row r="129">
          <cell r="A129">
            <v>37012</v>
          </cell>
          <cell r="B129">
            <v>13936</v>
          </cell>
          <cell r="C129">
            <v>647584</v>
          </cell>
          <cell r="D129" t="str">
            <v>52,335     46469       78.97      79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5"/>
    </sheetNames>
    <sheetDataSet>
      <sheetData sheetId="0">
        <row r="54">
          <cell r="A54">
            <v>34790</v>
          </cell>
          <cell r="B54">
            <v>179530</v>
          </cell>
          <cell r="C54">
            <v>3502465</v>
          </cell>
          <cell r="D54" t="str">
            <v>14,357     19510        7.40     162</v>
          </cell>
        </row>
        <row r="55">
          <cell r="A55">
            <v>34820</v>
          </cell>
          <cell r="B55">
            <v>282329</v>
          </cell>
          <cell r="C55">
            <v>6352556</v>
          </cell>
          <cell r="D55" t="str">
            <v>65,159     22501       18.75     155</v>
          </cell>
        </row>
        <row r="56">
          <cell r="A56">
            <v>34851</v>
          </cell>
          <cell r="B56">
            <v>217322</v>
          </cell>
          <cell r="C56">
            <v>5601677</v>
          </cell>
          <cell r="D56" t="str">
            <v>50,316     25776       18.80     149</v>
          </cell>
        </row>
        <row r="57">
          <cell r="A57">
            <v>34881</v>
          </cell>
          <cell r="B57">
            <v>167394</v>
          </cell>
          <cell r="C57">
            <v>4859538</v>
          </cell>
          <cell r="D57" t="str">
            <v>55,731     29031       24.98     146</v>
          </cell>
        </row>
        <row r="58">
          <cell r="A58">
            <v>34912</v>
          </cell>
          <cell r="B58">
            <v>160793</v>
          </cell>
          <cell r="C58">
            <v>4668829</v>
          </cell>
          <cell r="D58" t="str">
            <v>58,564     29037       26.70     142</v>
          </cell>
        </row>
        <row r="59">
          <cell r="A59">
            <v>34943</v>
          </cell>
          <cell r="B59">
            <v>146062</v>
          </cell>
          <cell r="C59">
            <v>4112614</v>
          </cell>
          <cell r="D59" t="str">
            <v>341,091     28157       70.02     141</v>
          </cell>
        </row>
        <row r="60">
          <cell r="A60">
            <v>34973</v>
          </cell>
          <cell r="B60">
            <v>131950</v>
          </cell>
          <cell r="C60">
            <v>3993366</v>
          </cell>
          <cell r="D60" t="str">
            <v>125,466     30265       48.74     142</v>
          </cell>
        </row>
        <row r="61">
          <cell r="A61">
            <v>35004</v>
          </cell>
          <cell r="B61">
            <v>106677</v>
          </cell>
          <cell r="C61">
            <v>3471740</v>
          </cell>
          <cell r="D61" t="str">
            <v>113,369     32545       51.52     138</v>
          </cell>
        </row>
        <row r="62">
          <cell r="A62">
            <v>35034</v>
          </cell>
          <cell r="B62">
            <v>112170</v>
          </cell>
          <cell r="C62">
            <v>3433378</v>
          </cell>
          <cell r="D62" t="str">
            <v>335,858     30609       74.96     135</v>
          </cell>
        </row>
        <row r="63">
          <cell r="A63" t="str">
            <v>Totals:</v>
          </cell>
          <cell r="B63" t="str">
            <v>__________</v>
          </cell>
          <cell r="C63" t="str">
            <v>__________</v>
          </cell>
          <cell r="D63" t="str">
            <v>__________</v>
          </cell>
        </row>
        <row r="64">
          <cell r="A64">
            <v>1995</v>
          </cell>
          <cell r="B64">
            <v>1504227</v>
          </cell>
          <cell r="C64">
            <v>39996163</v>
          </cell>
          <cell r="D64">
            <v>1159911</v>
          </cell>
        </row>
        <row r="66">
          <cell r="A66">
            <v>35065</v>
          </cell>
          <cell r="B66">
            <v>119674</v>
          </cell>
          <cell r="C66">
            <v>3560650</v>
          </cell>
          <cell r="D66" t="str">
            <v>281,116     29753       70.14     133</v>
          </cell>
        </row>
        <row r="67">
          <cell r="A67">
            <v>35096</v>
          </cell>
          <cell r="B67">
            <v>97071</v>
          </cell>
          <cell r="C67">
            <v>2896452</v>
          </cell>
          <cell r="D67" t="str">
            <v>222,858     29839       69.66     131</v>
          </cell>
        </row>
        <row r="68">
          <cell r="A68">
            <v>35125</v>
          </cell>
          <cell r="B68">
            <v>99527</v>
          </cell>
          <cell r="C68">
            <v>2887190</v>
          </cell>
          <cell r="D68" t="str">
            <v>196,046     29010       66.33     131</v>
          </cell>
        </row>
        <row r="69">
          <cell r="A69">
            <v>35156</v>
          </cell>
          <cell r="B69">
            <v>87207</v>
          </cell>
          <cell r="C69">
            <v>2576279</v>
          </cell>
          <cell r="D69" t="str">
            <v>185,651     29543       68.04     131</v>
          </cell>
        </row>
        <row r="70">
          <cell r="A70">
            <v>35186</v>
          </cell>
          <cell r="B70">
            <v>92644</v>
          </cell>
          <cell r="C70">
            <v>2469217</v>
          </cell>
          <cell r="D70" t="str">
            <v>325,236     26653       77.83     133</v>
          </cell>
        </row>
        <row r="71">
          <cell r="A71">
            <v>35217</v>
          </cell>
          <cell r="B71">
            <v>88706</v>
          </cell>
          <cell r="C71">
            <v>2151300</v>
          </cell>
          <cell r="D71" t="str">
            <v>287,333     24253       76.41     129</v>
          </cell>
        </row>
        <row r="72">
          <cell r="A72">
            <v>35247</v>
          </cell>
          <cell r="B72">
            <v>81534</v>
          </cell>
          <cell r="C72">
            <v>2004608</v>
          </cell>
          <cell r="D72" t="str">
            <v>292,097     24587       78.18     124</v>
          </cell>
        </row>
        <row r="73">
          <cell r="A73">
            <v>35278</v>
          </cell>
          <cell r="B73">
            <v>75829</v>
          </cell>
          <cell r="C73">
            <v>1780796</v>
          </cell>
          <cell r="D73" t="str">
            <v>198,174     23485       72.33     122</v>
          </cell>
        </row>
        <row r="74">
          <cell r="A74">
            <v>35309</v>
          </cell>
          <cell r="B74">
            <v>76819</v>
          </cell>
          <cell r="C74">
            <v>1834531</v>
          </cell>
          <cell r="D74" t="str">
            <v>276,988     23882       78.29     116</v>
          </cell>
        </row>
        <row r="75">
          <cell r="A75">
            <v>35339</v>
          </cell>
          <cell r="B75">
            <v>71251</v>
          </cell>
          <cell r="C75">
            <v>1713617</v>
          </cell>
          <cell r="D75" t="str">
            <v>225,767     24051       76.01     118</v>
          </cell>
        </row>
        <row r="76">
          <cell r="A76">
            <v>35370</v>
          </cell>
          <cell r="B76">
            <v>59830</v>
          </cell>
          <cell r="C76">
            <v>1520289</v>
          </cell>
          <cell r="D76" t="str">
            <v>192,749     25411       76.31     114</v>
          </cell>
        </row>
        <row r="77">
          <cell r="A77">
            <v>35400</v>
          </cell>
          <cell r="B77">
            <v>65608</v>
          </cell>
          <cell r="C77">
            <v>1525254</v>
          </cell>
          <cell r="D77" t="str">
            <v>189,489     23248       74.28     114</v>
          </cell>
        </row>
        <row r="78">
          <cell r="A78" t="str">
            <v>Totals:</v>
          </cell>
          <cell r="B78" t="str">
            <v>__________</v>
          </cell>
          <cell r="C78" t="str">
            <v>__________</v>
          </cell>
          <cell r="D78" t="str">
            <v>__________</v>
          </cell>
        </row>
        <row r="79">
          <cell r="A79">
            <v>1996</v>
          </cell>
          <cell r="B79">
            <v>1015700</v>
          </cell>
          <cell r="C79">
            <v>26920183</v>
          </cell>
          <cell r="D79">
            <v>2873504</v>
          </cell>
        </row>
        <row r="81">
          <cell r="A81">
            <v>35431</v>
          </cell>
          <cell r="B81">
            <v>56797</v>
          </cell>
          <cell r="C81">
            <v>1392061</v>
          </cell>
          <cell r="D81" t="str">
            <v>130,001     24510       69.59     115</v>
          </cell>
        </row>
        <row r="82">
          <cell r="A82">
            <v>35462</v>
          </cell>
          <cell r="B82">
            <v>46292</v>
          </cell>
          <cell r="C82">
            <v>1212047</v>
          </cell>
          <cell r="D82" t="str">
            <v>139,053     26183       75.02     113</v>
          </cell>
        </row>
        <row r="83">
          <cell r="A83">
            <v>35490</v>
          </cell>
          <cell r="B83">
            <v>65253</v>
          </cell>
          <cell r="C83">
            <v>1432372</v>
          </cell>
          <cell r="D83" t="str">
            <v>160,384     21952       71.08     111</v>
          </cell>
        </row>
        <row r="84">
          <cell r="A84">
            <v>35521</v>
          </cell>
          <cell r="B84">
            <v>63515</v>
          </cell>
          <cell r="C84">
            <v>1409189</v>
          </cell>
          <cell r="D84" t="str">
            <v>83,600     22187       56.83     112</v>
          </cell>
        </row>
        <row r="85">
          <cell r="A85">
            <v>35551</v>
          </cell>
          <cell r="B85">
            <v>69523</v>
          </cell>
          <cell r="C85">
            <v>1437927</v>
          </cell>
          <cell r="D85" t="str">
            <v>128,646     20683       64.92     111</v>
          </cell>
        </row>
        <row r="86">
          <cell r="A86">
            <v>35582</v>
          </cell>
          <cell r="B86">
            <v>66409</v>
          </cell>
          <cell r="C86">
            <v>1367787</v>
          </cell>
          <cell r="D86" t="str">
            <v>132,789     20597       66.66     111</v>
          </cell>
        </row>
        <row r="87">
          <cell r="A87">
            <v>35612</v>
          </cell>
          <cell r="B87">
            <v>65647</v>
          </cell>
          <cell r="C87">
            <v>1406494</v>
          </cell>
          <cell r="D87" t="str">
            <v>155,043     21426       70.25     110</v>
          </cell>
        </row>
        <row r="88">
          <cell r="A88">
            <v>35643</v>
          </cell>
          <cell r="B88">
            <v>61693</v>
          </cell>
          <cell r="C88">
            <v>1708583</v>
          </cell>
          <cell r="D88" t="str">
            <v>168,540     27695       73.20     109</v>
          </cell>
        </row>
        <row r="89">
          <cell r="A89">
            <v>35674</v>
          </cell>
          <cell r="B89">
            <v>65316</v>
          </cell>
          <cell r="C89">
            <v>1603042</v>
          </cell>
          <cell r="D89" t="str">
            <v>149,991     24543       69.66     107</v>
          </cell>
        </row>
        <row r="90">
          <cell r="A90">
            <v>35704</v>
          </cell>
          <cell r="B90">
            <v>70134</v>
          </cell>
          <cell r="C90">
            <v>1580684</v>
          </cell>
          <cell r="D90" t="str">
            <v>134,056     22539       65.65     105</v>
          </cell>
        </row>
        <row r="91">
          <cell r="A91">
            <v>35735</v>
          </cell>
          <cell r="B91">
            <v>68189</v>
          </cell>
          <cell r="C91">
            <v>1480019</v>
          </cell>
          <cell r="D91" t="str">
            <v>150,301     21705       68.79     106</v>
          </cell>
        </row>
        <row r="92">
          <cell r="A92">
            <v>35765</v>
          </cell>
          <cell r="B92">
            <v>70443</v>
          </cell>
          <cell r="C92">
            <v>1512527</v>
          </cell>
          <cell r="D92" t="str">
            <v>175,177     21472       71.32     103</v>
          </cell>
        </row>
        <row r="93">
          <cell r="A93" t="str">
            <v>Totals:</v>
          </cell>
          <cell r="B93" t="str">
            <v>__________</v>
          </cell>
          <cell r="C93" t="str">
            <v>__________</v>
          </cell>
          <cell r="D93" t="str">
            <v>__________</v>
          </cell>
        </row>
        <row r="94">
          <cell r="A94">
            <v>1997</v>
          </cell>
          <cell r="B94">
            <v>769211</v>
          </cell>
          <cell r="C94">
            <v>17542732</v>
          </cell>
          <cell r="D94">
            <v>1707581</v>
          </cell>
        </row>
        <row r="96">
          <cell r="A96">
            <v>35796</v>
          </cell>
          <cell r="B96">
            <v>67659</v>
          </cell>
          <cell r="C96">
            <v>1440513</v>
          </cell>
          <cell r="D96" t="str">
            <v>171,386     21291       71.70     103</v>
          </cell>
        </row>
        <row r="97">
          <cell r="A97">
            <v>35827</v>
          </cell>
          <cell r="B97">
            <v>60333</v>
          </cell>
          <cell r="C97">
            <v>1292433</v>
          </cell>
          <cell r="D97" t="str">
            <v>144,950     21422       70.61     104</v>
          </cell>
        </row>
        <row r="98">
          <cell r="A98">
            <v>35855</v>
          </cell>
          <cell r="B98">
            <v>63058</v>
          </cell>
          <cell r="C98">
            <v>1341540</v>
          </cell>
          <cell r="D98" t="str">
            <v>165,703     21275       72.43      98</v>
          </cell>
        </row>
        <row r="99">
          <cell r="A99">
            <v>35886</v>
          </cell>
          <cell r="B99">
            <v>57778</v>
          </cell>
          <cell r="C99">
            <v>1303438</v>
          </cell>
          <cell r="D99" t="str">
            <v>167,631     22560       74.37     100</v>
          </cell>
        </row>
        <row r="100">
          <cell r="A100">
            <v>35916</v>
          </cell>
          <cell r="B100">
            <v>58271</v>
          </cell>
          <cell r="C100">
            <v>1391865</v>
          </cell>
          <cell r="D100" t="str">
            <v>180,983     23887       75.64      99</v>
          </cell>
        </row>
        <row r="101">
          <cell r="A101">
            <v>35947</v>
          </cell>
          <cell r="B101">
            <v>57765</v>
          </cell>
          <cell r="C101">
            <v>1281073</v>
          </cell>
          <cell r="D101" t="str">
            <v>136,615     22178       70.28     102</v>
          </cell>
        </row>
        <row r="102">
          <cell r="A102">
            <v>35977</v>
          </cell>
          <cell r="B102">
            <v>48578</v>
          </cell>
          <cell r="C102">
            <v>1407940</v>
          </cell>
          <cell r="D102" t="str">
            <v>134,060     28984       73.40      99</v>
          </cell>
        </row>
        <row r="103">
          <cell r="A103">
            <v>36008</v>
          </cell>
          <cell r="B103">
            <v>41506</v>
          </cell>
          <cell r="C103">
            <v>1333740</v>
          </cell>
          <cell r="D103" t="str">
            <v>68,421     32134       62.24     100</v>
          </cell>
        </row>
        <row r="104">
          <cell r="A104">
            <v>36039</v>
          </cell>
          <cell r="B104">
            <v>44286</v>
          </cell>
          <cell r="C104">
            <v>1239648</v>
          </cell>
          <cell r="D104" t="str">
            <v>68,119     27992       60.60      99</v>
          </cell>
        </row>
        <row r="105">
          <cell r="A105">
            <v>36069</v>
          </cell>
          <cell r="B105">
            <v>34196</v>
          </cell>
          <cell r="C105">
            <v>1261366</v>
          </cell>
          <cell r="D105" t="str">
            <v>64,482     36887       65.35      93</v>
          </cell>
        </row>
        <row r="106">
          <cell r="A106">
            <v>36100</v>
          </cell>
          <cell r="B106">
            <v>43355</v>
          </cell>
          <cell r="C106">
            <v>1159154</v>
          </cell>
          <cell r="D106" t="str">
            <v>69,272     26737       61.51      89</v>
          </cell>
        </row>
        <row r="107">
          <cell r="A107">
            <v>36130</v>
          </cell>
          <cell r="B107">
            <v>27699</v>
          </cell>
          <cell r="C107">
            <v>1114010</v>
          </cell>
          <cell r="D107" t="str">
            <v>61,158     40219       68.83      90</v>
          </cell>
        </row>
        <row r="108">
          <cell r="A108" t="str">
            <v>Totals:</v>
          </cell>
          <cell r="B108" t="str">
            <v>__________</v>
          </cell>
          <cell r="C108" t="str">
            <v>__________</v>
          </cell>
          <cell r="D108" t="str">
            <v>__________</v>
          </cell>
        </row>
        <row r="109">
          <cell r="A109">
            <v>1998</v>
          </cell>
          <cell r="B109">
            <v>604484</v>
          </cell>
          <cell r="C109">
            <v>15566720</v>
          </cell>
          <cell r="D109">
            <v>1432780</v>
          </cell>
        </row>
        <row r="111">
          <cell r="A111">
            <v>36161</v>
          </cell>
          <cell r="B111">
            <v>24304</v>
          </cell>
          <cell r="C111">
            <v>1009713</v>
          </cell>
          <cell r="D111" t="str">
            <v>55,264     41546       69.46      91</v>
          </cell>
        </row>
        <row r="112">
          <cell r="A112">
            <v>36192</v>
          </cell>
          <cell r="B112">
            <v>19191</v>
          </cell>
          <cell r="C112">
            <v>818306</v>
          </cell>
          <cell r="D112" t="str">
            <v>68,908     42641       78.22      90</v>
          </cell>
        </row>
        <row r="113">
          <cell r="A113">
            <v>36220</v>
          </cell>
          <cell r="B113">
            <v>24719</v>
          </cell>
          <cell r="C113">
            <v>876158</v>
          </cell>
          <cell r="D113" t="str">
            <v>76,051     35445       75.47      90</v>
          </cell>
        </row>
        <row r="114">
          <cell r="A114">
            <v>36251</v>
          </cell>
          <cell r="B114">
            <v>22851</v>
          </cell>
          <cell r="C114">
            <v>837508</v>
          </cell>
          <cell r="D114" t="str">
            <v>91,973     36651       80.10      88</v>
          </cell>
        </row>
        <row r="115">
          <cell r="A115">
            <v>36281</v>
          </cell>
          <cell r="B115">
            <v>21302</v>
          </cell>
          <cell r="C115">
            <v>775156</v>
          </cell>
          <cell r="D115" t="str">
            <v>84,945     36389       79.95      89</v>
          </cell>
        </row>
        <row r="116">
          <cell r="A116">
            <v>36312</v>
          </cell>
          <cell r="B116">
            <v>17306</v>
          </cell>
          <cell r="C116">
            <v>703457</v>
          </cell>
          <cell r="D116" t="str">
            <v>96,111     40649       84.74      87</v>
          </cell>
        </row>
        <row r="117">
          <cell r="A117">
            <v>36342</v>
          </cell>
          <cell r="B117">
            <v>22698</v>
          </cell>
          <cell r="C117">
            <v>694155</v>
          </cell>
          <cell r="D117" t="str">
            <v>87,074     30583       79.32      90</v>
          </cell>
        </row>
        <row r="118">
          <cell r="A118">
            <v>36373</v>
          </cell>
          <cell r="B118">
            <v>19990</v>
          </cell>
          <cell r="C118">
            <v>667371</v>
          </cell>
          <cell r="D118" t="str">
            <v>85,591     33386       81.07      92</v>
          </cell>
        </row>
        <row r="119">
          <cell r="A119">
            <v>36404</v>
          </cell>
          <cell r="B119">
            <v>19689</v>
          </cell>
          <cell r="C119">
            <v>590084</v>
          </cell>
          <cell r="D119" t="str">
            <v>80,745     29971       80.40      86</v>
          </cell>
        </row>
        <row r="120">
          <cell r="A120">
            <v>36434</v>
          </cell>
          <cell r="B120">
            <v>18592</v>
          </cell>
          <cell r="C120">
            <v>610367</v>
          </cell>
          <cell r="D120" t="str">
            <v>91,887     32830       83.17      85</v>
          </cell>
        </row>
        <row r="121">
          <cell r="A121">
            <v>36465</v>
          </cell>
          <cell r="B121">
            <v>14807</v>
          </cell>
          <cell r="C121">
            <v>547783</v>
          </cell>
          <cell r="D121" t="str">
            <v>67,715     36995       82.06      83</v>
          </cell>
        </row>
        <row r="122">
          <cell r="A122">
            <v>36495</v>
          </cell>
          <cell r="B122">
            <v>16784</v>
          </cell>
          <cell r="C122">
            <v>729840</v>
          </cell>
          <cell r="D122" t="str">
            <v>104,352     43485       86.14      81</v>
          </cell>
        </row>
        <row r="123">
          <cell r="A123" t="str">
            <v>Totals:</v>
          </cell>
          <cell r="B123" t="str">
            <v>__________</v>
          </cell>
          <cell r="C123" t="str">
            <v>__________</v>
          </cell>
          <cell r="D123" t="str">
            <v>__________</v>
          </cell>
        </row>
        <row r="124">
          <cell r="A124">
            <v>1999</v>
          </cell>
          <cell r="B124">
            <v>242233</v>
          </cell>
          <cell r="C124">
            <v>8859898</v>
          </cell>
          <cell r="D124">
            <v>990616</v>
          </cell>
        </row>
        <row r="126">
          <cell r="A126">
            <v>36526</v>
          </cell>
          <cell r="B126">
            <v>16107</v>
          </cell>
          <cell r="C126">
            <v>595414</v>
          </cell>
          <cell r="D126" t="str">
            <v>91,496     36967       85.03      80</v>
          </cell>
        </row>
        <row r="127">
          <cell r="A127">
            <v>36557</v>
          </cell>
          <cell r="B127">
            <v>14409</v>
          </cell>
          <cell r="C127">
            <v>528941</v>
          </cell>
          <cell r="D127" t="str">
            <v>112,469     36710       88.64      78</v>
          </cell>
        </row>
        <row r="128">
          <cell r="A128">
            <v>36586</v>
          </cell>
          <cell r="B128">
            <v>15309</v>
          </cell>
          <cell r="C128">
            <v>534388</v>
          </cell>
          <cell r="D128" t="str">
            <v>103,388     34907       87.10      78</v>
          </cell>
        </row>
        <row r="129">
          <cell r="A129">
            <v>36617</v>
          </cell>
          <cell r="B129">
            <v>14299</v>
          </cell>
          <cell r="C129">
            <v>512244</v>
          </cell>
          <cell r="D129" t="str">
            <v>89,966     35824       86.29      77</v>
          </cell>
        </row>
        <row r="130">
          <cell r="A130">
            <v>36647</v>
          </cell>
          <cell r="B130">
            <v>14197</v>
          </cell>
          <cell r="C130">
            <v>488508</v>
          </cell>
          <cell r="D130" t="str">
            <v>89,550     34410       86.32      76</v>
          </cell>
        </row>
        <row r="131">
          <cell r="A131">
            <v>36678</v>
          </cell>
          <cell r="B131">
            <v>14479</v>
          </cell>
          <cell r="C131">
            <v>451707</v>
          </cell>
          <cell r="D131" t="str">
            <v>83,972     31198       85.29      76</v>
          </cell>
        </row>
        <row r="132">
          <cell r="A132">
            <v>36708</v>
          </cell>
          <cell r="B132">
            <v>14473</v>
          </cell>
          <cell r="C132">
            <v>438656</v>
          </cell>
          <cell r="D132" t="str">
            <v>85,232     30309       85.48      75</v>
          </cell>
        </row>
        <row r="133">
          <cell r="A133">
            <v>36739</v>
          </cell>
          <cell r="B133">
            <v>14239</v>
          </cell>
          <cell r="C133">
            <v>441263</v>
          </cell>
          <cell r="D133" t="str">
            <v>84,673     30990       85.60      78</v>
          </cell>
        </row>
        <row r="134">
          <cell r="A134">
            <v>36770</v>
          </cell>
          <cell r="B134">
            <v>13900</v>
          </cell>
          <cell r="C134">
            <v>456868</v>
          </cell>
          <cell r="D134" t="str">
            <v>92,566     32869       86.94      75</v>
          </cell>
        </row>
        <row r="135">
          <cell r="A135">
            <v>36800</v>
          </cell>
          <cell r="B135">
            <v>12443</v>
          </cell>
          <cell r="C135">
            <v>456553</v>
          </cell>
          <cell r="D135" t="str">
            <v>91,099     36692       87.98      73</v>
          </cell>
        </row>
        <row r="136">
          <cell r="A136">
            <v>36831</v>
          </cell>
          <cell r="B136">
            <v>14008</v>
          </cell>
          <cell r="C136">
            <v>383158</v>
          </cell>
          <cell r="D136" t="str">
            <v>67,708     27353       82.86      73</v>
          </cell>
        </row>
        <row r="137">
          <cell r="A137">
            <v>36861</v>
          </cell>
          <cell r="B137">
            <v>17285</v>
          </cell>
          <cell r="C137">
            <v>421708</v>
          </cell>
          <cell r="D137" t="str">
            <v>60,940     24398       77.90      75</v>
          </cell>
        </row>
        <row r="138">
          <cell r="A138" t="str">
            <v>Totals:</v>
          </cell>
          <cell r="B138" t="str">
            <v>__________</v>
          </cell>
          <cell r="C138" t="str">
            <v>__________</v>
          </cell>
          <cell r="D138" t="str">
            <v>__________</v>
          </cell>
        </row>
        <row r="139">
          <cell r="A139">
            <v>2000</v>
          </cell>
          <cell r="B139">
            <v>175148</v>
          </cell>
          <cell r="C139">
            <v>5709408</v>
          </cell>
          <cell r="D139">
            <v>1053059</v>
          </cell>
        </row>
        <row r="141">
          <cell r="A141">
            <v>36892</v>
          </cell>
          <cell r="B141">
            <v>15076</v>
          </cell>
          <cell r="C141">
            <v>384029</v>
          </cell>
          <cell r="D141" t="str">
            <v>64,741     25473       81.11      73</v>
          </cell>
        </row>
        <row r="142">
          <cell r="A142">
            <v>36923</v>
          </cell>
          <cell r="B142">
            <v>13752</v>
          </cell>
          <cell r="C142">
            <v>336727</v>
          </cell>
          <cell r="D142" t="str">
            <v>37,773     24486       73.31      73</v>
          </cell>
        </row>
        <row r="143">
          <cell r="A143">
            <v>36951</v>
          </cell>
          <cell r="B143">
            <v>14891</v>
          </cell>
          <cell r="C143">
            <v>370691</v>
          </cell>
          <cell r="D143" t="str">
            <v>46,402     24894       75.71      71</v>
          </cell>
        </row>
        <row r="144">
          <cell r="A144">
            <v>36982</v>
          </cell>
          <cell r="B144">
            <v>13105</v>
          </cell>
          <cell r="C144">
            <v>359652</v>
          </cell>
          <cell r="D144" t="str">
            <v>53,779     27444       80.41      71</v>
          </cell>
        </row>
        <row r="145">
          <cell r="A145">
            <v>37012</v>
          </cell>
          <cell r="B145">
            <v>13361</v>
          </cell>
          <cell r="C145">
            <v>363925</v>
          </cell>
          <cell r="D145" t="str">
            <v>55,900     27238       80.71      70</v>
          </cell>
        </row>
        <row r="146">
          <cell r="A146" t="str">
            <v>Totals:</v>
          </cell>
          <cell r="B146" t="str">
            <v>__________</v>
          </cell>
          <cell r="C146" t="str">
            <v>__________</v>
          </cell>
          <cell r="D146" t="str">
            <v>__________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5"/>
    </sheetNames>
    <sheetDataSet>
      <sheetData sheetId="0">
        <row r="37">
          <cell r="A37">
            <v>34820</v>
          </cell>
          <cell r="B37">
            <v>211498</v>
          </cell>
          <cell r="C37">
            <v>4181030</v>
          </cell>
          <cell r="D37" t="str">
            <v>113,346     19769       34.89     185</v>
          </cell>
        </row>
        <row r="38">
          <cell r="A38">
            <v>34851</v>
          </cell>
          <cell r="B38">
            <v>256220</v>
          </cell>
          <cell r="C38">
            <v>6859565</v>
          </cell>
          <cell r="D38" t="str">
            <v>141,405     26773       35.56     171</v>
          </cell>
        </row>
        <row r="39">
          <cell r="A39">
            <v>34881</v>
          </cell>
          <cell r="B39">
            <v>208165</v>
          </cell>
          <cell r="C39">
            <v>6870673</v>
          </cell>
          <cell r="D39" t="str">
            <v>119,164     33006       36.40     170</v>
          </cell>
        </row>
        <row r="40">
          <cell r="A40">
            <v>34912</v>
          </cell>
          <cell r="B40">
            <v>178976</v>
          </cell>
          <cell r="C40">
            <v>6901203</v>
          </cell>
          <cell r="D40" t="str">
            <v>111,639     38560       38.41     171</v>
          </cell>
        </row>
        <row r="41">
          <cell r="A41">
            <v>34943</v>
          </cell>
          <cell r="B41">
            <v>147897</v>
          </cell>
          <cell r="C41">
            <v>6374850</v>
          </cell>
          <cell r="D41" t="str">
            <v>105,804     43104       41.70     164</v>
          </cell>
        </row>
        <row r="42">
          <cell r="A42">
            <v>34973</v>
          </cell>
          <cell r="B42">
            <v>125891</v>
          </cell>
          <cell r="C42">
            <v>6041899</v>
          </cell>
          <cell r="D42" t="str">
            <v>97,067     47994       43.54     164</v>
          </cell>
        </row>
        <row r="43">
          <cell r="A43">
            <v>35004</v>
          </cell>
          <cell r="B43">
            <v>116733</v>
          </cell>
          <cell r="C43">
            <v>5409587</v>
          </cell>
          <cell r="D43" t="str">
            <v>104,307     46342       47.19     160</v>
          </cell>
        </row>
        <row r="44">
          <cell r="A44">
            <v>35034</v>
          </cell>
          <cell r="B44">
            <v>107504</v>
          </cell>
          <cell r="C44">
            <v>5255954</v>
          </cell>
          <cell r="D44" t="str">
            <v>185,228     48891       63.28     159</v>
          </cell>
        </row>
        <row r="45">
          <cell r="A45" t="str">
            <v>Totals:</v>
          </cell>
          <cell r="B45" t="str">
            <v>__________</v>
          </cell>
          <cell r="C45" t="str">
            <v>__________</v>
          </cell>
          <cell r="D45" t="str">
            <v>__________</v>
          </cell>
        </row>
        <row r="46">
          <cell r="A46">
            <v>1995</v>
          </cell>
          <cell r="B46">
            <v>1352884</v>
          </cell>
          <cell r="C46">
            <v>47894761</v>
          </cell>
          <cell r="D46">
            <v>977960</v>
          </cell>
        </row>
        <row r="48">
          <cell r="A48">
            <v>35065</v>
          </cell>
          <cell r="B48">
            <v>106118</v>
          </cell>
          <cell r="C48">
            <v>5164103</v>
          </cell>
          <cell r="D48" t="str">
            <v>184,648     48664       63.50     157</v>
          </cell>
        </row>
        <row r="49">
          <cell r="A49">
            <v>35096</v>
          </cell>
          <cell r="B49">
            <v>92993</v>
          </cell>
          <cell r="C49">
            <v>4624986</v>
          </cell>
          <cell r="D49" t="str">
            <v>211,020     49735       69.41     152</v>
          </cell>
        </row>
        <row r="50">
          <cell r="A50">
            <v>35125</v>
          </cell>
          <cell r="B50">
            <v>91852</v>
          </cell>
          <cell r="C50">
            <v>4542356</v>
          </cell>
          <cell r="D50" t="str">
            <v>154,885     49453       62.77     149</v>
          </cell>
        </row>
        <row r="51">
          <cell r="A51">
            <v>35156</v>
          </cell>
          <cell r="B51">
            <v>88421</v>
          </cell>
          <cell r="C51">
            <v>4722501</v>
          </cell>
          <cell r="D51" t="str">
            <v>165,467     53410       65.17     148</v>
          </cell>
        </row>
        <row r="52">
          <cell r="A52">
            <v>35186</v>
          </cell>
          <cell r="B52">
            <v>87777</v>
          </cell>
          <cell r="C52">
            <v>4628091</v>
          </cell>
          <cell r="D52" t="str">
            <v>151,305     52726       63.29     144</v>
          </cell>
        </row>
        <row r="53">
          <cell r="A53">
            <v>35217</v>
          </cell>
          <cell r="B53">
            <v>81422</v>
          </cell>
          <cell r="C53">
            <v>4125522</v>
          </cell>
          <cell r="D53" t="str">
            <v>117,485     50669       59.07     136</v>
          </cell>
        </row>
        <row r="54">
          <cell r="A54">
            <v>35247</v>
          </cell>
          <cell r="B54">
            <v>78468</v>
          </cell>
          <cell r="C54">
            <v>4133578</v>
          </cell>
          <cell r="D54" t="str">
            <v>129,771     52679       62.32     138</v>
          </cell>
        </row>
        <row r="55">
          <cell r="A55">
            <v>35278</v>
          </cell>
          <cell r="B55">
            <v>70732</v>
          </cell>
          <cell r="C55">
            <v>3837915</v>
          </cell>
          <cell r="D55" t="str">
            <v>136,378     54260       65.85     138</v>
          </cell>
        </row>
        <row r="56">
          <cell r="A56">
            <v>35309</v>
          </cell>
          <cell r="B56">
            <v>64437</v>
          </cell>
          <cell r="C56">
            <v>3564137</v>
          </cell>
          <cell r="D56" t="str">
            <v>124,384     55312       65.87     134</v>
          </cell>
        </row>
        <row r="57">
          <cell r="A57">
            <v>35339</v>
          </cell>
          <cell r="B57">
            <v>60444</v>
          </cell>
          <cell r="C57">
            <v>3484368</v>
          </cell>
          <cell r="D57" t="str">
            <v>126,679     57647       67.70     131</v>
          </cell>
        </row>
        <row r="58">
          <cell r="A58">
            <v>35370</v>
          </cell>
          <cell r="B58">
            <v>57006</v>
          </cell>
          <cell r="C58">
            <v>3227566</v>
          </cell>
          <cell r="D58" t="str">
            <v>112,169     56619       66.30     129</v>
          </cell>
        </row>
        <row r="59">
          <cell r="A59">
            <v>35400</v>
          </cell>
          <cell r="B59">
            <v>54177</v>
          </cell>
          <cell r="C59">
            <v>3273263</v>
          </cell>
          <cell r="D59" t="str">
            <v>96,341     60418       64.01     127</v>
          </cell>
        </row>
        <row r="60">
          <cell r="A60" t="str">
            <v>Totals:</v>
          </cell>
          <cell r="B60" t="str">
            <v>__________</v>
          </cell>
          <cell r="C60" t="str">
            <v>__________</v>
          </cell>
          <cell r="D60" t="str">
            <v>__________</v>
          </cell>
        </row>
        <row r="61">
          <cell r="A61">
            <v>1996</v>
          </cell>
          <cell r="B61">
            <v>933847</v>
          </cell>
          <cell r="C61">
            <v>49328386</v>
          </cell>
          <cell r="D61">
            <v>1710532</v>
          </cell>
        </row>
        <row r="63">
          <cell r="A63">
            <v>35431</v>
          </cell>
          <cell r="B63">
            <v>49170</v>
          </cell>
          <cell r="C63">
            <v>3025936</v>
          </cell>
          <cell r="D63" t="str">
            <v>86,801     61541       63.84     128</v>
          </cell>
        </row>
        <row r="64">
          <cell r="A64">
            <v>35462</v>
          </cell>
          <cell r="B64">
            <v>45753</v>
          </cell>
          <cell r="C64">
            <v>2815342</v>
          </cell>
          <cell r="D64" t="str">
            <v>109,731     61534       70.57     127</v>
          </cell>
        </row>
        <row r="65">
          <cell r="A65">
            <v>35490</v>
          </cell>
          <cell r="B65">
            <v>50432</v>
          </cell>
          <cell r="C65">
            <v>3018393</v>
          </cell>
          <cell r="D65" t="str">
            <v>84,166     59851       62.53     126</v>
          </cell>
        </row>
        <row r="66">
          <cell r="A66">
            <v>35521</v>
          </cell>
          <cell r="B66">
            <v>44389</v>
          </cell>
          <cell r="C66">
            <v>2682149</v>
          </cell>
          <cell r="D66" t="str">
            <v>85,274     60424       65.77     126</v>
          </cell>
        </row>
        <row r="67">
          <cell r="A67">
            <v>35551</v>
          </cell>
          <cell r="B67">
            <v>45820</v>
          </cell>
          <cell r="C67">
            <v>2765590</v>
          </cell>
          <cell r="D67" t="str">
            <v>92,413     60358       66.85     123</v>
          </cell>
        </row>
        <row r="68">
          <cell r="A68">
            <v>35582</v>
          </cell>
          <cell r="B68">
            <v>39607</v>
          </cell>
          <cell r="C68">
            <v>2432806</v>
          </cell>
          <cell r="D68" t="str">
            <v>97,408     61424       71.09     120</v>
          </cell>
        </row>
        <row r="69">
          <cell r="A69">
            <v>35612</v>
          </cell>
          <cell r="B69">
            <v>36708</v>
          </cell>
          <cell r="C69">
            <v>2506049</v>
          </cell>
          <cell r="D69" t="str">
            <v>92,432     68270       71.58     117</v>
          </cell>
        </row>
        <row r="70">
          <cell r="A70">
            <v>35643</v>
          </cell>
          <cell r="B70">
            <v>37784</v>
          </cell>
          <cell r="C70">
            <v>2387199</v>
          </cell>
          <cell r="D70" t="str">
            <v>99,548     63181       72.49     117</v>
          </cell>
        </row>
        <row r="71">
          <cell r="A71">
            <v>35674</v>
          </cell>
          <cell r="B71">
            <v>35132</v>
          </cell>
          <cell r="C71">
            <v>1941815</v>
          </cell>
          <cell r="D71" t="str">
            <v>80,115     55272       69.52     114</v>
          </cell>
        </row>
        <row r="72">
          <cell r="A72">
            <v>35704</v>
          </cell>
          <cell r="B72">
            <v>36157</v>
          </cell>
          <cell r="C72">
            <v>2169263</v>
          </cell>
          <cell r="D72" t="str">
            <v>79,807     59996       68.82     115</v>
          </cell>
        </row>
        <row r="73">
          <cell r="A73">
            <v>35735</v>
          </cell>
          <cell r="B73">
            <v>34771</v>
          </cell>
          <cell r="C73">
            <v>2013600</v>
          </cell>
          <cell r="D73" t="str">
            <v>85,671     57911       71.13     110</v>
          </cell>
        </row>
        <row r="74">
          <cell r="A74">
            <v>35765</v>
          </cell>
          <cell r="B74">
            <v>32475</v>
          </cell>
          <cell r="C74">
            <v>1975379</v>
          </cell>
          <cell r="D74" t="str">
            <v>98,484     60828       75.20     113</v>
          </cell>
        </row>
        <row r="75">
          <cell r="A75" t="str">
            <v>Totals:</v>
          </cell>
          <cell r="B75" t="str">
            <v>__________</v>
          </cell>
          <cell r="C75" t="str">
            <v>__________</v>
          </cell>
          <cell r="D75" t="str">
            <v>__________</v>
          </cell>
        </row>
        <row r="76">
          <cell r="A76">
            <v>1997</v>
          </cell>
          <cell r="B76">
            <v>488198</v>
          </cell>
          <cell r="C76">
            <v>29733521</v>
          </cell>
          <cell r="D76">
            <v>1091850</v>
          </cell>
        </row>
        <row r="78">
          <cell r="A78">
            <v>35796</v>
          </cell>
          <cell r="B78">
            <v>33194</v>
          </cell>
          <cell r="C78">
            <v>1892408</v>
          </cell>
          <cell r="D78" t="str">
            <v>88,792     57011       72.79     110</v>
          </cell>
        </row>
        <row r="79">
          <cell r="A79">
            <v>35827</v>
          </cell>
          <cell r="B79">
            <v>28171</v>
          </cell>
          <cell r="C79">
            <v>1545754</v>
          </cell>
          <cell r="D79" t="str">
            <v>88,900     54871       75.94     108</v>
          </cell>
        </row>
        <row r="80">
          <cell r="A80">
            <v>35855</v>
          </cell>
          <cell r="B80">
            <v>28111</v>
          </cell>
          <cell r="C80">
            <v>1711738</v>
          </cell>
          <cell r="D80" t="str">
            <v>83,503     60893       74.81     105</v>
          </cell>
        </row>
        <row r="81">
          <cell r="A81">
            <v>35886</v>
          </cell>
          <cell r="B81">
            <v>26715</v>
          </cell>
          <cell r="C81">
            <v>1520057</v>
          </cell>
          <cell r="D81" t="str">
            <v>83,118     56900       75.68     103</v>
          </cell>
        </row>
        <row r="82">
          <cell r="A82">
            <v>35916</v>
          </cell>
          <cell r="B82">
            <v>26723</v>
          </cell>
          <cell r="C82">
            <v>1655337</v>
          </cell>
          <cell r="D82" t="str">
            <v>76,397     61945       74.09     104</v>
          </cell>
        </row>
        <row r="83">
          <cell r="A83">
            <v>35947</v>
          </cell>
          <cell r="B83">
            <v>23501</v>
          </cell>
          <cell r="C83">
            <v>1553920</v>
          </cell>
          <cell r="D83" t="str">
            <v>69,655     66122       74.77     103</v>
          </cell>
        </row>
        <row r="84">
          <cell r="A84">
            <v>35977</v>
          </cell>
          <cell r="B84">
            <v>23681</v>
          </cell>
          <cell r="C84">
            <v>1446584</v>
          </cell>
          <cell r="D84" t="str">
            <v>63,098     61087       72.71     100</v>
          </cell>
        </row>
        <row r="85">
          <cell r="A85">
            <v>36008</v>
          </cell>
          <cell r="B85">
            <v>27805</v>
          </cell>
          <cell r="C85">
            <v>1336414</v>
          </cell>
          <cell r="D85" t="str">
            <v>62,596     48064       69.24     100</v>
          </cell>
        </row>
        <row r="86">
          <cell r="A86">
            <v>36039</v>
          </cell>
          <cell r="B86">
            <v>21526</v>
          </cell>
          <cell r="C86">
            <v>1310183</v>
          </cell>
          <cell r="D86" t="str">
            <v>65,611     60866       75.30      99</v>
          </cell>
        </row>
        <row r="87">
          <cell r="A87">
            <v>36069</v>
          </cell>
          <cell r="B87">
            <v>25261</v>
          </cell>
          <cell r="C87">
            <v>1309719</v>
          </cell>
          <cell r="D87" t="str">
            <v>67,857     51848       72.87      99</v>
          </cell>
        </row>
        <row r="88">
          <cell r="A88">
            <v>36100</v>
          </cell>
          <cell r="B88">
            <v>20603</v>
          </cell>
          <cell r="C88">
            <v>1233176</v>
          </cell>
          <cell r="D88" t="str">
            <v>59,860     59855       74.39      96</v>
          </cell>
        </row>
        <row r="89">
          <cell r="A89">
            <v>36130</v>
          </cell>
          <cell r="B89">
            <v>20357</v>
          </cell>
          <cell r="C89">
            <v>1286009</v>
          </cell>
          <cell r="D89" t="str">
            <v>62,970     63173       75.57      95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  <cell r="D90" t="str">
            <v>__________</v>
          </cell>
        </row>
        <row r="91">
          <cell r="A91">
            <v>1998</v>
          </cell>
          <cell r="B91">
            <v>305648</v>
          </cell>
          <cell r="C91">
            <v>17801299</v>
          </cell>
          <cell r="D91">
            <v>872357</v>
          </cell>
        </row>
        <row r="93">
          <cell r="A93">
            <v>36161</v>
          </cell>
          <cell r="B93">
            <v>23336</v>
          </cell>
          <cell r="C93">
            <v>1266729</v>
          </cell>
          <cell r="D93" t="str">
            <v>52,784     54283       69.34      94</v>
          </cell>
        </row>
        <row r="94">
          <cell r="A94">
            <v>36192</v>
          </cell>
          <cell r="B94">
            <v>19196</v>
          </cell>
          <cell r="C94">
            <v>1103006</v>
          </cell>
          <cell r="D94" t="str">
            <v>55,656     57461       74.35      94</v>
          </cell>
        </row>
        <row r="95">
          <cell r="A95">
            <v>36220</v>
          </cell>
          <cell r="B95">
            <v>19894</v>
          </cell>
          <cell r="C95">
            <v>1243576</v>
          </cell>
          <cell r="D95" t="str">
            <v>53,757     62511       72.99      93</v>
          </cell>
        </row>
        <row r="96">
          <cell r="A96">
            <v>36251</v>
          </cell>
          <cell r="B96">
            <v>17436</v>
          </cell>
          <cell r="C96">
            <v>1162671</v>
          </cell>
          <cell r="D96" t="str">
            <v>54,468     66683       75.75      92</v>
          </cell>
        </row>
        <row r="97">
          <cell r="A97">
            <v>36281</v>
          </cell>
          <cell r="B97">
            <v>17965</v>
          </cell>
          <cell r="C97">
            <v>1147785</v>
          </cell>
          <cell r="D97" t="str">
            <v>46,094     63891       71.96      90</v>
          </cell>
        </row>
        <row r="98">
          <cell r="A98">
            <v>36312</v>
          </cell>
          <cell r="B98">
            <v>16321</v>
          </cell>
          <cell r="C98">
            <v>1160665</v>
          </cell>
          <cell r="D98" t="str">
            <v>42,775     71115       72.38      92</v>
          </cell>
        </row>
        <row r="99">
          <cell r="A99">
            <v>36342</v>
          </cell>
          <cell r="B99">
            <v>16833</v>
          </cell>
          <cell r="C99">
            <v>1151510</v>
          </cell>
          <cell r="D99" t="str">
            <v>55,202     68408       76.63      91</v>
          </cell>
        </row>
        <row r="100">
          <cell r="A100">
            <v>36373</v>
          </cell>
          <cell r="B100">
            <v>14174</v>
          </cell>
          <cell r="C100">
            <v>1133801</v>
          </cell>
          <cell r="D100" t="str">
            <v>57,681     79992       80.27      90</v>
          </cell>
        </row>
        <row r="101">
          <cell r="A101">
            <v>36404</v>
          </cell>
          <cell r="B101">
            <v>17351</v>
          </cell>
          <cell r="C101">
            <v>1046051</v>
          </cell>
          <cell r="D101" t="str">
            <v>47,060     60288       73.06      87</v>
          </cell>
        </row>
        <row r="102">
          <cell r="A102">
            <v>36434</v>
          </cell>
          <cell r="B102">
            <v>15761</v>
          </cell>
          <cell r="C102">
            <v>1050283</v>
          </cell>
          <cell r="D102" t="str">
            <v>46,033     66639       74.49      88</v>
          </cell>
        </row>
        <row r="103">
          <cell r="A103">
            <v>36465</v>
          </cell>
          <cell r="B103">
            <v>14856</v>
          </cell>
          <cell r="C103">
            <v>992653</v>
          </cell>
          <cell r="D103" t="str">
            <v>79,624     66819       84.28      89</v>
          </cell>
        </row>
        <row r="104">
          <cell r="A104">
            <v>36495</v>
          </cell>
          <cell r="B104">
            <v>15569</v>
          </cell>
          <cell r="C104">
            <v>960370</v>
          </cell>
          <cell r="D104" t="str">
            <v>68,545     61685       81.49      85</v>
          </cell>
        </row>
        <row r="105">
          <cell r="A105" t="str">
            <v>Totals:</v>
          </cell>
          <cell r="B105" t="str">
            <v>__________</v>
          </cell>
          <cell r="C105" t="str">
            <v>__________</v>
          </cell>
          <cell r="D105" t="str">
            <v>__________</v>
          </cell>
        </row>
        <row r="106">
          <cell r="A106">
            <v>1999</v>
          </cell>
          <cell r="B106">
            <v>208692</v>
          </cell>
          <cell r="C106">
            <v>13419100</v>
          </cell>
          <cell r="D106">
            <v>659679</v>
          </cell>
        </row>
        <row r="108">
          <cell r="A108">
            <v>36526</v>
          </cell>
          <cell r="B108">
            <v>13725</v>
          </cell>
          <cell r="C108">
            <v>939814</v>
          </cell>
          <cell r="D108" t="str">
            <v>96,178     68475       87.51      87</v>
          </cell>
        </row>
        <row r="109">
          <cell r="A109">
            <v>36557</v>
          </cell>
          <cell r="B109">
            <v>12956</v>
          </cell>
          <cell r="C109">
            <v>845337</v>
          </cell>
          <cell r="D109" t="str">
            <v>79,711     65247       86.02      85</v>
          </cell>
        </row>
        <row r="110">
          <cell r="A110">
            <v>36586</v>
          </cell>
          <cell r="B110">
            <v>13450</v>
          </cell>
          <cell r="C110">
            <v>844646</v>
          </cell>
          <cell r="D110" t="str">
            <v>86,006     62799       86.48      85</v>
          </cell>
        </row>
        <row r="111">
          <cell r="A111">
            <v>36617</v>
          </cell>
          <cell r="B111">
            <v>12255</v>
          </cell>
          <cell r="C111">
            <v>846909</v>
          </cell>
          <cell r="D111" t="str">
            <v>29,821     69108       70.87      84</v>
          </cell>
        </row>
        <row r="112">
          <cell r="A112">
            <v>36647</v>
          </cell>
          <cell r="B112">
            <v>11409</v>
          </cell>
          <cell r="C112">
            <v>821807</v>
          </cell>
          <cell r="D112" t="str">
            <v>30,240     72032       72.61      83</v>
          </cell>
        </row>
        <row r="113">
          <cell r="A113">
            <v>36678</v>
          </cell>
          <cell r="B113">
            <v>11272</v>
          </cell>
          <cell r="C113">
            <v>745068</v>
          </cell>
          <cell r="D113" t="str">
            <v>33,057     66100       74.57      85</v>
          </cell>
        </row>
        <row r="114">
          <cell r="A114">
            <v>36708</v>
          </cell>
          <cell r="B114">
            <v>10741</v>
          </cell>
          <cell r="C114">
            <v>789357</v>
          </cell>
          <cell r="D114" t="str">
            <v>32,958     73491       75.42      84</v>
          </cell>
        </row>
        <row r="115">
          <cell r="A115">
            <v>36739</v>
          </cell>
          <cell r="B115">
            <v>11878</v>
          </cell>
          <cell r="C115">
            <v>781574</v>
          </cell>
          <cell r="D115" t="str">
            <v>40,550     65801       77.34      85</v>
          </cell>
        </row>
        <row r="116">
          <cell r="A116">
            <v>36770</v>
          </cell>
          <cell r="B116">
            <v>12110</v>
          </cell>
          <cell r="C116">
            <v>764121</v>
          </cell>
          <cell r="D116" t="str">
            <v>42,992     63099       78.02      83</v>
          </cell>
        </row>
        <row r="117">
          <cell r="A117">
            <v>36800</v>
          </cell>
          <cell r="B117">
            <v>13214</v>
          </cell>
          <cell r="C117">
            <v>795868</v>
          </cell>
          <cell r="D117" t="str">
            <v>46,699     60230       77.94      84</v>
          </cell>
        </row>
        <row r="118">
          <cell r="A118">
            <v>36831</v>
          </cell>
          <cell r="B118">
            <v>12308</v>
          </cell>
          <cell r="C118">
            <v>733085</v>
          </cell>
          <cell r="D118" t="str">
            <v>41,878     59562       77.29      83</v>
          </cell>
        </row>
        <row r="119">
          <cell r="A119">
            <v>36861</v>
          </cell>
          <cell r="B119">
            <v>10870</v>
          </cell>
          <cell r="C119">
            <v>693632</v>
          </cell>
          <cell r="D119" t="str">
            <v>49,550     63812       82.01      82</v>
          </cell>
        </row>
        <row r="120">
          <cell r="A120" t="str">
            <v>Totals:</v>
          </cell>
          <cell r="B120" t="str">
            <v>__________</v>
          </cell>
          <cell r="C120" t="str">
            <v>__________</v>
          </cell>
          <cell r="D120" t="str">
            <v>__________</v>
          </cell>
        </row>
        <row r="121">
          <cell r="A121">
            <v>2000</v>
          </cell>
          <cell r="B121">
            <v>146188</v>
          </cell>
          <cell r="C121">
            <v>9601218</v>
          </cell>
          <cell r="D121">
            <v>609640</v>
          </cell>
        </row>
        <row r="123">
          <cell r="A123">
            <v>36892</v>
          </cell>
          <cell r="B123">
            <v>11948</v>
          </cell>
          <cell r="C123">
            <v>667828</v>
          </cell>
          <cell r="D123" t="str">
            <v>47,582     55895       79.93      81</v>
          </cell>
        </row>
        <row r="124">
          <cell r="A124">
            <v>36923</v>
          </cell>
          <cell r="B124">
            <v>11249</v>
          </cell>
          <cell r="C124">
            <v>669554</v>
          </cell>
          <cell r="D124" t="str">
            <v>46,340     59522       80.47      80</v>
          </cell>
        </row>
        <row r="125">
          <cell r="A125">
            <v>36951</v>
          </cell>
          <cell r="B125">
            <v>11655</v>
          </cell>
          <cell r="C125">
            <v>739835</v>
          </cell>
          <cell r="D125" t="str">
            <v>37,405     63478       76.24      78</v>
          </cell>
        </row>
        <row r="126">
          <cell r="A126">
            <v>36982</v>
          </cell>
          <cell r="B126">
            <v>10788</v>
          </cell>
          <cell r="C126">
            <v>785901</v>
          </cell>
          <cell r="D126" t="str">
            <v>39,797     72850       78.67      81</v>
          </cell>
        </row>
        <row r="127">
          <cell r="A127">
            <v>37012</v>
          </cell>
          <cell r="B127">
            <v>10794</v>
          </cell>
          <cell r="C127">
            <v>777296</v>
          </cell>
          <cell r="D127" t="str">
            <v>39,725     72012       78.63      81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5"/>
    </sheetNames>
    <sheetDataSet>
      <sheetData sheetId="0">
        <row r="53">
          <cell r="A53">
            <v>34851</v>
          </cell>
          <cell r="B53">
            <v>106284</v>
          </cell>
          <cell r="C53">
            <v>2695726</v>
          </cell>
          <cell r="D53" t="str">
            <v>31,554     25364       22.89     176</v>
          </cell>
        </row>
        <row r="54">
          <cell r="A54">
            <v>34881</v>
          </cell>
          <cell r="B54">
            <v>232921</v>
          </cell>
          <cell r="C54">
            <v>5981198</v>
          </cell>
          <cell r="D54" t="str">
            <v>86,944     25680       27.18     168</v>
          </cell>
        </row>
        <row r="55">
          <cell r="A55">
            <v>34912</v>
          </cell>
          <cell r="B55">
            <v>207729</v>
          </cell>
          <cell r="C55">
            <v>5284751</v>
          </cell>
          <cell r="D55" t="str">
            <v>100,038     25441       32.50     165</v>
          </cell>
        </row>
        <row r="56">
          <cell r="A56">
            <v>34943</v>
          </cell>
          <cell r="B56">
            <v>159802</v>
          </cell>
          <cell r="C56">
            <v>4630393</v>
          </cell>
          <cell r="D56" t="str">
            <v>90,835     28976       36.24     161</v>
          </cell>
        </row>
        <row r="57">
          <cell r="A57">
            <v>34973</v>
          </cell>
          <cell r="B57">
            <v>138442</v>
          </cell>
          <cell r="C57">
            <v>4387562</v>
          </cell>
          <cell r="D57" t="str">
            <v>76,239     31693       35.51     159</v>
          </cell>
        </row>
        <row r="58">
          <cell r="A58">
            <v>35004</v>
          </cell>
          <cell r="B58">
            <v>131243</v>
          </cell>
          <cell r="C58">
            <v>3908011</v>
          </cell>
          <cell r="D58" t="str">
            <v>76,801     29777       36.92     157</v>
          </cell>
        </row>
        <row r="59">
          <cell r="A59">
            <v>35034</v>
          </cell>
          <cell r="B59">
            <v>120574</v>
          </cell>
          <cell r="C59">
            <v>4136699</v>
          </cell>
          <cell r="D59" t="str">
            <v>87,762     34309       42.13     152</v>
          </cell>
        </row>
        <row r="60">
          <cell r="A60" t="str">
            <v>Totals: _</v>
          </cell>
          <cell r="B60" t="str">
            <v>_________</v>
          </cell>
          <cell r="C60" t="str">
            <v>__________</v>
          </cell>
          <cell r="D60" t="str">
            <v>__________</v>
          </cell>
        </row>
        <row r="61">
          <cell r="A61">
            <v>1995</v>
          </cell>
          <cell r="B61">
            <v>1096995</v>
          </cell>
          <cell r="C61">
            <v>31024340</v>
          </cell>
          <cell r="D61">
            <v>550173</v>
          </cell>
        </row>
        <row r="63">
          <cell r="A63">
            <v>35065</v>
          </cell>
          <cell r="B63">
            <v>101732</v>
          </cell>
          <cell r="C63">
            <v>3885442</v>
          </cell>
          <cell r="D63" t="str">
            <v>97,514     38193       48.94     148</v>
          </cell>
        </row>
        <row r="64">
          <cell r="A64">
            <v>35096</v>
          </cell>
          <cell r="B64">
            <v>86378</v>
          </cell>
          <cell r="C64">
            <v>3323148</v>
          </cell>
          <cell r="D64" t="str">
            <v>134,411     38473       60.88     147</v>
          </cell>
        </row>
        <row r="65">
          <cell r="A65">
            <v>35125</v>
          </cell>
          <cell r="B65">
            <v>93835</v>
          </cell>
          <cell r="C65">
            <v>3336476</v>
          </cell>
          <cell r="D65" t="str">
            <v>143,533     35557       60.47     144</v>
          </cell>
        </row>
        <row r="66">
          <cell r="A66">
            <v>35156</v>
          </cell>
          <cell r="B66">
            <v>89970</v>
          </cell>
          <cell r="C66">
            <v>2910961</v>
          </cell>
          <cell r="D66" t="str">
            <v>95,654     32355       51.53     145</v>
          </cell>
        </row>
        <row r="67">
          <cell r="A67">
            <v>35186</v>
          </cell>
          <cell r="B67">
            <v>84368</v>
          </cell>
          <cell r="C67">
            <v>2888559</v>
          </cell>
          <cell r="D67" t="str">
            <v>104,689     34238       55.37     143</v>
          </cell>
        </row>
        <row r="68">
          <cell r="A68">
            <v>35217</v>
          </cell>
          <cell r="B68">
            <v>72527</v>
          </cell>
          <cell r="C68">
            <v>2628171</v>
          </cell>
          <cell r="D68" t="str">
            <v>138,396     36238       65.61     141</v>
          </cell>
        </row>
        <row r="69">
          <cell r="A69">
            <v>35247</v>
          </cell>
          <cell r="B69">
            <v>70102</v>
          </cell>
          <cell r="C69">
            <v>2564125</v>
          </cell>
          <cell r="D69" t="str">
            <v>162,354     36578       69.84     140</v>
          </cell>
        </row>
        <row r="70">
          <cell r="A70">
            <v>35278</v>
          </cell>
          <cell r="B70">
            <v>67787</v>
          </cell>
          <cell r="C70">
            <v>2436349</v>
          </cell>
          <cell r="D70" t="str">
            <v>299,240     35942       81.53     138</v>
          </cell>
        </row>
        <row r="71">
          <cell r="A71">
            <v>35309</v>
          </cell>
          <cell r="B71">
            <v>61125</v>
          </cell>
          <cell r="C71">
            <v>2255651</v>
          </cell>
          <cell r="D71" t="str">
            <v>202,836     36903       76.84     137</v>
          </cell>
        </row>
        <row r="72">
          <cell r="A72">
            <v>35339</v>
          </cell>
          <cell r="B72">
            <v>62152</v>
          </cell>
          <cell r="C72">
            <v>2185444</v>
          </cell>
          <cell r="D72" t="str">
            <v>221,399     35163       78.08     134</v>
          </cell>
        </row>
        <row r="73">
          <cell r="A73">
            <v>35370</v>
          </cell>
          <cell r="B73">
            <v>59114</v>
          </cell>
          <cell r="C73">
            <v>2134216</v>
          </cell>
          <cell r="D73" t="str">
            <v>184,091     36104       75.69     132</v>
          </cell>
        </row>
        <row r="74">
          <cell r="A74">
            <v>35400</v>
          </cell>
          <cell r="B74">
            <v>60193</v>
          </cell>
          <cell r="C74">
            <v>2179613</v>
          </cell>
          <cell r="D74" t="str">
            <v>164,348     36211       73.19     130</v>
          </cell>
        </row>
        <row r="75">
          <cell r="A75" t="str">
            <v>Totals: _</v>
          </cell>
          <cell r="B75" t="str">
            <v>_________</v>
          </cell>
          <cell r="C75" t="str">
            <v>__________</v>
          </cell>
          <cell r="D75" t="str">
            <v>__________</v>
          </cell>
        </row>
        <row r="76">
          <cell r="A76">
            <v>1996</v>
          </cell>
          <cell r="B76">
            <v>909283</v>
          </cell>
          <cell r="C76">
            <v>32728155</v>
          </cell>
          <cell r="D76">
            <v>1948465</v>
          </cell>
        </row>
        <row r="78">
          <cell r="A78">
            <v>35431</v>
          </cell>
          <cell r="B78">
            <v>55296</v>
          </cell>
          <cell r="C78">
            <v>2085260</v>
          </cell>
          <cell r="D78" t="str">
            <v>117,336     37711       67.97     128</v>
          </cell>
        </row>
        <row r="79">
          <cell r="A79">
            <v>35462</v>
          </cell>
          <cell r="B79">
            <v>49359</v>
          </cell>
          <cell r="C79">
            <v>1765827</v>
          </cell>
          <cell r="D79" t="str">
            <v>85,163     35776       63.31     124</v>
          </cell>
        </row>
        <row r="80">
          <cell r="A80">
            <v>35490</v>
          </cell>
          <cell r="B80">
            <v>51723</v>
          </cell>
          <cell r="C80">
            <v>1883272</v>
          </cell>
          <cell r="D80" t="str">
            <v>70,397     36411       57.65     122</v>
          </cell>
        </row>
        <row r="81">
          <cell r="A81">
            <v>35521</v>
          </cell>
          <cell r="B81">
            <v>47207</v>
          </cell>
          <cell r="C81">
            <v>1778850</v>
          </cell>
          <cell r="D81" t="str">
            <v>67,483     37682       58.84     123</v>
          </cell>
        </row>
        <row r="82">
          <cell r="A82">
            <v>35551</v>
          </cell>
          <cell r="B82">
            <v>44496</v>
          </cell>
          <cell r="C82">
            <v>1738470</v>
          </cell>
          <cell r="D82" t="str">
            <v>79,438     39071       64.10     121</v>
          </cell>
        </row>
        <row r="83">
          <cell r="A83">
            <v>35582</v>
          </cell>
          <cell r="B83">
            <v>39238</v>
          </cell>
          <cell r="C83">
            <v>1610665</v>
          </cell>
          <cell r="D83" t="str">
            <v>67,241     41049       63.15     118</v>
          </cell>
        </row>
        <row r="84">
          <cell r="A84">
            <v>35612</v>
          </cell>
          <cell r="B84">
            <v>37334</v>
          </cell>
          <cell r="C84">
            <v>1606259</v>
          </cell>
          <cell r="D84" t="str">
            <v>42,676     43025       53.34     118</v>
          </cell>
        </row>
        <row r="85">
          <cell r="A85">
            <v>35643</v>
          </cell>
          <cell r="B85">
            <v>35123</v>
          </cell>
          <cell r="C85">
            <v>1552154</v>
          </cell>
          <cell r="D85" t="str">
            <v>77,503     44192       68.81     114</v>
          </cell>
        </row>
        <row r="86">
          <cell r="A86">
            <v>35674</v>
          </cell>
          <cell r="B86">
            <v>33458</v>
          </cell>
          <cell r="C86">
            <v>1430023</v>
          </cell>
          <cell r="D86" t="str">
            <v>70,114     42741       67.70     113</v>
          </cell>
        </row>
        <row r="87">
          <cell r="A87">
            <v>35704</v>
          </cell>
          <cell r="B87">
            <v>35026</v>
          </cell>
          <cell r="C87">
            <v>1416647</v>
          </cell>
          <cell r="D87" t="str">
            <v>114,500     40446       76.58     114</v>
          </cell>
        </row>
        <row r="88">
          <cell r="A88">
            <v>35735</v>
          </cell>
          <cell r="B88">
            <v>32903</v>
          </cell>
          <cell r="C88">
            <v>1349548</v>
          </cell>
          <cell r="D88" t="str">
            <v>99,464     41016       75.14     113</v>
          </cell>
        </row>
        <row r="89">
          <cell r="A89">
            <v>35765</v>
          </cell>
          <cell r="B89">
            <v>32805</v>
          </cell>
          <cell r="C89">
            <v>1297027</v>
          </cell>
          <cell r="D89" t="str">
            <v>96,297     39538       74.59     111</v>
          </cell>
        </row>
        <row r="90">
          <cell r="A90" t="str">
            <v>Totals: _</v>
          </cell>
          <cell r="B90" t="str">
            <v>_________</v>
          </cell>
          <cell r="C90" t="str">
            <v>__________</v>
          </cell>
          <cell r="D90" t="str">
            <v>__________</v>
          </cell>
        </row>
        <row r="91">
          <cell r="A91">
            <v>1997</v>
          </cell>
          <cell r="B91">
            <v>493968</v>
          </cell>
          <cell r="C91">
            <v>19514002</v>
          </cell>
          <cell r="D91">
            <v>987612</v>
          </cell>
        </row>
        <row r="93">
          <cell r="A93">
            <v>35796</v>
          </cell>
          <cell r="B93">
            <v>30559</v>
          </cell>
          <cell r="C93">
            <v>1234581</v>
          </cell>
          <cell r="D93" t="str">
            <v>123,794     40400       80.20     112</v>
          </cell>
        </row>
        <row r="94">
          <cell r="A94">
            <v>35827</v>
          </cell>
          <cell r="B94">
            <v>25487</v>
          </cell>
          <cell r="C94">
            <v>1033985</v>
          </cell>
          <cell r="D94" t="str">
            <v>102,136     40570       80.03     107</v>
          </cell>
        </row>
        <row r="95">
          <cell r="A95">
            <v>35855</v>
          </cell>
          <cell r="B95">
            <v>27228</v>
          </cell>
          <cell r="C95">
            <v>1122136</v>
          </cell>
          <cell r="D95" t="str">
            <v>112,469     41213       80.51     109</v>
          </cell>
        </row>
        <row r="96">
          <cell r="A96">
            <v>35886</v>
          </cell>
          <cell r="B96">
            <v>25851</v>
          </cell>
          <cell r="C96">
            <v>1170292</v>
          </cell>
          <cell r="D96" t="str">
            <v>98,517     45271       79.21     106</v>
          </cell>
        </row>
        <row r="97">
          <cell r="A97">
            <v>35916</v>
          </cell>
          <cell r="B97">
            <v>24207</v>
          </cell>
          <cell r="C97">
            <v>1348312</v>
          </cell>
          <cell r="D97" t="str">
            <v>104,064     55700       81.13     106</v>
          </cell>
        </row>
        <row r="98">
          <cell r="A98">
            <v>35947</v>
          </cell>
          <cell r="B98">
            <v>23176</v>
          </cell>
          <cell r="C98">
            <v>1273018</v>
          </cell>
          <cell r="D98" t="str">
            <v>84,433     54929       78.46     106</v>
          </cell>
        </row>
        <row r="99">
          <cell r="A99">
            <v>35977</v>
          </cell>
          <cell r="B99">
            <v>22677</v>
          </cell>
          <cell r="C99">
            <v>1086786</v>
          </cell>
          <cell r="D99" t="str">
            <v>68,048     47925       75.00     103</v>
          </cell>
        </row>
        <row r="100">
          <cell r="A100">
            <v>36008</v>
          </cell>
          <cell r="B100">
            <v>21907</v>
          </cell>
          <cell r="C100">
            <v>1003884</v>
          </cell>
          <cell r="D100" t="str">
            <v>85,733     45825       79.65     100</v>
          </cell>
        </row>
        <row r="101">
          <cell r="A101">
            <v>36039</v>
          </cell>
          <cell r="B101">
            <v>20159</v>
          </cell>
          <cell r="C101">
            <v>937793</v>
          </cell>
          <cell r="D101" t="str">
            <v>53,997     46520       72.82      97</v>
          </cell>
        </row>
        <row r="102">
          <cell r="A102">
            <v>36069</v>
          </cell>
          <cell r="B102">
            <v>20492</v>
          </cell>
          <cell r="C102">
            <v>919090</v>
          </cell>
          <cell r="D102" t="str">
            <v>76,344     44852       78.84      98</v>
          </cell>
        </row>
        <row r="103">
          <cell r="A103">
            <v>36100</v>
          </cell>
          <cell r="B103">
            <v>19647</v>
          </cell>
          <cell r="C103">
            <v>859853</v>
          </cell>
          <cell r="D103" t="str">
            <v>64,385     43766       76.62      91</v>
          </cell>
        </row>
        <row r="104">
          <cell r="A104">
            <v>36130</v>
          </cell>
          <cell r="B104">
            <v>18990</v>
          </cell>
          <cell r="C104">
            <v>864415</v>
          </cell>
          <cell r="D104" t="str">
            <v>82,139     45520       81.22      91</v>
          </cell>
        </row>
        <row r="105">
          <cell r="A105" t="str">
            <v>Totals: _</v>
          </cell>
          <cell r="B105" t="str">
            <v>_________</v>
          </cell>
          <cell r="C105" t="str">
            <v>__________</v>
          </cell>
          <cell r="D105" t="str">
            <v>__________</v>
          </cell>
        </row>
        <row r="106">
          <cell r="A106">
            <v>1998</v>
          </cell>
          <cell r="B106">
            <v>280380</v>
          </cell>
          <cell r="C106">
            <v>12854145</v>
          </cell>
          <cell r="D106">
            <v>1056059</v>
          </cell>
        </row>
        <row r="108">
          <cell r="A108">
            <v>36161</v>
          </cell>
          <cell r="B108">
            <v>19764</v>
          </cell>
          <cell r="C108">
            <v>862592</v>
          </cell>
          <cell r="D108" t="str">
            <v>60,837     43645       75.48      94</v>
          </cell>
        </row>
        <row r="109">
          <cell r="A109">
            <v>36192</v>
          </cell>
          <cell r="B109">
            <v>18336</v>
          </cell>
          <cell r="C109">
            <v>717377</v>
          </cell>
          <cell r="D109" t="str">
            <v>29,116     39124       61.36      90</v>
          </cell>
        </row>
        <row r="110">
          <cell r="A110">
            <v>36220</v>
          </cell>
          <cell r="B110">
            <v>19239</v>
          </cell>
          <cell r="C110">
            <v>734452</v>
          </cell>
          <cell r="D110" t="str">
            <v>27,898     38176       59.18      87</v>
          </cell>
        </row>
        <row r="111">
          <cell r="A111">
            <v>36251</v>
          </cell>
          <cell r="B111">
            <v>14303</v>
          </cell>
          <cell r="C111">
            <v>689169</v>
          </cell>
          <cell r="D111" t="str">
            <v>28,098     48184       66.27      89</v>
          </cell>
        </row>
        <row r="112">
          <cell r="A112">
            <v>36281</v>
          </cell>
          <cell r="B112">
            <v>15283</v>
          </cell>
          <cell r="C112">
            <v>720213</v>
          </cell>
          <cell r="D112" t="str">
            <v>27,008     47126       63.86      89</v>
          </cell>
        </row>
        <row r="113">
          <cell r="A113">
            <v>36312</v>
          </cell>
          <cell r="B113">
            <v>13844</v>
          </cell>
          <cell r="C113">
            <v>648573</v>
          </cell>
          <cell r="D113" t="str">
            <v>25,706     46849       65.00      90</v>
          </cell>
        </row>
        <row r="114">
          <cell r="A114">
            <v>36342</v>
          </cell>
          <cell r="B114">
            <v>18840</v>
          </cell>
          <cell r="C114">
            <v>741954</v>
          </cell>
          <cell r="D114" t="str">
            <v>27,453     39382       59.30      91</v>
          </cell>
        </row>
        <row r="115">
          <cell r="A115">
            <v>36373</v>
          </cell>
          <cell r="B115">
            <v>16424</v>
          </cell>
          <cell r="C115">
            <v>686587</v>
          </cell>
          <cell r="D115" t="str">
            <v>21,272     41804       56.43      88</v>
          </cell>
        </row>
        <row r="116">
          <cell r="A116">
            <v>36404</v>
          </cell>
          <cell r="B116">
            <v>15407</v>
          </cell>
          <cell r="C116">
            <v>645908</v>
          </cell>
          <cell r="D116" t="str">
            <v>21,771     41924       58.56      88</v>
          </cell>
        </row>
        <row r="117">
          <cell r="A117">
            <v>36434</v>
          </cell>
          <cell r="B117">
            <v>17303</v>
          </cell>
          <cell r="C117">
            <v>713603</v>
          </cell>
          <cell r="D117" t="str">
            <v>29,341     41242       62.90      88</v>
          </cell>
        </row>
        <row r="118">
          <cell r="A118">
            <v>36465</v>
          </cell>
          <cell r="B118">
            <v>16339</v>
          </cell>
          <cell r="C118">
            <v>693641</v>
          </cell>
          <cell r="D118" t="str">
            <v>24,636     42454       60.12      87</v>
          </cell>
        </row>
        <row r="119">
          <cell r="A119">
            <v>36495</v>
          </cell>
          <cell r="B119">
            <v>16209</v>
          </cell>
          <cell r="C119">
            <v>655803</v>
          </cell>
          <cell r="D119" t="str">
            <v>24,344     40460       60.03      86</v>
          </cell>
        </row>
        <row r="120">
          <cell r="A120" t="str">
            <v>Totals: _</v>
          </cell>
          <cell r="B120" t="str">
            <v>_________</v>
          </cell>
          <cell r="C120" t="str">
            <v>__________</v>
          </cell>
          <cell r="D120" t="str">
            <v>__________</v>
          </cell>
        </row>
        <row r="121">
          <cell r="A121">
            <v>1999</v>
          </cell>
          <cell r="B121">
            <v>201291</v>
          </cell>
          <cell r="C121">
            <v>8509872</v>
          </cell>
          <cell r="D121">
            <v>347480</v>
          </cell>
        </row>
        <row r="123">
          <cell r="A123">
            <v>36526</v>
          </cell>
          <cell r="B123">
            <v>16092</v>
          </cell>
          <cell r="C123">
            <v>683853</v>
          </cell>
          <cell r="D123" t="str">
            <v>25,299     42497       61.12      84</v>
          </cell>
        </row>
        <row r="124">
          <cell r="A124">
            <v>36557</v>
          </cell>
          <cell r="B124">
            <v>15320</v>
          </cell>
          <cell r="C124">
            <v>660700</v>
          </cell>
          <cell r="D124" t="str">
            <v>24,463     43127       61.49      82</v>
          </cell>
        </row>
        <row r="125">
          <cell r="A125">
            <v>36586</v>
          </cell>
          <cell r="B125">
            <v>16523</v>
          </cell>
          <cell r="C125">
            <v>680447</v>
          </cell>
          <cell r="D125" t="str">
            <v>28,186     41182       63.04      81</v>
          </cell>
        </row>
        <row r="126">
          <cell r="A126">
            <v>36617</v>
          </cell>
          <cell r="B126">
            <v>15365</v>
          </cell>
          <cell r="C126">
            <v>626297</v>
          </cell>
          <cell r="D126" t="str">
            <v>22,577     40762       59.50      82</v>
          </cell>
        </row>
        <row r="127">
          <cell r="A127">
            <v>36647</v>
          </cell>
          <cell r="B127">
            <v>15356</v>
          </cell>
          <cell r="C127">
            <v>629909</v>
          </cell>
          <cell r="D127" t="str">
            <v>32,897     41021       68.18      78</v>
          </cell>
        </row>
        <row r="128">
          <cell r="A128">
            <v>36678</v>
          </cell>
          <cell r="B128">
            <v>13613</v>
          </cell>
          <cell r="C128">
            <v>592407</v>
          </cell>
          <cell r="D128" t="str">
            <v>25,314     43518       65.03      77</v>
          </cell>
        </row>
        <row r="129">
          <cell r="A129">
            <v>36708</v>
          </cell>
          <cell r="B129">
            <v>14375</v>
          </cell>
          <cell r="C129">
            <v>620364</v>
          </cell>
          <cell r="D129" t="str">
            <v>26,039     43156       64.43      78</v>
          </cell>
        </row>
        <row r="130">
          <cell r="A130">
            <v>36739</v>
          </cell>
          <cell r="B130">
            <v>14144</v>
          </cell>
          <cell r="C130">
            <v>615325</v>
          </cell>
          <cell r="D130" t="str">
            <v>23,568     43505       62.49      78</v>
          </cell>
        </row>
        <row r="131">
          <cell r="A131">
            <v>36770</v>
          </cell>
          <cell r="B131">
            <v>14472</v>
          </cell>
          <cell r="C131">
            <v>643720</v>
          </cell>
          <cell r="D131" t="str">
            <v>22,524     44481       60.88      78</v>
          </cell>
        </row>
        <row r="132">
          <cell r="A132">
            <v>36800</v>
          </cell>
          <cell r="B132">
            <v>15636</v>
          </cell>
          <cell r="C132">
            <v>679207</v>
          </cell>
          <cell r="D132" t="str">
            <v>23,176     43439       59.71      75</v>
          </cell>
        </row>
        <row r="133">
          <cell r="A133">
            <v>36831</v>
          </cell>
          <cell r="B133">
            <v>12700</v>
          </cell>
          <cell r="C133">
            <v>602277</v>
          </cell>
          <cell r="D133" t="str">
            <v>20,480     47424       61.72      76</v>
          </cell>
        </row>
        <row r="134">
          <cell r="A134">
            <v>36861</v>
          </cell>
          <cell r="B134">
            <v>13010</v>
          </cell>
          <cell r="C134">
            <v>592679</v>
          </cell>
          <cell r="D134" t="str">
            <v>33,729     45556       72.16      73</v>
          </cell>
        </row>
        <row r="135">
          <cell r="A135" t="str">
            <v>Totals: _</v>
          </cell>
          <cell r="B135" t="str">
            <v>_________</v>
          </cell>
          <cell r="C135" t="str">
            <v>__________</v>
          </cell>
          <cell r="D135" t="str">
            <v>__________</v>
          </cell>
        </row>
        <row r="136">
          <cell r="A136">
            <v>2000</v>
          </cell>
          <cell r="B136">
            <v>176606</v>
          </cell>
          <cell r="C136">
            <v>7627185</v>
          </cell>
          <cell r="D136">
            <v>308252</v>
          </cell>
        </row>
        <row r="138">
          <cell r="A138">
            <v>36892</v>
          </cell>
          <cell r="B138">
            <v>13080</v>
          </cell>
          <cell r="C138">
            <v>663252</v>
          </cell>
          <cell r="D138" t="str">
            <v>28,662     50708       68.66      76</v>
          </cell>
        </row>
        <row r="139">
          <cell r="A139">
            <v>36923</v>
          </cell>
          <cell r="B139">
            <v>12583</v>
          </cell>
          <cell r="C139">
            <v>548278</v>
          </cell>
          <cell r="D139" t="str">
            <v>37,738     43573       74.99      76</v>
          </cell>
        </row>
        <row r="140">
          <cell r="A140">
            <v>36951</v>
          </cell>
          <cell r="B140">
            <v>13356</v>
          </cell>
          <cell r="C140">
            <v>588193</v>
          </cell>
          <cell r="D140" t="str">
            <v>27,926     44040       67.65      76</v>
          </cell>
        </row>
        <row r="141">
          <cell r="A141">
            <v>36982</v>
          </cell>
          <cell r="B141">
            <v>11629</v>
          </cell>
          <cell r="C141">
            <v>553919</v>
          </cell>
          <cell r="D141" t="str">
            <v>25,008     47633       68.26      77</v>
          </cell>
        </row>
        <row r="142">
          <cell r="A142">
            <v>37012</v>
          </cell>
          <cell r="B142">
            <v>9910</v>
          </cell>
          <cell r="C142">
            <v>556160</v>
          </cell>
          <cell r="D142" t="str">
            <v>25,120     56122       71.71      73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5"/>
    </sheetNames>
    <sheetDataSet>
      <sheetData sheetId="0">
        <row r="52">
          <cell r="A52">
            <v>34881</v>
          </cell>
          <cell r="B52">
            <v>138581</v>
          </cell>
          <cell r="C52">
            <v>5017511</v>
          </cell>
          <cell r="D52" t="str">
            <v>63,922     36207       31.57     189</v>
          </cell>
        </row>
        <row r="53">
          <cell r="A53">
            <v>34912</v>
          </cell>
          <cell r="B53">
            <v>256879</v>
          </cell>
          <cell r="C53">
            <v>9204409</v>
          </cell>
          <cell r="D53" t="str">
            <v>128,800     35832       33.40     179</v>
          </cell>
        </row>
        <row r="54">
          <cell r="A54">
            <v>34943</v>
          </cell>
          <cell r="B54">
            <v>221728</v>
          </cell>
          <cell r="C54">
            <v>8803750</v>
          </cell>
          <cell r="D54" t="str">
            <v>112,267     39706       33.61     179</v>
          </cell>
        </row>
        <row r="55">
          <cell r="A55">
            <v>34973</v>
          </cell>
          <cell r="B55">
            <v>207778</v>
          </cell>
          <cell r="C55">
            <v>8694163</v>
          </cell>
          <cell r="D55" t="str">
            <v>131,517     41844       38.76     174</v>
          </cell>
        </row>
        <row r="56">
          <cell r="A56">
            <v>35004</v>
          </cell>
          <cell r="B56">
            <v>173938</v>
          </cell>
          <cell r="C56">
            <v>7807332</v>
          </cell>
          <cell r="D56" t="str">
            <v>564,047     44886       76.43     172</v>
          </cell>
        </row>
        <row r="57">
          <cell r="A57">
            <v>35034</v>
          </cell>
          <cell r="B57">
            <v>159724</v>
          </cell>
          <cell r="C57">
            <v>7909833</v>
          </cell>
          <cell r="D57" t="str">
            <v>638,074     49522       79.98     170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1995</v>
          </cell>
          <cell r="B59">
            <v>1158628</v>
          </cell>
          <cell r="C59">
            <v>47436998</v>
          </cell>
          <cell r="D59">
            <v>1638627</v>
          </cell>
        </row>
        <row r="61">
          <cell r="A61">
            <v>35065</v>
          </cell>
          <cell r="B61">
            <v>141208</v>
          </cell>
          <cell r="C61">
            <v>7814718</v>
          </cell>
          <cell r="D61" t="str">
            <v>710,882     55342       83.43     162</v>
          </cell>
        </row>
        <row r="62">
          <cell r="A62">
            <v>35096</v>
          </cell>
          <cell r="B62">
            <v>119500</v>
          </cell>
          <cell r="C62">
            <v>6931267</v>
          </cell>
          <cell r="D62" t="str">
            <v>709,052     58003       85.58     162</v>
          </cell>
        </row>
        <row r="63">
          <cell r="A63">
            <v>35125</v>
          </cell>
          <cell r="B63">
            <v>117976</v>
          </cell>
          <cell r="C63">
            <v>6819367</v>
          </cell>
          <cell r="D63" t="str">
            <v>712,522     57804       85.79     161</v>
          </cell>
        </row>
        <row r="64">
          <cell r="A64">
            <v>35156</v>
          </cell>
          <cell r="B64">
            <v>104978</v>
          </cell>
          <cell r="C64">
            <v>6070340</v>
          </cell>
          <cell r="D64" t="str">
            <v>707,642     57825       87.08     160</v>
          </cell>
        </row>
        <row r="65">
          <cell r="A65">
            <v>35186</v>
          </cell>
          <cell r="B65">
            <v>101177</v>
          </cell>
          <cell r="C65">
            <v>6054381</v>
          </cell>
          <cell r="D65" t="str">
            <v>655,570     59840       86.63     155</v>
          </cell>
        </row>
        <row r="66">
          <cell r="A66">
            <v>35217</v>
          </cell>
          <cell r="B66">
            <v>85319</v>
          </cell>
          <cell r="C66">
            <v>5592621</v>
          </cell>
          <cell r="D66" t="str">
            <v>552,043     65550       86.61     153</v>
          </cell>
        </row>
        <row r="67">
          <cell r="A67">
            <v>35247</v>
          </cell>
          <cell r="B67">
            <v>78384</v>
          </cell>
          <cell r="C67">
            <v>5503853</v>
          </cell>
          <cell r="D67" t="str">
            <v>576,303     70217       88.03     148</v>
          </cell>
        </row>
        <row r="68">
          <cell r="A68">
            <v>35278</v>
          </cell>
          <cell r="B68">
            <v>69682</v>
          </cell>
          <cell r="C68">
            <v>4996678</v>
          </cell>
          <cell r="D68" t="str">
            <v>400,987     71707       85.20     150</v>
          </cell>
        </row>
        <row r="69">
          <cell r="A69">
            <v>35309</v>
          </cell>
          <cell r="B69">
            <v>74676</v>
          </cell>
          <cell r="C69">
            <v>4537427</v>
          </cell>
          <cell r="D69" t="str">
            <v>187,491     60762       71.52     148</v>
          </cell>
        </row>
        <row r="70">
          <cell r="A70">
            <v>35339</v>
          </cell>
          <cell r="B70">
            <v>73599</v>
          </cell>
          <cell r="C70">
            <v>4431987</v>
          </cell>
          <cell r="D70" t="str">
            <v>191,263     60219       72.21     145</v>
          </cell>
        </row>
        <row r="71">
          <cell r="A71">
            <v>35370</v>
          </cell>
          <cell r="B71">
            <v>68215</v>
          </cell>
          <cell r="C71">
            <v>4351254</v>
          </cell>
          <cell r="D71" t="str">
            <v>275,471     63788       80.15     142</v>
          </cell>
        </row>
        <row r="72">
          <cell r="A72">
            <v>35400</v>
          </cell>
          <cell r="B72">
            <v>63893</v>
          </cell>
          <cell r="C72">
            <v>4253672</v>
          </cell>
          <cell r="D72" t="str">
            <v>277,772     66575       81.30     141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1996</v>
          </cell>
          <cell r="B74">
            <v>1098607</v>
          </cell>
          <cell r="C74">
            <v>67357565</v>
          </cell>
          <cell r="D74">
            <v>5956998</v>
          </cell>
        </row>
        <row r="76">
          <cell r="A76">
            <v>35431</v>
          </cell>
          <cell r="B76">
            <v>59360</v>
          </cell>
          <cell r="C76">
            <v>3792598</v>
          </cell>
          <cell r="D76" t="str">
            <v>317,510     63892       84.25     138</v>
          </cell>
        </row>
        <row r="77">
          <cell r="A77">
            <v>35462</v>
          </cell>
          <cell r="B77">
            <v>57175</v>
          </cell>
          <cell r="C77">
            <v>3339115</v>
          </cell>
          <cell r="D77" t="str">
            <v>249,310     58402       81.34     136</v>
          </cell>
        </row>
        <row r="78">
          <cell r="A78">
            <v>35490</v>
          </cell>
          <cell r="B78">
            <v>64011</v>
          </cell>
          <cell r="C78">
            <v>3415218</v>
          </cell>
          <cell r="D78" t="str">
            <v>341,740     53354       84.22     132</v>
          </cell>
        </row>
        <row r="79">
          <cell r="A79">
            <v>35521</v>
          </cell>
          <cell r="B79">
            <v>60622</v>
          </cell>
          <cell r="C79">
            <v>3195252</v>
          </cell>
          <cell r="D79" t="str">
            <v>290,521     52708       82.74     130</v>
          </cell>
        </row>
        <row r="80">
          <cell r="A80">
            <v>35551</v>
          </cell>
          <cell r="B80">
            <v>57908</v>
          </cell>
          <cell r="C80">
            <v>2999391</v>
          </cell>
          <cell r="D80" t="str">
            <v>446,955     51796       88.53     130</v>
          </cell>
        </row>
        <row r="81">
          <cell r="A81">
            <v>35582</v>
          </cell>
          <cell r="B81">
            <v>54313</v>
          </cell>
          <cell r="C81">
            <v>2768014</v>
          </cell>
          <cell r="D81" t="str">
            <v>90,712     50965       62.55     126</v>
          </cell>
        </row>
        <row r="82">
          <cell r="A82">
            <v>35612</v>
          </cell>
          <cell r="B82">
            <v>49678</v>
          </cell>
          <cell r="C82">
            <v>2737307</v>
          </cell>
          <cell r="D82" t="str">
            <v>86,242     55101       63.45     125</v>
          </cell>
        </row>
        <row r="83">
          <cell r="A83">
            <v>35643</v>
          </cell>
          <cell r="B83">
            <v>45606</v>
          </cell>
          <cell r="C83">
            <v>2655667</v>
          </cell>
          <cell r="D83" t="str">
            <v>98,217     58231       68.29     126</v>
          </cell>
        </row>
        <row r="84">
          <cell r="A84">
            <v>35674</v>
          </cell>
          <cell r="B84">
            <v>41584</v>
          </cell>
          <cell r="C84">
            <v>2402949</v>
          </cell>
          <cell r="D84" t="str">
            <v>82,468     57786       66.48     127</v>
          </cell>
        </row>
        <row r="85">
          <cell r="A85">
            <v>35704</v>
          </cell>
          <cell r="B85">
            <v>46553</v>
          </cell>
          <cell r="C85">
            <v>2375976</v>
          </cell>
          <cell r="D85" t="str">
            <v>196,831     51039       80.87     127</v>
          </cell>
        </row>
        <row r="86">
          <cell r="A86">
            <v>35735</v>
          </cell>
          <cell r="B86">
            <v>40384</v>
          </cell>
          <cell r="C86">
            <v>2270930</v>
          </cell>
          <cell r="D86" t="str">
            <v>164,825     56234       80.32     123</v>
          </cell>
        </row>
        <row r="87">
          <cell r="A87">
            <v>35765</v>
          </cell>
          <cell r="B87">
            <v>36369</v>
          </cell>
          <cell r="C87">
            <v>2236142</v>
          </cell>
          <cell r="D87" t="str">
            <v>142,617     61485       79.68     124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  <cell r="D88" t="str">
            <v>__________</v>
          </cell>
        </row>
        <row r="89">
          <cell r="A89">
            <v>1997</v>
          </cell>
          <cell r="B89">
            <v>613563</v>
          </cell>
          <cell r="C89">
            <v>34188559</v>
          </cell>
          <cell r="D89">
            <v>2507948</v>
          </cell>
        </row>
        <row r="91">
          <cell r="A91">
            <v>35796</v>
          </cell>
          <cell r="B91">
            <v>36267</v>
          </cell>
          <cell r="C91">
            <v>2159286</v>
          </cell>
          <cell r="D91" t="str">
            <v>134,137     59539       78.72     125</v>
          </cell>
        </row>
        <row r="92">
          <cell r="A92">
            <v>35827</v>
          </cell>
          <cell r="B92">
            <v>31569</v>
          </cell>
          <cell r="C92">
            <v>1908380</v>
          </cell>
          <cell r="D92" t="str">
            <v>145,840     60452       82.21     122</v>
          </cell>
        </row>
        <row r="93">
          <cell r="A93">
            <v>35855</v>
          </cell>
          <cell r="B93">
            <v>32375</v>
          </cell>
          <cell r="C93">
            <v>2024945</v>
          </cell>
          <cell r="D93" t="str">
            <v>110,539     62547       77.35     118</v>
          </cell>
        </row>
        <row r="94">
          <cell r="A94">
            <v>35886</v>
          </cell>
          <cell r="B94">
            <v>29487</v>
          </cell>
          <cell r="C94">
            <v>1848967</v>
          </cell>
          <cell r="D94" t="str">
            <v>127,569     62705       81.23     121</v>
          </cell>
        </row>
        <row r="95">
          <cell r="A95">
            <v>35916</v>
          </cell>
          <cell r="B95">
            <v>29808</v>
          </cell>
          <cell r="C95">
            <v>1818542</v>
          </cell>
          <cell r="D95" t="str">
            <v>89,666     61009       75.05     118</v>
          </cell>
        </row>
        <row r="96">
          <cell r="A96">
            <v>35947</v>
          </cell>
          <cell r="B96">
            <v>27258</v>
          </cell>
          <cell r="C96">
            <v>1784694</v>
          </cell>
          <cell r="D96" t="str">
            <v>246,323     65475       90.04     116</v>
          </cell>
        </row>
        <row r="97">
          <cell r="A97">
            <v>35977</v>
          </cell>
          <cell r="B97">
            <v>27118</v>
          </cell>
          <cell r="C97">
            <v>1756848</v>
          </cell>
          <cell r="D97" t="str">
            <v>273,670     64786       90.98     117</v>
          </cell>
        </row>
        <row r="98">
          <cell r="A98">
            <v>36008</v>
          </cell>
          <cell r="B98">
            <v>24637</v>
          </cell>
          <cell r="C98">
            <v>1675294</v>
          </cell>
          <cell r="D98" t="str">
            <v>190,894     68000       88.57     115</v>
          </cell>
        </row>
        <row r="99">
          <cell r="A99">
            <v>36039</v>
          </cell>
          <cell r="B99">
            <v>22903</v>
          </cell>
          <cell r="C99">
            <v>1556821</v>
          </cell>
          <cell r="D99" t="str">
            <v>143,057     67975       86.20     115</v>
          </cell>
        </row>
        <row r="100">
          <cell r="A100">
            <v>36069</v>
          </cell>
          <cell r="B100">
            <v>27484</v>
          </cell>
          <cell r="C100">
            <v>1511815</v>
          </cell>
          <cell r="D100" t="str">
            <v>96,966     55008       77.92     113</v>
          </cell>
        </row>
        <row r="101">
          <cell r="A101">
            <v>36100</v>
          </cell>
          <cell r="B101">
            <v>23392</v>
          </cell>
          <cell r="C101">
            <v>1402130</v>
          </cell>
          <cell r="D101" t="str">
            <v>104,356     59941       81.69     112</v>
          </cell>
        </row>
        <row r="102">
          <cell r="A102">
            <v>36130</v>
          </cell>
          <cell r="B102">
            <v>23407</v>
          </cell>
          <cell r="C102">
            <v>1312913</v>
          </cell>
          <cell r="D102" t="str">
            <v>98,894     56091       80.86     113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  <cell r="D103" t="str">
            <v>__________</v>
          </cell>
        </row>
        <row r="104">
          <cell r="A104">
            <v>1998</v>
          </cell>
          <cell r="B104">
            <v>335705</v>
          </cell>
          <cell r="C104">
            <v>20760635</v>
          </cell>
          <cell r="D104">
            <v>1761911</v>
          </cell>
        </row>
        <row r="106">
          <cell r="A106">
            <v>36161</v>
          </cell>
          <cell r="B106">
            <v>21896</v>
          </cell>
          <cell r="C106">
            <v>1397545</v>
          </cell>
          <cell r="D106" t="str">
            <v>185,598     63827       89.45     107</v>
          </cell>
        </row>
        <row r="107">
          <cell r="A107">
            <v>36192</v>
          </cell>
          <cell r="B107">
            <v>19421</v>
          </cell>
          <cell r="C107">
            <v>1210950</v>
          </cell>
          <cell r="D107" t="str">
            <v>266,544     62353       93.21     106</v>
          </cell>
        </row>
        <row r="108">
          <cell r="A108">
            <v>36220</v>
          </cell>
          <cell r="B108">
            <v>20431</v>
          </cell>
          <cell r="C108">
            <v>1294829</v>
          </cell>
          <cell r="D108" t="str">
            <v>257,487     63376       92.65     104</v>
          </cell>
        </row>
        <row r="109">
          <cell r="A109">
            <v>36251</v>
          </cell>
          <cell r="B109">
            <v>19169</v>
          </cell>
          <cell r="C109">
            <v>1231634</v>
          </cell>
          <cell r="D109" t="str">
            <v>136,394     64252       87.68     100</v>
          </cell>
        </row>
        <row r="110">
          <cell r="A110">
            <v>36281</v>
          </cell>
          <cell r="B110">
            <v>18594</v>
          </cell>
          <cell r="C110">
            <v>1220925</v>
          </cell>
          <cell r="D110" t="str">
            <v>208,052     65663       91.80     100</v>
          </cell>
        </row>
        <row r="111">
          <cell r="A111">
            <v>36312</v>
          </cell>
          <cell r="B111">
            <v>21627</v>
          </cell>
          <cell r="C111">
            <v>1154248</v>
          </cell>
          <cell r="D111" t="str">
            <v>172,597     53371       88.86     100</v>
          </cell>
        </row>
        <row r="112">
          <cell r="A112">
            <v>36342</v>
          </cell>
          <cell r="B112">
            <v>21807</v>
          </cell>
          <cell r="C112">
            <v>1134703</v>
          </cell>
          <cell r="D112" t="str">
            <v>119,689     52034       84.59     102</v>
          </cell>
        </row>
        <row r="113">
          <cell r="A113">
            <v>36373</v>
          </cell>
          <cell r="B113">
            <v>18529</v>
          </cell>
          <cell r="C113">
            <v>1059282</v>
          </cell>
          <cell r="D113" t="str">
            <v>158,152     57169       89.51      97</v>
          </cell>
        </row>
        <row r="114">
          <cell r="A114">
            <v>36404</v>
          </cell>
          <cell r="B114">
            <v>18825</v>
          </cell>
          <cell r="C114">
            <v>1010040</v>
          </cell>
          <cell r="D114" t="str">
            <v>130,973     53655       87.43      94</v>
          </cell>
        </row>
        <row r="115">
          <cell r="A115">
            <v>36434</v>
          </cell>
          <cell r="B115">
            <v>19899</v>
          </cell>
          <cell r="C115">
            <v>1010631</v>
          </cell>
          <cell r="D115" t="str">
            <v>136,576     50789       87.28      95</v>
          </cell>
        </row>
        <row r="116">
          <cell r="A116">
            <v>36465</v>
          </cell>
          <cell r="B116">
            <v>19524</v>
          </cell>
          <cell r="C116">
            <v>1002147</v>
          </cell>
          <cell r="D116" t="str">
            <v>101,350     51329       83.85      93</v>
          </cell>
        </row>
        <row r="117">
          <cell r="A117">
            <v>36495</v>
          </cell>
          <cell r="B117">
            <v>19190</v>
          </cell>
          <cell r="C117">
            <v>1004216</v>
          </cell>
          <cell r="D117" t="str">
            <v>96,367     52331       83.39      91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  <cell r="D118" t="str">
            <v>__________</v>
          </cell>
        </row>
        <row r="119">
          <cell r="A119">
            <v>1999</v>
          </cell>
          <cell r="B119">
            <v>238912</v>
          </cell>
          <cell r="C119">
            <v>13731150</v>
          </cell>
          <cell r="D119">
            <v>1969779</v>
          </cell>
        </row>
        <row r="121">
          <cell r="A121">
            <v>36526</v>
          </cell>
          <cell r="B121">
            <v>17589</v>
          </cell>
          <cell r="C121">
            <v>997189</v>
          </cell>
          <cell r="D121" t="str">
            <v>95,278     56694       84.42      94</v>
          </cell>
        </row>
        <row r="122">
          <cell r="A122">
            <v>36557</v>
          </cell>
          <cell r="B122">
            <v>16352</v>
          </cell>
          <cell r="C122">
            <v>973654</v>
          </cell>
          <cell r="D122" t="str">
            <v>113,525     59544       87.41      91</v>
          </cell>
        </row>
        <row r="123">
          <cell r="A123">
            <v>36586</v>
          </cell>
          <cell r="B123">
            <v>18272</v>
          </cell>
          <cell r="C123">
            <v>998991</v>
          </cell>
          <cell r="D123" t="str">
            <v>101,373     54674       84.73      93</v>
          </cell>
        </row>
        <row r="124">
          <cell r="A124">
            <v>36617</v>
          </cell>
          <cell r="B124">
            <v>18269</v>
          </cell>
          <cell r="C124">
            <v>955357</v>
          </cell>
          <cell r="D124" t="str">
            <v>116,911     52294       86.49      89</v>
          </cell>
        </row>
        <row r="125">
          <cell r="A125">
            <v>36647</v>
          </cell>
          <cell r="B125">
            <v>18014</v>
          </cell>
          <cell r="C125">
            <v>960847</v>
          </cell>
          <cell r="D125" t="str">
            <v>30,320     53339       62.73      88</v>
          </cell>
        </row>
        <row r="126">
          <cell r="A126">
            <v>36678</v>
          </cell>
          <cell r="B126">
            <v>18756</v>
          </cell>
          <cell r="C126">
            <v>913503</v>
          </cell>
          <cell r="D126" t="str">
            <v>101,911     48705       84.46      89</v>
          </cell>
        </row>
        <row r="127">
          <cell r="A127">
            <v>36708</v>
          </cell>
          <cell r="B127">
            <v>16562</v>
          </cell>
          <cell r="C127">
            <v>839353</v>
          </cell>
          <cell r="D127" t="str">
            <v>290,599     50680       94.61      90</v>
          </cell>
        </row>
        <row r="128">
          <cell r="A128">
            <v>36739</v>
          </cell>
          <cell r="B128">
            <v>16377</v>
          </cell>
          <cell r="C128">
            <v>911163</v>
          </cell>
          <cell r="D128" t="str">
            <v>287,320     55637       94.61      86</v>
          </cell>
        </row>
        <row r="129">
          <cell r="A129">
            <v>36770</v>
          </cell>
          <cell r="B129">
            <v>16530</v>
          </cell>
          <cell r="C129">
            <v>826171</v>
          </cell>
          <cell r="D129" t="str">
            <v>157,261     49981       90.49      87</v>
          </cell>
        </row>
        <row r="130">
          <cell r="A130">
            <v>36800</v>
          </cell>
          <cell r="B130">
            <v>15944</v>
          </cell>
          <cell r="C130">
            <v>859146</v>
          </cell>
          <cell r="D130" t="str">
            <v>116,812     53886       87.99      87</v>
          </cell>
        </row>
        <row r="131">
          <cell r="A131">
            <v>36831</v>
          </cell>
          <cell r="B131">
            <v>14031</v>
          </cell>
          <cell r="C131">
            <v>789595</v>
          </cell>
          <cell r="D131" t="str">
            <v>56,247     56276       80.04      89</v>
          </cell>
        </row>
        <row r="132">
          <cell r="A132">
            <v>36861</v>
          </cell>
          <cell r="B132">
            <v>21492</v>
          </cell>
          <cell r="C132">
            <v>824081</v>
          </cell>
          <cell r="D132" t="str">
            <v>66,216     38344       75.50      88</v>
          </cell>
        </row>
        <row r="133">
          <cell r="A133" t="str">
            <v>Totals:</v>
          </cell>
          <cell r="B133" t="str">
            <v>__________</v>
          </cell>
          <cell r="C133" t="str">
            <v>__________</v>
          </cell>
          <cell r="D133" t="str">
            <v>__________</v>
          </cell>
        </row>
        <row r="134">
          <cell r="A134">
            <v>2000</v>
          </cell>
          <cell r="B134">
            <v>208188</v>
          </cell>
          <cell r="C134">
            <v>10849050</v>
          </cell>
          <cell r="D134">
            <v>1533773</v>
          </cell>
        </row>
        <row r="136">
          <cell r="A136">
            <v>36892</v>
          </cell>
          <cell r="B136">
            <v>19140</v>
          </cell>
          <cell r="C136">
            <v>760553</v>
          </cell>
          <cell r="D136" t="str">
            <v>37,574     39737       66.25      89</v>
          </cell>
        </row>
        <row r="137">
          <cell r="A137">
            <v>36923</v>
          </cell>
          <cell r="B137">
            <v>15966</v>
          </cell>
          <cell r="C137">
            <v>620903</v>
          </cell>
          <cell r="D137" t="str">
            <v>29,965     38890       65.24      88</v>
          </cell>
        </row>
        <row r="138">
          <cell r="A138">
            <v>36951</v>
          </cell>
          <cell r="B138">
            <v>18471</v>
          </cell>
          <cell r="C138">
            <v>652231</v>
          </cell>
          <cell r="D138" t="str">
            <v>33,938     35312       64.76      88</v>
          </cell>
        </row>
        <row r="139">
          <cell r="A139">
            <v>36982</v>
          </cell>
          <cell r="B139">
            <v>15077</v>
          </cell>
          <cell r="C139">
            <v>583215</v>
          </cell>
          <cell r="D139" t="str">
            <v>31,233     38683       67.44      88</v>
          </cell>
        </row>
        <row r="140">
          <cell r="A140">
            <v>37012</v>
          </cell>
          <cell r="B140">
            <v>15450</v>
          </cell>
          <cell r="C140">
            <v>564764</v>
          </cell>
          <cell r="D140" t="str">
            <v>32,550     36555       67.81      82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5"/>
    </sheetNames>
    <sheetDataSet>
      <sheetData sheetId="0">
        <row r="53">
          <cell r="A53">
            <v>34912</v>
          </cell>
          <cell r="B53">
            <v>140442</v>
          </cell>
          <cell r="C53">
            <v>3771941</v>
          </cell>
          <cell r="D53" t="str">
            <v>46,734     26858       24.97     178</v>
          </cell>
        </row>
        <row r="54">
          <cell r="A54">
            <v>34943</v>
          </cell>
          <cell r="B54">
            <v>244622</v>
          </cell>
          <cell r="C54">
            <v>7340870</v>
          </cell>
          <cell r="D54" t="str">
            <v>99,883     30010       28.99     174</v>
          </cell>
        </row>
        <row r="55">
          <cell r="A55">
            <v>34973</v>
          </cell>
          <cell r="B55">
            <v>225608</v>
          </cell>
          <cell r="C55">
            <v>7984164</v>
          </cell>
          <cell r="D55" t="str">
            <v>107,212     35390       32.21     170</v>
          </cell>
        </row>
        <row r="56">
          <cell r="A56">
            <v>35004</v>
          </cell>
          <cell r="B56">
            <v>196708</v>
          </cell>
          <cell r="C56">
            <v>6700595</v>
          </cell>
          <cell r="D56" t="str">
            <v>95,689     34064       32.73     165</v>
          </cell>
        </row>
        <row r="57">
          <cell r="A57">
            <v>35034</v>
          </cell>
          <cell r="B57">
            <v>179617</v>
          </cell>
          <cell r="C57">
            <v>6822167</v>
          </cell>
          <cell r="D57" t="str">
            <v>104,468     37982       36.77     162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1995</v>
          </cell>
          <cell r="B59">
            <v>986997</v>
          </cell>
          <cell r="C59">
            <v>32619737</v>
          </cell>
          <cell r="D59">
            <v>453986</v>
          </cell>
        </row>
        <row r="61">
          <cell r="A61">
            <v>35065</v>
          </cell>
          <cell r="B61">
            <v>156227</v>
          </cell>
          <cell r="C61">
            <v>6822192</v>
          </cell>
          <cell r="D61" t="str">
            <v>151,866     43669       49.29     161</v>
          </cell>
        </row>
        <row r="62">
          <cell r="A62">
            <v>35096</v>
          </cell>
          <cell r="B62">
            <v>125605</v>
          </cell>
          <cell r="C62">
            <v>5685896</v>
          </cell>
          <cell r="D62" t="str">
            <v>149,748     45269       54.38     154</v>
          </cell>
        </row>
        <row r="63">
          <cell r="A63">
            <v>35125</v>
          </cell>
          <cell r="B63">
            <v>137609</v>
          </cell>
          <cell r="C63">
            <v>5580721</v>
          </cell>
          <cell r="D63" t="str">
            <v>160,001     40555       53.76     152</v>
          </cell>
        </row>
        <row r="64">
          <cell r="A64">
            <v>35156</v>
          </cell>
          <cell r="B64">
            <v>121774</v>
          </cell>
          <cell r="C64">
            <v>4959887</v>
          </cell>
          <cell r="D64" t="str">
            <v>169,289     40731       58.16     152</v>
          </cell>
        </row>
        <row r="65">
          <cell r="A65">
            <v>35186</v>
          </cell>
          <cell r="B65">
            <v>122881</v>
          </cell>
          <cell r="C65">
            <v>4610320</v>
          </cell>
          <cell r="D65" t="str">
            <v>190,721     37519       60.82     153</v>
          </cell>
        </row>
        <row r="66">
          <cell r="A66">
            <v>35217</v>
          </cell>
          <cell r="B66">
            <v>106749</v>
          </cell>
          <cell r="C66">
            <v>4184566</v>
          </cell>
          <cell r="D66" t="str">
            <v>227,880     39201       68.10     153</v>
          </cell>
        </row>
        <row r="67">
          <cell r="A67">
            <v>35247</v>
          </cell>
          <cell r="B67">
            <v>88347</v>
          </cell>
          <cell r="C67">
            <v>4314832</v>
          </cell>
          <cell r="D67" t="str">
            <v>229,543     48840       72.21     154</v>
          </cell>
        </row>
        <row r="68">
          <cell r="A68">
            <v>35278</v>
          </cell>
          <cell r="B68">
            <v>87980</v>
          </cell>
          <cell r="C68">
            <v>4017622</v>
          </cell>
          <cell r="D68" t="str">
            <v>227,405     45666       72.10     149</v>
          </cell>
        </row>
        <row r="69">
          <cell r="A69">
            <v>35309</v>
          </cell>
          <cell r="B69">
            <v>81361</v>
          </cell>
          <cell r="C69">
            <v>3802790</v>
          </cell>
          <cell r="D69" t="str">
            <v>202,075     46740       71.29     147</v>
          </cell>
        </row>
        <row r="70">
          <cell r="A70">
            <v>35339</v>
          </cell>
          <cell r="B70">
            <v>82677</v>
          </cell>
          <cell r="C70">
            <v>3713593</v>
          </cell>
          <cell r="D70" t="str">
            <v>211,657     44917       71.91     144</v>
          </cell>
        </row>
        <row r="71">
          <cell r="A71">
            <v>35370</v>
          </cell>
          <cell r="B71">
            <v>77340</v>
          </cell>
          <cell r="C71">
            <v>3239292</v>
          </cell>
          <cell r="D71" t="str">
            <v>143,015     41884       64.90     141</v>
          </cell>
        </row>
        <row r="72">
          <cell r="A72">
            <v>35400</v>
          </cell>
          <cell r="B72">
            <v>71713</v>
          </cell>
          <cell r="C72">
            <v>3078455</v>
          </cell>
          <cell r="D72" t="str">
            <v>149,137     42928       67.53     146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1996</v>
          </cell>
          <cell r="B74">
            <v>1260263</v>
          </cell>
          <cell r="C74">
            <v>54010166</v>
          </cell>
          <cell r="D74">
            <v>2212337</v>
          </cell>
        </row>
        <row r="76">
          <cell r="A76">
            <v>35431</v>
          </cell>
          <cell r="B76">
            <v>65399</v>
          </cell>
          <cell r="C76">
            <v>2894392</v>
          </cell>
          <cell r="D76" t="str">
            <v>147,045     44258       69.22     142</v>
          </cell>
        </row>
        <row r="77">
          <cell r="A77">
            <v>35462</v>
          </cell>
          <cell r="B77">
            <v>61066</v>
          </cell>
          <cell r="C77">
            <v>2731457</v>
          </cell>
          <cell r="D77" t="str">
            <v>148,540     44730       70.87     142</v>
          </cell>
        </row>
        <row r="78">
          <cell r="A78">
            <v>35490</v>
          </cell>
          <cell r="B78">
            <v>65571</v>
          </cell>
          <cell r="C78">
            <v>2700119</v>
          </cell>
          <cell r="D78" t="str">
            <v>164,129     41179       71.45     141</v>
          </cell>
        </row>
        <row r="79">
          <cell r="A79">
            <v>35521</v>
          </cell>
          <cell r="B79">
            <v>56191</v>
          </cell>
          <cell r="C79">
            <v>2407973</v>
          </cell>
          <cell r="D79" t="str">
            <v>147,916     42854       72.47     137</v>
          </cell>
        </row>
        <row r="80">
          <cell r="A80">
            <v>35551</v>
          </cell>
          <cell r="B80">
            <v>57148</v>
          </cell>
          <cell r="C80">
            <v>2425072</v>
          </cell>
          <cell r="D80" t="str">
            <v>159,110     42435       73.57     134</v>
          </cell>
        </row>
        <row r="81">
          <cell r="A81">
            <v>35582</v>
          </cell>
          <cell r="B81">
            <v>51520</v>
          </cell>
          <cell r="C81">
            <v>2326205</v>
          </cell>
          <cell r="D81" t="str">
            <v>185,417     45152       78.26     133</v>
          </cell>
        </row>
        <row r="82">
          <cell r="A82">
            <v>35612</v>
          </cell>
          <cell r="B82">
            <v>49697</v>
          </cell>
          <cell r="C82">
            <v>2225194</v>
          </cell>
          <cell r="D82" t="str">
            <v>191,165     44776       79.37     134</v>
          </cell>
        </row>
        <row r="83">
          <cell r="A83">
            <v>35643</v>
          </cell>
          <cell r="B83">
            <v>52961</v>
          </cell>
          <cell r="C83">
            <v>2056223</v>
          </cell>
          <cell r="D83" t="str">
            <v>183,063     38826       77.56     134</v>
          </cell>
        </row>
        <row r="84">
          <cell r="A84">
            <v>35674</v>
          </cell>
          <cell r="B84">
            <v>48389</v>
          </cell>
          <cell r="C84">
            <v>1849990</v>
          </cell>
          <cell r="D84" t="str">
            <v>167,416     38232       77.58     128</v>
          </cell>
        </row>
        <row r="85">
          <cell r="A85">
            <v>35704</v>
          </cell>
          <cell r="B85">
            <v>47244</v>
          </cell>
          <cell r="C85">
            <v>1755037</v>
          </cell>
          <cell r="D85" t="str">
            <v>145,410     37149       75.48     128</v>
          </cell>
        </row>
        <row r="86">
          <cell r="A86">
            <v>35735</v>
          </cell>
          <cell r="B86">
            <v>42940</v>
          </cell>
          <cell r="C86">
            <v>1619981</v>
          </cell>
          <cell r="D86" t="str">
            <v>134,398     37727       75.79     129</v>
          </cell>
        </row>
        <row r="87">
          <cell r="A87">
            <v>35765</v>
          </cell>
          <cell r="B87">
            <v>41582</v>
          </cell>
          <cell r="C87">
            <v>1640090</v>
          </cell>
          <cell r="D87" t="str">
            <v>140,781     39443       77.20     126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  <cell r="D88" t="str">
            <v>__________</v>
          </cell>
        </row>
        <row r="89">
          <cell r="A89">
            <v>1997</v>
          </cell>
          <cell r="B89">
            <v>639708</v>
          </cell>
          <cell r="C89">
            <v>26631733</v>
          </cell>
          <cell r="D89">
            <v>1914390</v>
          </cell>
        </row>
        <row r="91">
          <cell r="A91">
            <v>35796</v>
          </cell>
          <cell r="B91">
            <v>39587</v>
          </cell>
          <cell r="C91">
            <v>1660252</v>
          </cell>
          <cell r="D91" t="str">
            <v>117,703     41940       74.83     125</v>
          </cell>
        </row>
        <row r="92">
          <cell r="A92">
            <v>35827</v>
          </cell>
          <cell r="B92">
            <v>36346</v>
          </cell>
          <cell r="C92">
            <v>1479536</v>
          </cell>
          <cell r="D92" t="str">
            <v>104,447     40707       74.18     124</v>
          </cell>
        </row>
        <row r="93">
          <cell r="A93">
            <v>35855</v>
          </cell>
          <cell r="B93">
            <v>46553</v>
          </cell>
          <cell r="C93">
            <v>1659138</v>
          </cell>
          <cell r="D93" t="str">
            <v>107,169     35640       69.72     122</v>
          </cell>
        </row>
        <row r="94">
          <cell r="A94">
            <v>35886</v>
          </cell>
          <cell r="B94">
            <v>43582</v>
          </cell>
          <cell r="C94">
            <v>1601274</v>
          </cell>
          <cell r="D94" t="str">
            <v>120,672     36742       73.47     117</v>
          </cell>
        </row>
        <row r="95">
          <cell r="A95">
            <v>35916</v>
          </cell>
          <cell r="B95">
            <v>40777</v>
          </cell>
          <cell r="C95">
            <v>1627764</v>
          </cell>
          <cell r="D95" t="str">
            <v>112,846     39919       73.46     117</v>
          </cell>
        </row>
        <row r="96">
          <cell r="A96">
            <v>35947</v>
          </cell>
          <cell r="B96">
            <v>32809</v>
          </cell>
          <cell r="C96">
            <v>1467029</v>
          </cell>
          <cell r="D96" t="str">
            <v>130,733     44715       79.94     115</v>
          </cell>
        </row>
        <row r="97">
          <cell r="A97">
            <v>35977</v>
          </cell>
          <cell r="B97">
            <v>34332</v>
          </cell>
          <cell r="C97">
            <v>1419726</v>
          </cell>
          <cell r="D97" t="str">
            <v>148,471     41353       81.22     112</v>
          </cell>
        </row>
        <row r="98">
          <cell r="A98">
            <v>36008</v>
          </cell>
          <cell r="B98">
            <v>30260</v>
          </cell>
          <cell r="C98">
            <v>1231351</v>
          </cell>
          <cell r="D98" t="str">
            <v>306,742     40693       91.02     113</v>
          </cell>
        </row>
        <row r="99">
          <cell r="A99">
            <v>36039</v>
          </cell>
          <cell r="B99">
            <v>28120</v>
          </cell>
          <cell r="C99">
            <v>1183342</v>
          </cell>
          <cell r="D99" t="str">
            <v>194,070     42082       87.34     111</v>
          </cell>
        </row>
        <row r="100">
          <cell r="A100">
            <v>36069</v>
          </cell>
          <cell r="B100">
            <v>29217</v>
          </cell>
          <cell r="C100">
            <v>1180410</v>
          </cell>
          <cell r="D100" t="str">
            <v>224,409     40402       88.48     111</v>
          </cell>
        </row>
        <row r="101">
          <cell r="A101">
            <v>36100</v>
          </cell>
          <cell r="B101">
            <v>25435</v>
          </cell>
          <cell r="C101">
            <v>1053456</v>
          </cell>
          <cell r="D101" t="str">
            <v>123,997     41418       82.98     108</v>
          </cell>
        </row>
        <row r="102">
          <cell r="A102">
            <v>36130</v>
          </cell>
          <cell r="B102">
            <v>28122</v>
          </cell>
          <cell r="C102">
            <v>1044838</v>
          </cell>
          <cell r="D102" t="str">
            <v>192,099     37154       87.23     106</v>
          </cell>
        </row>
        <row r="103">
          <cell r="A103" t="str">
            <v>Totals:</v>
          </cell>
          <cell r="B103" t="str">
            <v>__________</v>
          </cell>
          <cell r="C103" t="str">
            <v>__________</v>
          </cell>
          <cell r="D103" t="str">
            <v>__________</v>
          </cell>
        </row>
        <row r="104">
          <cell r="A104">
            <v>1998</v>
          </cell>
          <cell r="B104">
            <v>415140</v>
          </cell>
          <cell r="C104">
            <v>16608116</v>
          </cell>
          <cell r="D104">
            <v>1883358</v>
          </cell>
        </row>
        <row r="106">
          <cell r="A106">
            <v>36161</v>
          </cell>
          <cell r="B106">
            <v>23753</v>
          </cell>
          <cell r="C106">
            <v>1009339</v>
          </cell>
          <cell r="D106" t="str">
            <v>111,296     42494       82.41     105</v>
          </cell>
        </row>
        <row r="107">
          <cell r="A107">
            <v>36192</v>
          </cell>
          <cell r="B107">
            <v>20295</v>
          </cell>
          <cell r="C107">
            <v>914530</v>
          </cell>
          <cell r="D107" t="str">
            <v>117,237     45062       85.24     105</v>
          </cell>
        </row>
        <row r="108">
          <cell r="A108">
            <v>36220</v>
          </cell>
          <cell r="B108">
            <v>25574</v>
          </cell>
          <cell r="C108">
            <v>980990</v>
          </cell>
          <cell r="D108" t="str">
            <v>102,917     38359       80.10     105</v>
          </cell>
        </row>
        <row r="109">
          <cell r="A109">
            <v>36251</v>
          </cell>
          <cell r="B109">
            <v>22220</v>
          </cell>
          <cell r="C109">
            <v>905381</v>
          </cell>
          <cell r="D109" t="str">
            <v>104,763     40747       82.50     106</v>
          </cell>
        </row>
        <row r="110">
          <cell r="A110">
            <v>36281</v>
          </cell>
          <cell r="B110">
            <v>22256</v>
          </cell>
          <cell r="C110">
            <v>873870</v>
          </cell>
          <cell r="D110" t="str">
            <v>91,197     39265       80.38     105</v>
          </cell>
        </row>
        <row r="111">
          <cell r="A111">
            <v>36312</v>
          </cell>
          <cell r="B111">
            <v>22284</v>
          </cell>
          <cell r="C111">
            <v>843699</v>
          </cell>
          <cell r="D111" t="str">
            <v>120,249     37862       84.37     104</v>
          </cell>
        </row>
        <row r="112">
          <cell r="A112">
            <v>36342</v>
          </cell>
          <cell r="B112">
            <v>23533</v>
          </cell>
          <cell r="C112">
            <v>884373</v>
          </cell>
          <cell r="D112" t="str">
            <v>87,555     37581       78.82     105</v>
          </cell>
        </row>
        <row r="113">
          <cell r="A113">
            <v>36373</v>
          </cell>
          <cell r="B113">
            <v>21242</v>
          </cell>
          <cell r="C113">
            <v>805690</v>
          </cell>
          <cell r="D113" t="str">
            <v>106,170     37930       83.33     100</v>
          </cell>
        </row>
        <row r="114">
          <cell r="A114">
            <v>36404</v>
          </cell>
          <cell r="B114">
            <v>20941</v>
          </cell>
          <cell r="C114">
            <v>788916</v>
          </cell>
          <cell r="D114" t="str">
            <v>89,042     37674       80.96      98</v>
          </cell>
        </row>
        <row r="115">
          <cell r="A115">
            <v>36434</v>
          </cell>
          <cell r="B115">
            <v>19285</v>
          </cell>
          <cell r="C115">
            <v>825297</v>
          </cell>
          <cell r="D115" t="str">
            <v>45,202     42795       70.09     100</v>
          </cell>
        </row>
        <row r="116">
          <cell r="A116">
            <v>36465</v>
          </cell>
          <cell r="B116">
            <v>19295</v>
          </cell>
          <cell r="C116">
            <v>764952</v>
          </cell>
          <cell r="D116" t="str">
            <v>155,456     39646       88.96      96</v>
          </cell>
        </row>
        <row r="117">
          <cell r="A117">
            <v>36495</v>
          </cell>
          <cell r="B117">
            <v>20476</v>
          </cell>
          <cell r="C117">
            <v>776418</v>
          </cell>
          <cell r="D117" t="str">
            <v>88,830     37919       81.27      97</v>
          </cell>
        </row>
        <row r="118">
          <cell r="A118" t="str">
            <v>Totals:</v>
          </cell>
          <cell r="B118" t="str">
            <v>__________</v>
          </cell>
          <cell r="C118" t="str">
            <v>__________</v>
          </cell>
          <cell r="D118" t="str">
            <v>__________</v>
          </cell>
        </row>
        <row r="119">
          <cell r="A119">
            <v>1999</v>
          </cell>
          <cell r="B119">
            <v>261154</v>
          </cell>
          <cell r="C119">
            <v>10373455</v>
          </cell>
          <cell r="D119">
            <v>1219914</v>
          </cell>
        </row>
        <row r="121">
          <cell r="A121">
            <v>36526</v>
          </cell>
          <cell r="B121">
            <v>17770</v>
          </cell>
          <cell r="C121">
            <v>758373</v>
          </cell>
          <cell r="D121" t="str">
            <v>66,438     42678       78.90      97</v>
          </cell>
        </row>
        <row r="122">
          <cell r="A122">
            <v>36557</v>
          </cell>
          <cell r="B122">
            <v>15542</v>
          </cell>
          <cell r="C122">
            <v>691204</v>
          </cell>
          <cell r="D122" t="str">
            <v>65,364     44474       80.79      95</v>
          </cell>
        </row>
        <row r="123">
          <cell r="A123">
            <v>36586</v>
          </cell>
          <cell r="B123">
            <v>17135</v>
          </cell>
          <cell r="C123">
            <v>700280</v>
          </cell>
          <cell r="D123" t="str">
            <v>162,826     40869       90.48      92</v>
          </cell>
        </row>
        <row r="124">
          <cell r="A124">
            <v>36617</v>
          </cell>
          <cell r="B124">
            <v>15560</v>
          </cell>
          <cell r="C124">
            <v>664687</v>
          </cell>
          <cell r="D124" t="str">
            <v>81,059     42718       83.90      91</v>
          </cell>
        </row>
        <row r="125">
          <cell r="A125">
            <v>36647</v>
          </cell>
          <cell r="B125">
            <v>17501</v>
          </cell>
          <cell r="C125">
            <v>653166</v>
          </cell>
          <cell r="D125" t="str">
            <v>101,985     37322       85.35      94</v>
          </cell>
        </row>
        <row r="126">
          <cell r="A126">
            <v>36678</v>
          </cell>
          <cell r="B126">
            <v>16992</v>
          </cell>
          <cell r="C126">
            <v>612938</v>
          </cell>
          <cell r="D126" t="str">
            <v>311,535     36073       94.83      90</v>
          </cell>
        </row>
        <row r="127">
          <cell r="A127">
            <v>36708</v>
          </cell>
          <cell r="B127">
            <v>19104</v>
          </cell>
          <cell r="C127">
            <v>639584</v>
          </cell>
          <cell r="D127" t="str">
            <v>394,815     33480       95.38      90</v>
          </cell>
        </row>
        <row r="128">
          <cell r="A128">
            <v>36739</v>
          </cell>
          <cell r="B128">
            <v>17703</v>
          </cell>
          <cell r="C128">
            <v>616311</v>
          </cell>
          <cell r="D128" t="str">
            <v>386,697     34814       95.62      90</v>
          </cell>
        </row>
        <row r="129">
          <cell r="A129">
            <v>36770</v>
          </cell>
          <cell r="B129">
            <v>15306</v>
          </cell>
          <cell r="C129">
            <v>571031</v>
          </cell>
          <cell r="D129" t="str">
            <v>408,815     37308       96.39      92</v>
          </cell>
        </row>
        <row r="130">
          <cell r="A130">
            <v>36800</v>
          </cell>
          <cell r="B130">
            <v>16200</v>
          </cell>
          <cell r="C130">
            <v>575972</v>
          </cell>
          <cell r="D130" t="str">
            <v>367,714     35554       95.78      90</v>
          </cell>
        </row>
        <row r="131">
          <cell r="A131">
            <v>36831</v>
          </cell>
          <cell r="B131">
            <v>15895</v>
          </cell>
          <cell r="C131">
            <v>518694</v>
          </cell>
          <cell r="D131" t="str">
            <v>376,117     32633       95.95      90</v>
          </cell>
        </row>
        <row r="132">
          <cell r="A132">
            <v>36861</v>
          </cell>
          <cell r="B132">
            <v>15573</v>
          </cell>
          <cell r="C132">
            <v>498502</v>
          </cell>
          <cell r="D132" t="str">
            <v>373,545     32011       96.00      91</v>
          </cell>
        </row>
        <row r="133">
          <cell r="A133" t="str">
            <v>Totals:</v>
          </cell>
          <cell r="B133" t="str">
            <v>__________</v>
          </cell>
          <cell r="C133" t="str">
            <v>__________</v>
          </cell>
          <cell r="D133" t="str">
            <v>__________</v>
          </cell>
        </row>
        <row r="134">
          <cell r="A134">
            <v>2000</v>
          </cell>
          <cell r="B134">
            <v>200281</v>
          </cell>
          <cell r="C134">
            <v>7500742</v>
          </cell>
          <cell r="D134">
            <v>3096910</v>
          </cell>
        </row>
        <row r="136">
          <cell r="A136">
            <v>36892</v>
          </cell>
          <cell r="B136">
            <v>14607</v>
          </cell>
          <cell r="C136">
            <v>501527</v>
          </cell>
          <cell r="D136" t="str">
            <v>519,866     34335       97.27      90</v>
          </cell>
        </row>
        <row r="137">
          <cell r="A137">
            <v>36923</v>
          </cell>
          <cell r="B137">
            <v>13159</v>
          </cell>
          <cell r="C137">
            <v>467535</v>
          </cell>
          <cell r="D137" t="str">
            <v>519,339     35530       97.53      90</v>
          </cell>
        </row>
        <row r="138">
          <cell r="A138">
            <v>36951</v>
          </cell>
          <cell r="B138">
            <v>14580</v>
          </cell>
          <cell r="C138">
            <v>578097</v>
          </cell>
          <cell r="D138" t="str">
            <v>546,218     39651       97.40      91</v>
          </cell>
        </row>
        <row r="139">
          <cell r="A139">
            <v>36982</v>
          </cell>
          <cell r="B139">
            <v>12220</v>
          </cell>
          <cell r="C139">
            <v>526774</v>
          </cell>
          <cell r="D139" t="str">
            <v>520,667     43108       97.71      89</v>
          </cell>
        </row>
        <row r="140">
          <cell r="A140">
            <v>37012</v>
          </cell>
          <cell r="B140">
            <v>12685</v>
          </cell>
          <cell r="C140">
            <v>510623</v>
          </cell>
          <cell r="D140" t="str">
            <v>592,159     40255       97.90      85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5"/>
    </sheetNames>
    <sheetDataSet>
      <sheetData sheetId="0">
        <row r="51">
          <cell r="A51">
            <v>34943</v>
          </cell>
          <cell r="B51">
            <v>159859</v>
          </cell>
          <cell r="C51">
            <v>3980203</v>
          </cell>
          <cell r="D51" t="str">
            <v>5,432     24899        3.29     172</v>
          </cell>
        </row>
        <row r="52">
          <cell r="A52">
            <v>34973</v>
          </cell>
          <cell r="B52">
            <v>255154</v>
          </cell>
          <cell r="C52">
            <v>7322418</v>
          </cell>
          <cell r="D52" t="str">
            <v>86,149     28699       25.24     158</v>
          </cell>
        </row>
        <row r="53">
          <cell r="A53">
            <v>35004</v>
          </cell>
          <cell r="B53">
            <v>210483</v>
          </cell>
          <cell r="C53">
            <v>7117650</v>
          </cell>
          <cell r="D53" t="str">
            <v>92,823     33816       30.60     161</v>
          </cell>
        </row>
        <row r="54">
          <cell r="A54">
            <v>35034</v>
          </cell>
          <cell r="B54">
            <v>167112</v>
          </cell>
          <cell r="C54">
            <v>7280598</v>
          </cell>
          <cell r="D54" t="str">
            <v>81,382     43568       32.75     160</v>
          </cell>
        </row>
        <row r="55">
          <cell r="A55" t="str">
            <v>Totals:</v>
          </cell>
          <cell r="B55" t="str">
            <v>__________</v>
          </cell>
          <cell r="C55" t="str">
            <v>__________</v>
          </cell>
          <cell r="D55" t="str">
            <v>__________</v>
          </cell>
        </row>
        <row r="56">
          <cell r="A56">
            <v>1995</v>
          </cell>
          <cell r="B56">
            <v>792608</v>
          </cell>
          <cell r="C56">
            <v>25700869</v>
          </cell>
          <cell r="D56">
            <v>265786</v>
          </cell>
        </row>
        <row r="58">
          <cell r="A58">
            <v>35065</v>
          </cell>
          <cell r="B58">
            <v>143659</v>
          </cell>
          <cell r="C58">
            <v>7915300</v>
          </cell>
          <cell r="D58" t="str">
            <v>91,689     55098       38.96     162</v>
          </cell>
        </row>
        <row r="59">
          <cell r="A59">
            <v>35096</v>
          </cell>
          <cell r="B59">
            <v>141443</v>
          </cell>
          <cell r="C59">
            <v>7274044</v>
          </cell>
          <cell r="D59" t="str">
            <v>89,550     51428       38.77     160</v>
          </cell>
        </row>
        <row r="60">
          <cell r="A60">
            <v>35125</v>
          </cell>
          <cell r="B60">
            <v>152877</v>
          </cell>
          <cell r="C60">
            <v>7438454</v>
          </cell>
          <cell r="D60" t="str">
            <v>81,922     48657       34.89     156</v>
          </cell>
        </row>
        <row r="61">
          <cell r="A61">
            <v>35156</v>
          </cell>
          <cell r="B61">
            <v>133256</v>
          </cell>
          <cell r="C61">
            <v>6642407</v>
          </cell>
          <cell r="D61" t="str">
            <v>79,813     49847       37.46     156</v>
          </cell>
        </row>
        <row r="62">
          <cell r="A62">
            <v>35186</v>
          </cell>
          <cell r="B62">
            <v>131344</v>
          </cell>
          <cell r="C62">
            <v>6348452</v>
          </cell>
          <cell r="D62" t="str">
            <v>89,129     48335       40.43     154</v>
          </cell>
        </row>
        <row r="63">
          <cell r="A63">
            <v>35217</v>
          </cell>
          <cell r="B63">
            <v>123721</v>
          </cell>
          <cell r="C63">
            <v>5765562</v>
          </cell>
          <cell r="D63" t="str">
            <v>122,216     46602       49.69     146</v>
          </cell>
        </row>
        <row r="64">
          <cell r="A64">
            <v>35247</v>
          </cell>
          <cell r="B64">
            <v>119041</v>
          </cell>
          <cell r="C64">
            <v>5462138</v>
          </cell>
          <cell r="D64" t="str">
            <v>141,791     45885       54.36     144</v>
          </cell>
        </row>
        <row r="65">
          <cell r="A65">
            <v>35278</v>
          </cell>
          <cell r="B65">
            <v>112098</v>
          </cell>
          <cell r="C65">
            <v>4979836</v>
          </cell>
          <cell r="D65" t="str">
            <v>151,563     44424       57.48     142</v>
          </cell>
        </row>
        <row r="66">
          <cell r="A66">
            <v>35309</v>
          </cell>
          <cell r="B66">
            <v>103998</v>
          </cell>
          <cell r="C66">
            <v>4736377</v>
          </cell>
          <cell r="D66" t="str">
            <v>133,906     45543       56.29     142</v>
          </cell>
        </row>
        <row r="67">
          <cell r="A67">
            <v>35339</v>
          </cell>
          <cell r="B67">
            <v>97808</v>
          </cell>
          <cell r="C67">
            <v>4411223</v>
          </cell>
          <cell r="D67" t="str">
            <v>119,688     45101       55.03     136</v>
          </cell>
        </row>
        <row r="68">
          <cell r="A68">
            <v>35370</v>
          </cell>
          <cell r="B68">
            <v>89141</v>
          </cell>
          <cell r="C68">
            <v>4079700</v>
          </cell>
          <cell r="D68" t="str">
            <v>112,074     45767       55.70     133</v>
          </cell>
        </row>
        <row r="69">
          <cell r="A69">
            <v>35400</v>
          </cell>
          <cell r="B69">
            <v>88212</v>
          </cell>
          <cell r="C69">
            <v>4086941</v>
          </cell>
          <cell r="D69" t="str">
            <v>119,562     46331       57.54     130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  <cell r="D70" t="str">
            <v>__________</v>
          </cell>
        </row>
        <row r="71">
          <cell r="A71">
            <v>1996</v>
          </cell>
          <cell r="B71">
            <v>1436598</v>
          </cell>
          <cell r="C71">
            <v>69140434</v>
          </cell>
          <cell r="D71">
            <v>1332903</v>
          </cell>
        </row>
        <row r="73">
          <cell r="A73">
            <v>35431</v>
          </cell>
          <cell r="B73">
            <v>85126</v>
          </cell>
          <cell r="C73">
            <v>3865521</v>
          </cell>
          <cell r="D73" t="str">
            <v>117,652     45410       58.02     131</v>
          </cell>
        </row>
        <row r="74">
          <cell r="A74">
            <v>35462</v>
          </cell>
          <cell r="B74">
            <v>75041</v>
          </cell>
          <cell r="C74">
            <v>3405281</v>
          </cell>
          <cell r="D74" t="str">
            <v>98,677     45379       56.80     128</v>
          </cell>
        </row>
        <row r="75">
          <cell r="A75">
            <v>35490</v>
          </cell>
          <cell r="B75">
            <v>77257</v>
          </cell>
          <cell r="C75">
            <v>3577095</v>
          </cell>
          <cell r="D75" t="str">
            <v>106,629     46302       57.99     126</v>
          </cell>
        </row>
        <row r="76">
          <cell r="A76">
            <v>35521</v>
          </cell>
          <cell r="B76">
            <v>68916</v>
          </cell>
          <cell r="C76">
            <v>3232932</v>
          </cell>
          <cell r="D76" t="str">
            <v>100,423     46912       59.30     124</v>
          </cell>
        </row>
        <row r="77">
          <cell r="A77">
            <v>35551</v>
          </cell>
          <cell r="B77">
            <v>69982</v>
          </cell>
          <cell r="C77">
            <v>3155533</v>
          </cell>
          <cell r="D77" t="str">
            <v>100,568     45091       58.97     117</v>
          </cell>
        </row>
        <row r="78">
          <cell r="A78">
            <v>35582</v>
          </cell>
          <cell r="B78">
            <v>63288</v>
          </cell>
          <cell r="C78">
            <v>2902224</v>
          </cell>
          <cell r="D78" t="str">
            <v>96,957     45858       60.51     112</v>
          </cell>
        </row>
        <row r="79">
          <cell r="A79">
            <v>35612</v>
          </cell>
          <cell r="B79">
            <v>60510</v>
          </cell>
          <cell r="C79">
            <v>2956669</v>
          </cell>
          <cell r="D79" t="str">
            <v>109,130     48863       64.33     110</v>
          </cell>
        </row>
        <row r="80">
          <cell r="A80">
            <v>35643</v>
          </cell>
          <cell r="B80">
            <v>60084</v>
          </cell>
          <cell r="C80">
            <v>2924863</v>
          </cell>
          <cell r="D80" t="str">
            <v>101,849     48680       62.90     111</v>
          </cell>
        </row>
        <row r="81">
          <cell r="A81">
            <v>35674</v>
          </cell>
          <cell r="B81">
            <v>55495</v>
          </cell>
          <cell r="C81">
            <v>2644114</v>
          </cell>
          <cell r="D81" t="str">
            <v>104,310     47646       65.27     109</v>
          </cell>
        </row>
        <row r="82">
          <cell r="A82">
            <v>35704</v>
          </cell>
          <cell r="B82">
            <v>53252</v>
          </cell>
          <cell r="C82">
            <v>2616384</v>
          </cell>
          <cell r="D82" t="str">
            <v>99,105     49133       65.05     107</v>
          </cell>
        </row>
        <row r="83">
          <cell r="A83">
            <v>35735</v>
          </cell>
          <cell r="B83">
            <v>51960</v>
          </cell>
          <cell r="C83">
            <v>2442510</v>
          </cell>
          <cell r="D83" t="str">
            <v>96,586     47008       65.02     106</v>
          </cell>
        </row>
        <row r="84">
          <cell r="A84">
            <v>35765</v>
          </cell>
          <cell r="B84">
            <v>49486</v>
          </cell>
          <cell r="C84">
            <v>2358408</v>
          </cell>
          <cell r="D84" t="str">
            <v>96,816     47659       66.18     106</v>
          </cell>
        </row>
        <row r="85">
          <cell r="A85" t="str">
            <v>Totals:</v>
          </cell>
          <cell r="B85" t="str">
            <v>__________</v>
          </cell>
          <cell r="C85" t="str">
            <v>__________</v>
          </cell>
          <cell r="D85" t="str">
            <v>__________</v>
          </cell>
        </row>
        <row r="86">
          <cell r="A86">
            <v>1997</v>
          </cell>
          <cell r="B86">
            <v>770397</v>
          </cell>
          <cell r="C86">
            <v>36081534</v>
          </cell>
          <cell r="D86">
            <v>1228702</v>
          </cell>
        </row>
        <row r="88">
          <cell r="A88">
            <v>35796</v>
          </cell>
          <cell r="B88">
            <v>45734</v>
          </cell>
          <cell r="C88">
            <v>2260997</v>
          </cell>
          <cell r="D88" t="str">
            <v>104,989     49438       69.66     105</v>
          </cell>
        </row>
        <row r="89">
          <cell r="A89">
            <v>35827</v>
          </cell>
          <cell r="B89">
            <v>39372</v>
          </cell>
          <cell r="C89">
            <v>1984510</v>
          </cell>
          <cell r="D89" t="str">
            <v>90,098     50405       69.59     102</v>
          </cell>
        </row>
        <row r="90">
          <cell r="A90">
            <v>35855</v>
          </cell>
          <cell r="B90">
            <v>44243</v>
          </cell>
          <cell r="C90">
            <v>2143274</v>
          </cell>
          <cell r="D90" t="str">
            <v>101,562     48444       69.66     102</v>
          </cell>
        </row>
        <row r="91">
          <cell r="A91">
            <v>35886</v>
          </cell>
          <cell r="B91">
            <v>39425</v>
          </cell>
          <cell r="C91">
            <v>1974273</v>
          </cell>
          <cell r="D91" t="str">
            <v>101,270     50077       71.98     103</v>
          </cell>
        </row>
        <row r="92">
          <cell r="A92">
            <v>35916</v>
          </cell>
          <cell r="B92">
            <v>37281</v>
          </cell>
          <cell r="C92">
            <v>1882078</v>
          </cell>
          <cell r="D92" t="str">
            <v>106,383     50484       74.05      97</v>
          </cell>
        </row>
        <row r="93">
          <cell r="A93">
            <v>35947</v>
          </cell>
          <cell r="B93">
            <v>35934</v>
          </cell>
          <cell r="C93">
            <v>1743421</v>
          </cell>
          <cell r="D93" t="str">
            <v>108,368     48518       75.10      99</v>
          </cell>
        </row>
        <row r="94">
          <cell r="A94">
            <v>35977</v>
          </cell>
          <cell r="B94">
            <v>34929</v>
          </cell>
          <cell r="C94">
            <v>1782533</v>
          </cell>
          <cell r="D94" t="str">
            <v>103,558     51034       74.78      99</v>
          </cell>
        </row>
        <row r="95">
          <cell r="A95">
            <v>36008</v>
          </cell>
          <cell r="B95">
            <v>33507</v>
          </cell>
          <cell r="C95">
            <v>1685264</v>
          </cell>
          <cell r="D95" t="str">
            <v>100,044     50296       74.91      96</v>
          </cell>
        </row>
        <row r="96">
          <cell r="A96">
            <v>36039</v>
          </cell>
          <cell r="B96">
            <v>32236</v>
          </cell>
          <cell r="C96">
            <v>1587024</v>
          </cell>
          <cell r="D96" t="str">
            <v>98,260     49232       75.30      94</v>
          </cell>
        </row>
        <row r="97">
          <cell r="A97">
            <v>36069</v>
          </cell>
          <cell r="B97">
            <v>32800</v>
          </cell>
          <cell r="C97">
            <v>1579837</v>
          </cell>
          <cell r="D97" t="str">
            <v>91,849     48166       73.69      92</v>
          </cell>
        </row>
        <row r="98">
          <cell r="A98">
            <v>36100</v>
          </cell>
          <cell r="B98">
            <v>30973</v>
          </cell>
          <cell r="C98">
            <v>1492190</v>
          </cell>
          <cell r="D98" t="str">
            <v>78,198     48178       71.63      93</v>
          </cell>
        </row>
        <row r="99">
          <cell r="A99">
            <v>36130</v>
          </cell>
          <cell r="B99">
            <v>31452</v>
          </cell>
          <cell r="C99">
            <v>1441130</v>
          </cell>
          <cell r="D99" t="str">
            <v>79,761     45820       71.72      90</v>
          </cell>
        </row>
        <row r="100">
          <cell r="A100" t="str">
            <v>Totals:</v>
          </cell>
          <cell r="B100" t="str">
            <v>__________</v>
          </cell>
          <cell r="C100" t="str">
            <v>__________</v>
          </cell>
          <cell r="D100" t="str">
            <v>__________</v>
          </cell>
        </row>
        <row r="101">
          <cell r="A101">
            <v>1998</v>
          </cell>
          <cell r="B101">
            <v>437886</v>
          </cell>
          <cell r="C101">
            <v>21556531</v>
          </cell>
          <cell r="D101">
            <v>1164340</v>
          </cell>
        </row>
        <row r="103">
          <cell r="A103">
            <v>36161</v>
          </cell>
          <cell r="B103">
            <v>30424</v>
          </cell>
          <cell r="C103">
            <v>1467802</v>
          </cell>
          <cell r="D103" t="str">
            <v>79,735     48245       72.38      92</v>
          </cell>
        </row>
        <row r="104">
          <cell r="A104">
            <v>36192</v>
          </cell>
          <cell r="B104">
            <v>25889</v>
          </cell>
          <cell r="C104">
            <v>1237645</v>
          </cell>
          <cell r="D104" t="str">
            <v>72,132     47806       73.59      90</v>
          </cell>
        </row>
        <row r="105">
          <cell r="A105">
            <v>36220</v>
          </cell>
          <cell r="B105">
            <v>27462</v>
          </cell>
          <cell r="C105">
            <v>1311682</v>
          </cell>
          <cell r="D105" t="str">
            <v>65,198     47764       70.36      89</v>
          </cell>
        </row>
        <row r="106">
          <cell r="A106">
            <v>36251</v>
          </cell>
          <cell r="B106">
            <v>26768</v>
          </cell>
          <cell r="C106">
            <v>1285551</v>
          </cell>
          <cell r="D106" t="str">
            <v>68,895     48026       72.02      86</v>
          </cell>
        </row>
        <row r="107">
          <cell r="A107">
            <v>36281</v>
          </cell>
          <cell r="B107">
            <v>25782</v>
          </cell>
          <cell r="C107">
            <v>1283114</v>
          </cell>
          <cell r="D107" t="str">
            <v>65,356     49768       71.71      86</v>
          </cell>
        </row>
        <row r="108">
          <cell r="A108">
            <v>36312</v>
          </cell>
          <cell r="B108">
            <v>23157</v>
          </cell>
          <cell r="C108">
            <v>1214324</v>
          </cell>
          <cell r="D108" t="str">
            <v>55,840     52439       70.69      85</v>
          </cell>
        </row>
        <row r="109">
          <cell r="A109">
            <v>36342</v>
          </cell>
          <cell r="B109">
            <v>23141</v>
          </cell>
          <cell r="C109">
            <v>1219129</v>
          </cell>
          <cell r="D109" t="str">
            <v>48,704     52683       67.79      85</v>
          </cell>
        </row>
        <row r="110">
          <cell r="A110">
            <v>36373</v>
          </cell>
          <cell r="B110">
            <v>23032</v>
          </cell>
          <cell r="C110">
            <v>1201270</v>
          </cell>
          <cell r="D110" t="str">
            <v>71,237     52157       75.57      81</v>
          </cell>
        </row>
        <row r="111">
          <cell r="A111">
            <v>36404</v>
          </cell>
          <cell r="B111">
            <v>21748</v>
          </cell>
          <cell r="C111">
            <v>1146267</v>
          </cell>
          <cell r="D111" t="str">
            <v>49,161     52707       69.33      83</v>
          </cell>
        </row>
        <row r="112">
          <cell r="A112">
            <v>36434</v>
          </cell>
          <cell r="B112">
            <v>22185</v>
          </cell>
          <cell r="C112">
            <v>1157899</v>
          </cell>
          <cell r="D112" t="str">
            <v>42,246     52193       65.57      83</v>
          </cell>
        </row>
        <row r="113">
          <cell r="A113">
            <v>36465</v>
          </cell>
          <cell r="B113">
            <v>22134</v>
          </cell>
          <cell r="C113">
            <v>1096619</v>
          </cell>
          <cell r="D113" t="str">
            <v>53,660     49545       70.80      83</v>
          </cell>
        </row>
        <row r="114">
          <cell r="A114">
            <v>36495</v>
          </cell>
          <cell r="B114">
            <v>21145</v>
          </cell>
          <cell r="C114">
            <v>1111669</v>
          </cell>
          <cell r="D114" t="str">
            <v>49,586     52574       70.11      83</v>
          </cell>
        </row>
        <row r="115">
          <cell r="A115" t="str">
            <v>Totals:</v>
          </cell>
          <cell r="B115" t="str">
            <v>__________</v>
          </cell>
          <cell r="C115" t="str">
            <v>__________</v>
          </cell>
          <cell r="D115" t="str">
            <v>__________</v>
          </cell>
        </row>
        <row r="116">
          <cell r="A116">
            <v>1999</v>
          </cell>
          <cell r="B116">
            <v>292867</v>
          </cell>
          <cell r="C116">
            <v>14732971</v>
          </cell>
          <cell r="D116">
            <v>721750</v>
          </cell>
        </row>
        <row r="118">
          <cell r="A118">
            <v>36526</v>
          </cell>
          <cell r="B118">
            <v>19673</v>
          </cell>
          <cell r="C118">
            <v>1065832</v>
          </cell>
          <cell r="D118" t="str">
            <v>48,612     54178       71.19      84</v>
          </cell>
        </row>
        <row r="119">
          <cell r="A119">
            <v>36557</v>
          </cell>
          <cell r="B119">
            <v>18111</v>
          </cell>
          <cell r="C119">
            <v>977653</v>
          </cell>
          <cell r="D119" t="str">
            <v>41,796     53982       69.77      82</v>
          </cell>
        </row>
        <row r="120">
          <cell r="A120">
            <v>36586</v>
          </cell>
          <cell r="B120">
            <v>19488</v>
          </cell>
          <cell r="C120">
            <v>1025854</v>
          </cell>
          <cell r="D120" t="str">
            <v>51,533     52641       72.56      82</v>
          </cell>
        </row>
        <row r="121">
          <cell r="A121">
            <v>36617</v>
          </cell>
          <cell r="B121">
            <v>17242</v>
          </cell>
          <cell r="C121">
            <v>926405</v>
          </cell>
          <cell r="D121" t="str">
            <v>51,703     53730       74.99      80</v>
          </cell>
        </row>
        <row r="122">
          <cell r="A122">
            <v>36647</v>
          </cell>
          <cell r="B122">
            <v>15323</v>
          </cell>
          <cell r="C122">
            <v>884969</v>
          </cell>
          <cell r="D122" t="str">
            <v>44,063     57755       74.20      80</v>
          </cell>
        </row>
        <row r="123">
          <cell r="A123">
            <v>36678</v>
          </cell>
          <cell r="B123">
            <v>14830</v>
          </cell>
          <cell r="C123">
            <v>813784</v>
          </cell>
          <cell r="D123" t="str">
            <v>43,012     54875       74.36      79</v>
          </cell>
        </row>
        <row r="124">
          <cell r="A124">
            <v>36708</v>
          </cell>
          <cell r="B124">
            <v>14737</v>
          </cell>
          <cell r="C124">
            <v>856015</v>
          </cell>
          <cell r="D124" t="str">
            <v>42,807     58087       74.39      81</v>
          </cell>
        </row>
        <row r="125">
          <cell r="A125">
            <v>36739</v>
          </cell>
          <cell r="B125">
            <v>14457</v>
          </cell>
          <cell r="C125">
            <v>847914</v>
          </cell>
          <cell r="D125" t="str">
            <v>81,675     58651       84.96      81</v>
          </cell>
        </row>
        <row r="126">
          <cell r="A126">
            <v>36770</v>
          </cell>
          <cell r="B126">
            <v>15145</v>
          </cell>
          <cell r="C126">
            <v>797302</v>
          </cell>
          <cell r="D126" t="str">
            <v>52,684     52645       77.67      82</v>
          </cell>
        </row>
        <row r="127">
          <cell r="A127">
            <v>36800</v>
          </cell>
          <cell r="B127">
            <v>15828</v>
          </cell>
          <cell r="C127">
            <v>830461</v>
          </cell>
          <cell r="D127" t="str">
            <v>126,940     52468       88.91      79</v>
          </cell>
        </row>
        <row r="128">
          <cell r="A128">
            <v>36831</v>
          </cell>
          <cell r="B128">
            <v>14698</v>
          </cell>
          <cell r="C128">
            <v>800840</v>
          </cell>
          <cell r="D128" t="str">
            <v>64,904     54487       81.54      77</v>
          </cell>
        </row>
        <row r="129">
          <cell r="A129">
            <v>36861</v>
          </cell>
          <cell r="B129">
            <v>19480</v>
          </cell>
          <cell r="C129">
            <v>838810</v>
          </cell>
          <cell r="D129" t="str">
            <v>80,386     43061       80.49      78</v>
          </cell>
        </row>
        <row r="130">
          <cell r="A130" t="str">
            <v>Totals:</v>
          </cell>
          <cell r="B130" t="str">
            <v>__________</v>
          </cell>
          <cell r="C130" t="str">
            <v>__________</v>
          </cell>
          <cell r="D130" t="str">
            <v>__________</v>
          </cell>
        </row>
        <row r="131">
          <cell r="A131">
            <v>2000</v>
          </cell>
          <cell r="B131">
            <v>199012</v>
          </cell>
          <cell r="C131">
            <v>10665839</v>
          </cell>
          <cell r="D131">
            <v>730115</v>
          </cell>
        </row>
        <row r="133">
          <cell r="A133">
            <v>36892</v>
          </cell>
          <cell r="B133">
            <v>19525</v>
          </cell>
          <cell r="C133">
            <v>810033</v>
          </cell>
          <cell r="D133" t="str">
            <v>74,352     41487       79.20      76</v>
          </cell>
        </row>
        <row r="134">
          <cell r="A134">
            <v>36923</v>
          </cell>
          <cell r="B134">
            <v>16763</v>
          </cell>
          <cell r="C134">
            <v>701309</v>
          </cell>
          <cell r="D134" t="str">
            <v>62,002     41837       78.72      77</v>
          </cell>
        </row>
        <row r="135">
          <cell r="A135">
            <v>36951</v>
          </cell>
          <cell r="B135">
            <v>15811</v>
          </cell>
          <cell r="C135">
            <v>742776</v>
          </cell>
          <cell r="D135" t="str">
            <v>64,480     46979       80.31      72</v>
          </cell>
        </row>
        <row r="136">
          <cell r="A136">
            <v>36982</v>
          </cell>
          <cell r="B136">
            <v>15842</v>
          </cell>
          <cell r="C136">
            <v>682342</v>
          </cell>
          <cell r="D136" t="str">
            <v>56,211     43072       78.01      75</v>
          </cell>
        </row>
        <row r="137">
          <cell r="A137">
            <v>37012</v>
          </cell>
          <cell r="B137">
            <v>14448</v>
          </cell>
          <cell r="C137">
            <v>668234</v>
          </cell>
          <cell r="D137" t="str">
            <v>45,552     46251       75.92      67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5"/>
    </sheetNames>
    <sheetDataSet>
      <sheetData sheetId="0">
        <row r="60">
          <cell r="A60">
            <v>34973</v>
          </cell>
          <cell r="B60">
            <v>138638</v>
          </cell>
          <cell r="C60">
            <v>3491876</v>
          </cell>
          <cell r="D60" t="str">
            <v>46,954     25188       25.30     194</v>
          </cell>
        </row>
        <row r="61">
          <cell r="A61">
            <v>35004</v>
          </cell>
          <cell r="B61">
            <v>252536</v>
          </cell>
          <cell r="C61">
            <v>6374586</v>
          </cell>
          <cell r="D61" t="str">
            <v>155,262     25243       38.07     179</v>
          </cell>
        </row>
        <row r="62">
          <cell r="A62">
            <v>35034</v>
          </cell>
          <cell r="B62">
            <v>234049</v>
          </cell>
          <cell r="C62">
            <v>5485092</v>
          </cell>
          <cell r="D62" t="str">
            <v>170,866     23436       42.20     174</v>
          </cell>
        </row>
        <row r="63">
          <cell r="A63" t="str">
            <v>Totals: _</v>
          </cell>
          <cell r="B63" t="str">
            <v>_________</v>
          </cell>
          <cell r="C63" t="str">
            <v>__________</v>
          </cell>
          <cell r="D63" t="str">
            <v>__________</v>
          </cell>
        </row>
        <row r="64">
          <cell r="A64">
            <v>1995</v>
          </cell>
          <cell r="B64">
            <v>625223</v>
          </cell>
          <cell r="C64">
            <v>15351554</v>
          </cell>
          <cell r="D64">
            <v>373082</v>
          </cell>
        </row>
        <row r="66">
          <cell r="A66">
            <v>35065</v>
          </cell>
          <cell r="B66">
            <v>216547</v>
          </cell>
          <cell r="C66">
            <v>5323274</v>
          </cell>
          <cell r="D66" t="str">
            <v>183,970     24583       45.93     177</v>
          </cell>
        </row>
        <row r="67">
          <cell r="A67">
            <v>35096</v>
          </cell>
          <cell r="B67">
            <v>184561</v>
          </cell>
          <cell r="C67">
            <v>4865650</v>
          </cell>
          <cell r="D67" t="str">
            <v>146,592     26364       44.27     172</v>
          </cell>
        </row>
        <row r="68">
          <cell r="A68">
            <v>35125</v>
          </cell>
          <cell r="B68">
            <v>174133</v>
          </cell>
          <cell r="C68">
            <v>4742534</v>
          </cell>
          <cell r="D68" t="str">
            <v>164,490     27236       48.58     172</v>
          </cell>
        </row>
        <row r="69">
          <cell r="A69">
            <v>35156</v>
          </cell>
          <cell r="B69">
            <v>145093</v>
          </cell>
          <cell r="C69">
            <v>4090397</v>
          </cell>
          <cell r="D69" t="str">
            <v>264,432     28192       64.57     166</v>
          </cell>
        </row>
        <row r="70">
          <cell r="A70">
            <v>35186</v>
          </cell>
          <cell r="B70">
            <v>138540</v>
          </cell>
          <cell r="C70">
            <v>4003999</v>
          </cell>
          <cell r="D70" t="str">
            <v>201,650     28902       59.28     168</v>
          </cell>
        </row>
        <row r="71">
          <cell r="A71">
            <v>35217</v>
          </cell>
          <cell r="B71">
            <v>116405</v>
          </cell>
          <cell r="C71">
            <v>3440807</v>
          </cell>
          <cell r="D71" t="str">
            <v>158,429     29559       57.65     165</v>
          </cell>
        </row>
        <row r="72">
          <cell r="A72">
            <v>35247</v>
          </cell>
          <cell r="B72">
            <v>105474</v>
          </cell>
          <cell r="C72">
            <v>3281364</v>
          </cell>
          <cell r="D72" t="str">
            <v>147,524     31111       58.31     166</v>
          </cell>
        </row>
        <row r="73">
          <cell r="A73">
            <v>35278</v>
          </cell>
          <cell r="B73">
            <v>94748</v>
          </cell>
          <cell r="C73">
            <v>2926754</v>
          </cell>
          <cell r="D73" t="str">
            <v>130,909     30890       58.01     162</v>
          </cell>
        </row>
        <row r="74">
          <cell r="A74">
            <v>35309</v>
          </cell>
          <cell r="B74">
            <v>88869</v>
          </cell>
          <cell r="C74">
            <v>2557066</v>
          </cell>
          <cell r="D74" t="str">
            <v>156,279     28774       63.75     161</v>
          </cell>
        </row>
        <row r="75">
          <cell r="A75">
            <v>35339</v>
          </cell>
          <cell r="B75">
            <v>92224</v>
          </cell>
          <cell r="C75">
            <v>2716259</v>
          </cell>
          <cell r="D75" t="str">
            <v>150,753     29453       62.04     156</v>
          </cell>
        </row>
        <row r="76">
          <cell r="A76">
            <v>35370</v>
          </cell>
          <cell r="B76">
            <v>87499</v>
          </cell>
          <cell r="C76">
            <v>2515794</v>
          </cell>
          <cell r="D76" t="str">
            <v>132,913     28753       60.30     152</v>
          </cell>
        </row>
        <row r="77">
          <cell r="A77">
            <v>35400</v>
          </cell>
          <cell r="B77">
            <v>82694</v>
          </cell>
          <cell r="C77">
            <v>2446614</v>
          </cell>
          <cell r="D77" t="str">
            <v>146,383     29587       63.90     150</v>
          </cell>
        </row>
        <row r="78">
          <cell r="A78" t="str">
            <v>Totals: _</v>
          </cell>
          <cell r="B78" t="str">
            <v>_________</v>
          </cell>
          <cell r="C78" t="str">
            <v>__________</v>
          </cell>
          <cell r="D78" t="str">
            <v>__________</v>
          </cell>
        </row>
        <row r="79">
          <cell r="A79">
            <v>1996</v>
          </cell>
          <cell r="B79">
            <v>1526787</v>
          </cell>
          <cell r="C79">
            <v>42910512</v>
          </cell>
          <cell r="D79">
            <v>1984324</v>
          </cell>
        </row>
        <row r="81">
          <cell r="A81">
            <v>35431</v>
          </cell>
          <cell r="B81">
            <v>76687</v>
          </cell>
          <cell r="C81">
            <v>2269555</v>
          </cell>
          <cell r="D81" t="str">
            <v>154,927     29596       66.89     146</v>
          </cell>
        </row>
        <row r="82">
          <cell r="A82">
            <v>35462</v>
          </cell>
          <cell r="B82">
            <v>64901</v>
          </cell>
          <cell r="C82">
            <v>2012114</v>
          </cell>
          <cell r="D82" t="str">
            <v>130,527     31003       66.79     143</v>
          </cell>
        </row>
        <row r="83">
          <cell r="A83">
            <v>35490</v>
          </cell>
          <cell r="B83">
            <v>67011</v>
          </cell>
          <cell r="C83">
            <v>2075634</v>
          </cell>
          <cell r="D83" t="str">
            <v>150,350     30975       69.17     142</v>
          </cell>
        </row>
        <row r="84">
          <cell r="A84">
            <v>35521</v>
          </cell>
          <cell r="B84">
            <v>60846</v>
          </cell>
          <cell r="C84">
            <v>2021054</v>
          </cell>
          <cell r="D84" t="str">
            <v>141,064     33216       69.86     140</v>
          </cell>
        </row>
        <row r="85">
          <cell r="A85">
            <v>35551</v>
          </cell>
          <cell r="B85">
            <v>56829</v>
          </cell>
          <cell r="C85">
            <v>1901705</v>
          </cell>
          <cell r="D85" t="str">
            <v>155,646     33464       73.25     138</v>
          </cell>
        </row>
        <row r="86">
          <cell r="A86">
            <v>35582</v>
          </cell>
          <cell r="B86">
            <v>52144</v>
          </cell>
          <cell r="C86">
            <v>1749331</v>
          </cell>
          <cell r="D86" t="str">
            <v>150,491     33549       74.27     136</v>
          </cell>
        </row>
        <row r="87">
          <cell r="A87">
            <v>35612</v>
          </cell>
          <cell r="B87">
            <v>48098</v>
          </cell>
          <cell r="C87">
            <v>1643167</v>
          </cell>
          <cell r="D87" t="str">
            <v>149,414     34163       75.65     135</v>
          </cell>
        </row>
        <row r="88">
          <cell r="A88">
            <v>35643</v>
          </cell>
          <cell r="B88">
            <v>45210</v>
          </cell>
          <cell r="C88">
            <v>1634426</v>
          </cell>
          <cell r="D88" t="str">
            <v>143,883     36152       76.09     132</v>
          </cell>
        </row>
        <row r="89">
          <cell r="A89">
            <v>35674</v>
          </cell>
          <cell r="B89">
            <v>42093</v>
          </cell>
          <cell r="C89">
            <v>1426734</v>
          </cell>
          <cell r="D89" t="str">
            <v>160,271     33895       79.20     127</v>
          </cell>
        </row>
        <row r="90">
          <cell r="A90">
            <v>35704</v>
          </cell>
          <cell r="B90">
            <v>42709</v>
          </cell>
          <cell r="C90">
            <v>1394255</v>
          </cell>
          <cell r="D90" t="str">
            <v>120,916     32646       73.90     129</v>
          </cell>
        </row>
        <row r="91">
          <cell r="A91">
            <v>35735</v>
          </cell>
          <cell r="B91">
            <v>37013</v>
          </cell>
          <cell r="C91">
            <v>1303410</v>
          </cell>
          <cell r="D91" t="str">
            <v>92,317     35215       71.38     128</v>
          </cell>
        </row>
        <row r="92">
          <cell r="A92">
            <v>35765</v>
          </cell>
          <cell r="B92">
            <v>38844</v>
          </cell>
          <cell r="C92">
            <v>1336260</v>
          </cell>
          <cell r="D92" t="str">
            <v>81,474     34401       67.72     127</v>
          </cell>
        </row>
        <row r="93">
          <cell r="A93" t="str">
            <v>Totals: _</v>
          </cell>
          <cell r="B93" t="str">
            <v>_________</v>
          </cell>
          <cell r="C93" t="str">
            <v>__________</v>
          </cell>
          <cell r="D93" t="str">
            <v>__________</v>
          </cell>
        </row>
        <row r="94">
          <cell r="A94">
            <v>1997</v>
          </cell>
          <cell r="B94">
            <v>632385</v>
          </cell>
          <cell r="C94">
            <v>20767645</v>
          </cell>
          <cell r="D94">
            <v>1631280</v>
          </cell>
        </row>
        <row r="96">
          <cell r="A96">
            <v>35796</v>
          </cell>
          <cell r="B96">
            <v>35370</v>
          </cell>
          <cell r="C96">
            <v>1237318</v>
          </cell>
          <cell r="D96" t="str">
            <v>87,017     34983       71.10     122</v>
          </cell>
        </row>
        <row r="97">
          <cell r="A97">
            <v>35827</v>
          </cell>
          <cell r="B97">
            <v>31724</v>
          </cell>
          <cell r="C97">
            <v>1087687</v>
          </cell>
          <cell r="D97" t="str">
            <v>65,399     34286       67.34     122</v>
          </cell>
        </row>
        <row r="98">
          <cell r="A98">
            <v>35855</v>
          </cell>
          <cell r="B98">
            <v>32084</v>
          </cell>
          <cell r="C98">
            <v>1187752</v>
          </cell>
          <cell r="D98" t="str">
            <v>74,584     37021       69.92     120</v>
          </cell>
        </row>
        <row r="99">
          <cell r="A99">
            <v>35886</v>
          </cell>
          <cell r="B99">
            <v>30765</v>
          </cell>
          <cell r="C99">
            <v>1120341</v>
          </cell>
          <cell r="D99" t="str">
            <v>76,559     36417       71.33     119</v>
          </cell>
        </row>
        <row r="100">
          <cell r="A100">
            <v>35916</v>
          </cell>
          <cell r="B100">
            <v>29773</v>
          </cell>
          <cell r="C100">
            <v>1181475</v>
          </cell>
          <cell r="D100" t="str">
            <v>82,666     39683       73.52     119</v>
          </cell>
        </row>
        <row r="101">
          <cell r="A101">
            <v>35947</v>
          </cell>
          <cell r="B101">
            <v>28101</v>
          </cell>
          <cell r="C101">
            <v>1084642</v>
          </cell>
          <cell r="D101" t="str">
            <v>86,536     38598       75.49     120</v>
          </cell>
        </row>
        <row r="102">
          <cell r="A102">
            <v>35977</v>
          </cell>
          <cell r="B102">
            <v>26566</v>
          </cell>
          <cell r="C102">
            <v>1032673</v>
          </cell>
          <cell r="D102" t="str">
            <v>86,868     38872       76.58     116</v>
          </cell>
        </row>
        <row r="103">
          <cell r="A103">
            <v>36008</v>
          </cell>
          <cell r="B103">
            <v>24991</v>
          </cell>
          <cell r="C103">
            <v>1112665</v>
          </cell>
          <cell r="D103" t="str">
            <v>73,282     44523       74.57     115</v>
          </cell>
        </row>
        <row r="104">
          <cell r="A104">
            <v>36039</v>
          </cell>
          <cell r="B104">
            <v>23200</v>
          </cell>
          <cell r="C104">
            <v>946042</v>
          </cell>
          <cell r="D104" t="str">
            <v>67,595     40778       74.45     111</v>
          </cell>
        </row>
        <row r="105">
          <cell r="A105">
            <v>36069</v>
          </cell>
          <cell r="B105">
            <v>25587</v>
          </cell>
          <cell r="C105">
            <v>1011958</v>
          </cell>
          <cell r="D105" t="str">
            <v>115,683     39550       81.89     109</v>
          </cell>
        </row>
        <row r="106">
          <cell r="A106">
            <v>36100</v>
          </cell>
          <cell r="B106">
            <v>23388</v>
          </cell>
          <cell r="C106">
            <v>975655</v>
          </cell>
          <cell r="D106" t="str">
            <v>65,157     41717       73.59     109</v>
          </cell>
        </row>
        <row r="107">
          <cell r="A107">
            <v>36130</v>
          </cell>
          <cell r="B107">
            <v>22159</v>
          </cell>
          <cell r="C107">
            <v>968819</v>
          </cell>
          <cell r="D107" t="str">
            <v>79,244     43722       78.15     110</v>
          </cell>
        </row>
        <row r="108">
          <cell r="A108" t="str">
            <v>Totals: _</v>
          </cell>
          <cell r="B108" t="str">
            <v>_________</v>
          </cell>
          <cell r="C108" t="str">
            <v>__________</v>
          </cell>
          <cell r="D108" t="str">
            <v>__________</v>
          </cell>
        </row>
        <row r="109">
          <cell r="A109">
            <v>1998</v>
          </cell>
          <cell r="B109">
            <v>333708</v>
          </cell>
          <cell r="C109">
            <v>12947027</v>
          </cell>
          <cell r="D109">
            <v>960590</v>
          </cell>
        </row>
        <row r="111">
          <cell r="A111">
            <v>36161</v>
          </cell>
          <cell r="B111">
            <v>23022</v>
          </cell>
          <cell r="C111">
            <v>826753</v>
          </cell>
          <cell r="D111" t="str">
            <v>142,446     35912       86.09     108</v>
          </cell>
        </row>
        <row r="112">
          <cell r="A112">
            <v>36192</v>
          </cell>
          <cell r="B112">
            <v>18676</v>
          </cell>
          <cell r="C112">
            <v>789895</v>
          </cell>
          <cell r="D112" t="str">
            <v>110,723     42295       85.57     102</v>
          </cell>
        </row>
        <row r="113">
          <cell r="A113">
            <v>36220</v>
          </cell>
          <cell r="B113">
            <v>20428</v>
          </cell>
          <cell r="C113">
            <v>866129</v>
          </cell>
          <cell r="D113" t="str">
            <v>107,550     42400       84.04     103</v>
          </cell>
        </row>
        <row r="114">
          <cell r="A114">
            <v>36251</v>
          </cell>
          <cell r="B114">
            <v>18528</v>
          </cell>
          <cell r="C114">
            <v>782427</v>
          </cell>
          <cell r="D114" t="str">
            <v>91,988     42230       83.24     100</v>
          </cell>
        </row>
        <row r="115">
          <cell r="A115">
            <v>36281</v>
          </cell>
          <cell r="B115">
            <v>18786</v>
          </cell>
          <cell r="C115">
            <v>760576</v>
          </cell>
          <cell r="D115" t="str">
            <v>102,127     40487       84.46      98</v>
          </cell>
        </row>
        <row r="116">
          <cell r="A116">
            <v>36312</v>
          </cell>
          <cell r="B116">
            <v>21972</v>
          </cell>
          <cell r="C116">
            <v>738795</v>
          </cell>
          <cell r="D116" t="str">
            <v>111,883     33625       83.59      97</v>
          </cell>
        </row>
        <row r="117">
          <cell r="A117">
            <v>36342</v>
          </cell>
          <cell r="B117">
            <v>21497</v>
          </cell>
          <cell r="C117">
            <v>792262</v>
          </cell>
          <cell r="D117" t="str">
            <v>173,769     36855       88.99      97</v>
          </cell>
        </row>
        <row r="118">
          <cell r="A118">
            <v>36373</v>
          </cell>
          <cell r="B118">
            <v>19369</v>
          </cell>
          <cell r="C118">
            <v>693177</v>
          </cell>
          <cell r="D118" t="str">
            <v>162,553     35788       89.35      95</v>
          </cell>
        </row>
        <row r="119">
          <cell r="A119">
            <v>36404</v>
          </cell>
          <cell r="B119">
            <v>20649</v>
          </cell>
          <cell r="C119">
            <v>675231</v>
          </cell>
          <cell r="D119" t="str">
            <v>164,887     32701       88.87      92</v>
          </cell>
        </row>
        <row r="120">
          <cell r="A120">
            <v>36434</v>
          </cell>
          <cell r="B120">
            <v>19021</v>
          </cell>
          <cell r="C120">
            <v>696957</v>
          </cell>
          <cell r="D120" t="str">
            <v>165,564     36642       89.70      97</v>
          </cell>
        </row>
        <row r="121">
          <cell r="A121">
            <v>36465</v>
          </cell>
          <cell r="B121">
            <v>20704</v>
          </cell>
          <cell r="C121">
            <v>655014</v>
          </cell>
          <cell r="D121" t="str">
            <v>167,095     31638       88.98      96</v>
          </cell>
        </row>
        <row r="122">
          <cell r="A122">
            <v>36495</v>
          </cell>
          <cell r="B122">
            <v>18358</v>
          </cell>
          <cell r="C122">
            <v>670516</v>
          </cell>
          <cell r="D122" t="str">
            <v>159,116     36525       89.66      94</v>
          </cell>
        </row>
        <row r="123">
          <cell r="A123" t="str">
            <v>Totals: _</v>
          </cell>
          <cell r="B123" t="str">
            <v>_________</v>
          </cell>
          <cell r="C123" t="str">
            <v>__________</v>
          </cell>
          <cell r="D123" t="str">
            <v>__________</v>
          </cell>
        </row>
        <row r="124">
          <cell r="A124">
            <v>1999</v>
          </cell>
          <cell r="B124">
            <v>241010</v>
          </cell>
          <cell r="C124">
            <v>8947732</v>
          </cell>
          <cell r="D124">
            <v>1659701</v>
          </cell>
        </row>
        <row r="126">
          <cell r="A126">
            <v>36526</v>
          </cell>
          <cell r="B126">
            <v>18457</v>
          </cell>
          <cell r="C126">
            <v>684176</v>
          </cell>
          <cell r="D126" t="str">
            <v>120,026     37069       86.67      92</v>
          </cell>
        </row>
        <row r="127">
          <cell r="A127">
            <v>36557</v>
          </cell>
          <cell r="B127">
            <v>16886</v>
          </cell>
          <cell r="C127">
            <v>596535</v>
          </cell>
          <cell r="D127" t="str">
            <v>94,990     35328       84.91      91</v>
          </cell>
        </row>
        <row r="128">
          <cell r="A128">
            <v>36586</v>
          </cell>
          <cell r="B128">
            <v>18856</v>
          </cell>
          <cell r="C128">
            <v>667341</v>
          </cell>
          <cell r="D128" t="str">
            <v>117,259     35392       86.15      95</v>
          </cell>
        </row>
        <row r="129">
          <cell r="A129">
            <v>36617</v>
          </cell>
          <cell r="B129">
            <v>16993</v>
          </cell>
          <cell r="C129">
            <v>622814</v>
          </cell>
          <cell r="D129" t="str">
            <v>207,724     36652       92.44      95</v>
          </cell>
        </row>
        <row r="130">
          <cell r="A130">
            <v>36647</v>
          </cell>
          <cell r="B130">
            <v>15806</v>
          </cell>
          <cell r="C130">
            <v>597535</v>
          </cell>
          <cell r="D130" t="str">
            <v>151,648     37805       90.56      94</v>
          </cell>
        </row>
        <row r="131">
          <cell r="A131">
            <v>36678</v>
          </cell>
          <cell r="B131">
            <v>16568</v>
          </cell>
          <cell r="C131">
            <v>576177</v>
          </cell>
          <cell r="D131" t="str">
            <v>76,715     34777       82.24      93</v>
          </cell>
        </row>
        <row r="132">
          <cell r="A132">
            <v>36708</v>
          </cell>
          <cell r="B132">
            <v>15377</v>
          </cell>
          <cell r="C132">
            <v>637195</v>
          </cell>
          <cell r="D132" t="str">
            <v>70,612     41439       82.12      93</v>
          </cell>
        </row>
        <row r="133">
          <cell r="A133">
            <v>36739</v>
          </cell>
          <cell r="B133">
            <v>16063</v>
          </cell>
          <cell r="C133">
            <v>563680</v>
          </cell>
          <cell r="D133" t="str">
            <v>63,861     35092       79.90      94</v>
          </cell>
        </row>
        <row r="134">
          <cell r="A134">
            <v>36770</v>
          </cell>
          <cell r="B134">
            <v>15837</v>
          </cell>
          <cell r="C134">
            <v>533631</v>
          </cell>
          <cell r="D134" t="str">
            <v>57,656     33696       78.45      95</v>
          </cell>
        </row>
        <row r="135">
          <cell r="A135">
            <v>36800</v>
          </cell>
          <cell r="B135">
            <v>16361</v>
          </cell>
          <cell r="C135">
            <v>570371</v>
          </cell>
          <cell r="D135" t="str">
            <v>49,707     34862       75.24      91</v>
          </cell>
        </row>
        <row r="136">
          <cell r="A136">
            <v>36831</v>
          </cell>
          <cell r="B136">
            <v>15469</v>
          </cell>
          <cell r="C136">
            <v>567203</v>
          </cell>
          <cell r="D136" t="str">
            <v>74,394     36668       82.79      93</v>
          </cell>
        </row>
        <row r="137">
          <cell r="A137">
            <v>36861</v>
          </cell>
          <cell r="B137">
            <v>15823</v>
          </cell>
          <cell r="C137">
            <v>552612</v>
          </cell>
          <cell r="D137" t="str">
            <v>63,541     34925       80.06      95</v>
          </cell>
        </row>
        <row r="138">
          <cell r="A138" t="str">
            <v>Totals: _</v>
          </cell>
          <cell r="B138" t="str">
            <v>_________</v>
          </cell>
          <cell r="C138" t="str">
            <v>__________</v>
          </cell>
          <cell r="D138" t="str">
            <v>__________</v>
          </cell>
        </row>
        <row r="139">
          <cell r="A139">
            <v>2000</v>
          </cell>
          <cell r="B139">
            <v>198496</v>
          </cell>
          <cell r="C139">
            <v>7169270</v>
          </cell>
          <cell r="D139">
            <v>1148133</v>
          </cell>
        </row>
        <row r="141">
          <cell r="A141">
            <v>36892</v>
          </cell>
          <cell r="B141">
            <v>14166</v>
          </cell>
          <cell r="C141">
            <v>510703</v>
          </cell>
          <cell r="D141" t="str">
            <v>64,631     36052       82.02      89</v>
          </cell>
        </row>
        <row r="142">
          <cell r="A142">
            <v>36923</v>
          </cell>
          <cell r="B142">
            <v>14160</v>
          </cell>
          <cell r="C142">
            <v>464441</v>
          </cell>
          <cell r="D142" t="str">
            <v>70,829     32800       83.34      93</v>
          </cell>
        </row>
        <row r="143">
          <cell r="A143">
            <v>36951</v>
          </cell>
          <cell r="B143">
            <v>13191</v>
          </cell>
          <cell r="C143">
            <v>508877</v>
          </cell>
          <cell r="D143" t="str">
            <v>68,129     38578       83.78      94</v>
          </cell>
        </row>
        <row r="144">
          <cell r="A144">
            <v>36982</v>
          </cell>
          <cell r="B144">
            <v>15548</v>
          </cell>
          <cell r="C144">
            <v>496799</v>
          </cell>
          <cell r="D144" t="str">
            <v>83,678     31953       84.33      94</v>
          </cell>
        </row>
        <row r="145">
          <cell r="A145">
            <v>37012</v>
          </cell>
          <cell r="B145">
            <v>15250</v>
          </cell>
          <cell r="C145">
            <v>481603</v>
          </cell>
          <cell r="D145" t="str">
            <v>75,312     31581       83.16      86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5"/>
    </sheetNames>
    <sheetDataSet>
      <sheetData sheetId="0">
        <row r="54">
          <cell r="A54">
            <v>35004</v>
          </cell>
          <cell r="B54">
            <v>103268</v>
          </cell>
          <cell r="C54">
            <v>3727231</v>
          </cell>
          <cell r="D54" t="str">
            <v>19,308     36093       15.75     160</v>
          </cell>
        </row>
        <row r="55">
          <cell r="A55">
            <v>35034</v>
          </cell>
          <cell r="B55">
            <v>162591</v>
          </cell>
          <cell r="C55">
            <v>6954378</v>
          </cell>
          <cell r="D55" t="str">
            <v>167,520     42773       50.75     152</v>
          </cell>
        </row>
        <row r="56">
          <cell r="A56" t="str">
            <v>Totals: _</v>
          </cell>
          <cell r="B56" t="str">
            <v>_________</v>
          </cell>
          <cell r="C56" t="str">
            <v>__________</v>
          </cell>
          <cell r="D56" t="str">
            <v>__________</v>
          </cell>
        </row>
        <row r="57">
          <cell r="A57">
            <v>1995</v>
          </cell>
          <cell r="B57">
            <v>265859</v>
          </cell>
          <cell r="C57">
            <v>10681609</v>
          </cell>
          <cell r="D57">
            <v>186828</v>
          </cell>
        </row>
        <row r="59">
          <cell r="A59">
            <v>35065</v>
          </cell>
          <cell r="B59">
            <v>137605</v>
          </cell>
          <cell r="C59">
            <v>6270362</v>
          </cell>
          <cell r="D59" t="str">
            <v>136,655     45568       49.83     152</v>
          </cell>
        </row>
        <row r="60">
          <cell r="A60">
            <v>35096</v>
          </cell>
          <cell r="B60">
            <v>111193</v>
          </cell>
          <cell r="C60">
            <v>5554788</v>
          </cell>
          <cell r="D60" t="str">
            <v>101,899     49957       47.82     152</v>
          </cell>
        </row>
        <row r="61">
          <cell r="A61">
            <v>35125</v>
          </cell>
          <cell r="B61">
            <v>102138</v>
          </cell>
          <cell r="C61">
            <v>5444362</v>
          </cell>
          <cell r="D61" t="str">
            <v>109,257     53304       51.68     149</v>
          </cell>
        </row>
        <row r="62">
          <cell r="A62">
            <v>35156</v>
          </cell>
          <cell r="B62">
            <v>89796</v>
          </cell>
          <cell r="C62">
            <v>4495512</v>
          </cell>
          <cell r="D62" t="str">
            <v>100,181     50064       52.73     148</v>
          </cell>
        </row>
        <row r="63">
          <cell r="A63">
            <v>35186</v>
          </cell>
          <cell r="B63">
            <v>91607</v>
          </cell>
          <cell r="C63">
            <v>4497661</v>
          </cell>
          <cell r="D63" t="str">
            <v>85,938     49098       48.40     145</v>
          </cell>
        </row>
        <row r="64">
          <cell r="A64">
            <v>35217</v>
          </cell>
          <cell r="B64">
            <v>78453</v>
          </cell>
          <cell r="C64">
            <v>4111407</v>
          </cell>
          <cell r="D64" t="str">
            <v>69,167     52406       46.85     141</v>
          </cell>
        </row>
        <row r="65">
          <cell r="A65">
            <v>35247</v>
          </cell>
          <cell r="B65">
            <v>75601</v>
          </cell>
          <cell r="C65">
            <v>4132684</v>
          </cell>
          <cell r="D65" t="str">
            <v>81,685     54665       51.93     136</v>
          </cell>
        </row>
        <row r="66">
          <cell r="A66">
            <v>35278</v>
          </cell>
          <cell r="B66">
            <v>62325</v>
          </cell>
          <cell r="C66">
            <v>3757480</v>
          </cell>
          <cell r="D66" t="str">
            <v>80,452     60289       56.35     132</v>
          </cell>
        </row>
        <row r="67">
          <cell r="A67">
            <v>35309</v>
          </cell>
          <cell r="B67">
            <v>57429</v>
          </cell>
          <cell r="C67">
            <v>3277833</v>
          </cell>
          <cell r="D67" t="str">
            <v>77,090     57077       57.31     130</v>
          </cell>
        </row>
        <row r="68">
          <cell r="A68">
            <v>35339</v>
          </cell>
          <cell r="B68">
            <v>57830</v>
          </cell>
          <cell r="C68">
            <v>3182393</v>
          </cell>
          <cell r="D68" t="str">
            <v>83,675     55031       59.13     126</v>
          </cell>
        </row>
        <row r="69">
          <cell r="A69">
            <v>35370</v>
          </cell>
          <cell r="B69">
            <v>49377</v>
          </cell>
          <cell r="C69">
            <v>2773352</v>
          </cell>
          <cell r="D69" t="str">
            <v>82,605     56167       62.59     124</v>
          </cell>
        </row>
        <row r="70">
          <cell r="A70">
            <v>35400</v>
          </cell>
          <cell r="B70">
            <v>48956</v>
          </cell>
          <cell r="C70">
            <v>2763949</v>
          </cell>
          <cell r="D70" t="str">
            <v>171,112     56458       77.75     119</v>
          </cell>
        </row>
        <row r="71">
          <cell r="A71" t="str">
            <v>Totals: _</v>
          </cell>
          <cell r="B71" t="str">
            <v>_________</v>
          </cell>
          <cell r="C71" t="str">
            <v>__________</v>
          </cell>
          <cell r="D71" t="str">
            <v>__________</v>
          </cell>
        </row>
        <row r="72">
          <cell r="A72">
            <v>1996</v>
          </cell>
          <cell r="B72">
            <v>962310</v>
          </cell>
          <cell r="C72">
            <v>50261783</v>
          </cell>
          <cell r="D72">
            <v>1179716</v>
          </cell>
        </row>
        <row r="74">
          <cell r="A74">
            <v>35431</v>
          </cell>
          <cell r="B74">
            <v>44991</v>
          </cell>
          <cell r="C74">
            <v>2526580</v>
          </cell>
          <cell r="D74" t="str">
            <v>155,472     56158       77.56     117</v>
          </cell>
        </row>
        <row r="75">
          <cell r="A75">
            <v>35462</v>
          </cell>
          <cell r="B75">
            <v>40275</v>
          </cell>
          <cell r="C75">
            <v>2191800</v>
          </cell>
          <cell r="D75" t="str">
            <v>157,120     54421       79.60     115</v>
          </cell>
        </row>
        <row r="76">
          <cell r="A76">
            <v>35490</v>
          </cell>
          <cell r="B76">
            <v>43404</v>
          </cell>
          <cell r="C76">
            <v>2218009</v>
          </cell>
          <cell r="D76" t="str">
            <v>124,724     51102       74.18     113</v>
          </cell>
        </row>
        <row r="77">
          <cell r="A77">
            <v>35521</v>
          </cell>
          <cell r="B77">
            <v>41992</v>
          </cell>
          <cell r="C77">
            <v>2063000</v>
          </cell>
          <cell r="D77" t="str">
            <v>152,305     49129       78.39     110</v>
          </cell>
        </row>
        <row r="78">
          <cell r="A78">
            <v>35551</v>
          </cell>
          <cell r="B78">
            <v>37727</v>
          </cell>
          <cell r="C78">
            <v>1942416</v>
          </cell>
          <cell r="D78" t="str">
            <v>95,691     51487       71.72     109</v>
          </cell>
        </row>
        <row r="79">
          <cell r="A79">
            <v>35582</v>
          </cell>
          <cell r="B79">
            <v>35693</v>
          </cell>
          <cell r="C79">
            <v>1750745</v>
          </cell>
          <cell r="D79" t="str">
            <v>76,066     49051       68.06     108</v>
          </cell>
        </row>
        <row r="80">
          <cell r="A80">
            <v>35612</v>
          </cell>
          <cell r="B80">
            <v>37740</v>
          </cell>
          <cell r="C80">
            <v>1716980</v>
          </cell>
          <cell r="D80" t="str">
            <v>78,143     45495       67.43     105</v>
          </cell>
        </row>
        <row r="81">
          <cell r="A81">
            <v>35643</v>
          </cell>
          <cell r="B81">
            <v>34274</v>
          </cell>
          <cell r="C81">
            <v>1572144</v>
          </cell>
          <cell r="D81" t="str">
            <v>77,134     45870       69.24     106</v>
          </cell>
        </row>
        <row r="82">
          <cell r="A82">
            <v>35674</v>
          </cell>
          <cell r="B82">
            <v>29748</v>
          </cell>
          <cell r="C82">
            <v>1426565</v>
          </cell>
          <cell r="D82" t="str">
            <v>67,096     47955       69.28     105</v>
          </cell>
        </row>
        <row r="83">
          <cell r="A83">
            <v>35704</v>
          </cell>
          <cell r="B83">
            <v>30733</v>
          </cell>
          <cell r="C83">
            <v>1458824</v>
          </cell>
          <cell r="D83" t="str">
            <v>74,468     47468       70.79     103</v>
          </cell>
        </row>
        <row r="84">
          <cell r="A84">
            <v>35735</v>
          </cell>
          <cell r="B84">
            <v>26932</v>
          </cell>
          <cell r="C84">
            <v>1355939</v>
          </cell>
          <cell r="D84" t="str">
            <v>72,617     50347       72.95     101</v>
          </cell>
        </row>
        <row r="85">
          <cell r="A85">
            <v>35765</v>
          </cell>
          <cell r="B85">
            <v>27023</v>
          </cell>
          <cell r="C85">
            <v>1261686</v>
          </cell>
          <cell r="D85" t="str">
            <v>71,832     46690       72.66      96</v>
          </cell>
        </row>
        <row r="86">
          <cell r="A86" t="str">
            <v>Totals: _</v>
          </cell>
          <cell r="B86" t="str">
            <v>_________</v>
          </cell>
          <cell r="C86" t="str">
            <v>__________</v>
          </cell>
          <cell r="D86" t="str">
            <v>__________</v>
          </cell>
        </row>
        <row r="87">
          <cell r="A87">
            <v>1997</v>
          </cell>
          <cell r="B87">
            <v>430532</v>
          </cell>
          <cell r="C87">
            <v>21484688</v>
          </cell>
          <cell r="D87">
            <v>1202668</v>
          </cell>
        </row>
        <row r="89">
          <cell r="A89">
            <v>35796</v>
          </cell>
          <cell r="B89">
            <v>28081</v>
          </cell>
          <cell r="C89">
            <v>1223089</v>
          </cell>
          <cell r="D89" t="str">
            <v>74,445     43556       72.61      98</v>
          </cell>
        </row>
        <row r="90">
          <cell r="A90">
            <v>35827</v>
          </cell>
          <cell r="B90">
            <v>23251</v>
          </cell>
          <cell r="C90">
            <v>1151572</v>
          </cell>
          <cell r="D90" t="str">
            <v>61,706     49528       72.63      96</v>
          </cell>
        </row>
        <row r="91">
          <cell r="A91">
            <v>35855</v>
          </cell>
          <cell r="B91">
            <v>33733</v>
          </cell>
          <cell r="C91">
            <v>1111667</v>
          </cell>
          <cell r="D91" t="str">
            <v>86,961     32955       72.05      95</v>
          </cell>
        </row>
        <row r="92">
          <cell r="A92">
            <v>35886</v>
          </cell>
          <cell r="B92">
            <v>28824</v>
          </cell>
          <cell r="C92">
            <v>1035739</v>
          </cell>
          <cell r="D92" t="str">
            <v>84,372     35934       74.54      95</v>
          </cell>
        </row>
        <row r="93">
          <cell r="A93">
            <v>35916</v>
          </cell>
          <cell r="B93">
            <v>26719</v>
          </cell>
          <cell r="C93">
            <v>1041973</v>
          </cell>
          <cell r="D93" t="str">
            <v>103,168     38998       79.43      91</v>
          </cell>
        </row>
        <row r="94">
          <cell r="A94">
            <v>35947</v>
          </cell>
          <cell r="B94">
            <v>23972</v>
          </cell>
          <cell r="C94">
            <v>960619</v>
          </cell>
          <cell r="D94" t="str">
            <v>88,967     40073       78.77      90</v>
          </cell>
        </row>
        <row r="95">
          <cell r="A95">
            <v>35977</v>
          </cell>
          <cell r="B95">
            <v>24631</v>
          </cell>
          <cell r="C95">
            <v>965312</v>
          </cell>
          <cell r="D95" t="str">
            <v>90,556     39191       78.62      90</v>
          </cell>
        </row>
        <row r="96">
          <cell r="A96">
            <v>36008</v>
          </cell>
          <cell r="B96">
            <v>24045</v>
          </cell>
          <cell r="C96">
            <v>909687</v>
          </cell>
          <cell r="D96" t="str">
            <v>83,858     37833       77.72      89</v>
          </cell>
        </row>
        <row r="97">
          <cell r="A97">
            <v>36039</v>
          </cell>
          <cell r="B97">
            <v>27037</v>
          </cell>
          <cell r="C97">
            <v>833237</v>
          </cell>
          <cell r="D97" t="str">
            <v>62,619     30819       69.84      88</v>
          </cell>
        </row>
        <row r="98">
          <cell r="A98">
            <v>36069</v>
          </cell>
          <cell r="B98">
            <v>27862</v>
          </cell>
          <cell r="C98">
            <v>862198</v>
          </cell>
          <cell r="D98" t="str">
            <v>70,859     30946       71.78      87</v>
          </cell>
        </row>
        <row r="99">
          <cell r="A99">
            <v>36100</v>
          </cell>
          <cell r="B99">
            <v>26404</v>
          </cell>
          <cell r="C99">
            <v>825355</v>
          </cell>
          <cell r="D99" t="str">
            <v>62,928     31259       70.44      86</v>
          </cell>
        </row>
        <row r="100">
          <cell r="A100">
            <v>36130</v>
          </cell>
          <cell r="B100">
            <v>26680</v>
          </cell>
          <cell r="C100">
            <v>795559</v>
          </cell>
          <cell r="D100" t="str">
            <v>57,322     29819       68.24      86</v>
          </cell>
        </row>
        <row r="101">
          <cell r="A101" t="str">
            <v>Totals: _</v>
          </cell>
          <cell r="B101" t="str">
            <v>_________</v>
          </cell>
          <cell r="C101" t="str">
            <v>__________</v>
          </cell>
          <cell r="D101" t="str">
            <v>__________</v>
          </cell>
        </row>
        <row r="102">
          <cell r="A102">
            <v>1998</v>
          </cell>
          <cell r="B102">
            <v>321239</v>
          </cell>
          <cell r="C102">
            <v>11716007</v>
          </cell>
          <cell r="D102">
            <v>927761</v>
          </cell>
        </row>
        <row r="104">
          <cell r="A104">
            <v>36161</v>
          </cell>
          <cell r="B104">
            <v>26541</v>
          </cell>
          <cell r="C104">
            <v>784796</v>
          </cell>
          <cell r="D104" t="str">
            <v>57,992     29570       68.60      83</v>
          </cell>
        </row>
        <row r="105">
          <cell r="A105">
            <v>36192</v>
          </cell>
          <cell r="B105">
            <v>23621</v>
          </cell>
          <cell r="C105">
            <v>727399</v>
          </cell>
          <cell r="D105" t="str">
            <v>60,982     30795       72.08      82</v>
          </cell>
        </row>
        <row r="106">
          <cell r="A106">
            <v>36220</v>
          </cell>
          <cell r="B106">
            <v>24971</v>
          </cell>
          <cell r="C106">
            <v>782200</v>
          </cell>
          <cell r="D106" t="str">
            <v>68,694     31325       73.34      81</v>
          </cell>
        </row>
        <row r="107">
          <cell r="A107">
            <v>36251</v>
          </cell>
          <cell r="B107">
            <v>22753</v>
          </cell>
          <cell r="C107">
            <v>726063</v>
          </cell>
          <cell r="D107" t="str">
            <v>55,359     31911       70.87      81</v>
          </cell>
        </row>
        <row r="108">
          <cell r="A108">
            <v>36281</v>
          </cell>
          <cell r="B108">
            <v>22715</v>
          </cell>
          <cell r="C108">
            <v>725540</v>
          </cell>
          <cell r="D108" t="str">
            <v>53,930     31942       70.36      80</v>
          </cell>
        </row>
        <row r="109">
          <cell r="A109">
            <v>36312</v>
          </cell>
          <cell r="B109">
            <v>21070</v>
          </cell>
          <cell r="C109">
            <v>642875</v>
          </cell>
          <cell r="D109" t="str">
            <v>52,296     30512       71.28      78</v>
          </cell>
        </row>
        <row r="110">
          <cell r="A110">
            <v>36342</v>
          </cell>
          <cell r="B110">
            <v>20915</v>
          </cell>
          <cell r="C110">
            <v>636334</v>
          </cell>
          <cell r="D110" t="str">
            <v>50,040     30425       70.52      76</v>
          </cell>
        </row>
        <row r="111">
          <cell r="A111">
            <v>36373</v>
          </cell>
          <cell r="B111">
            <v>20248</v>
          </cell>
          <cell r="C111">
            <v>605880</v>
          </cell>
          <cell r="D111" t="str">
            <v>20,775     29923       50.64      76</v>
          </cell>
        </row>
        <row r="112">
          <cell r="A112">
            <v>36404</v>
          </cell>
          <cell r="B112">
            <v>20430</v>
          </cell>
          <cell r="C112">
            <v>661607</v>
          </cell>
          <cell r="D112" t="str">
            <v>24,608     32385       54.64      75</v>
          </cell>
        </row>
        <row r="113">
          <cell r="A113">
            <v>36434</v>
          </cell>
          <cell r="B113">
            <v>20612</v>
          </cell>
          <cell r="C113">
            <v>645187</v>
          </cell>
          <cell r="D113" t="str">
            <v>29,367     31302       58.76      75</v>
          </cell>
        </row>
        <row r="114">
          <cell r="A114">
            <v>36465</v>
          </cell>
          <cell r="B114">
            <v>18960</v>
          </cell>
          <cell r="C114">
            <v>596578</v>
          </cell>
          <cell r="D114" t="str">
            <v>47,517     31466       71.48      77</v>
          </cell>
        </row>
        <row r="115">
          <cell r="A115">
            <v>36495</v>
          </cell>
          <cell r="B115">
            <v>19149</v>
          </cell>
          <cell r="C115">
            <v>620818</v>
          </cell>
          <cell r="D115" t="str">
            <v>31,748     32421       62.38      76</v>
          </cell>
        </row>
        <row r="116">
          <cell r="A116" t="str">
            <v>Totals: _</v>
          </cell>
          <cell r="B116" t="str">
            <v>_________</v>
          </cell>
          <cell r="C116" t="str">
            <v>__________</v>
          </cell>
          <cell r="D116" t="str">
            <v>__________</v>
          </cell>
        </row>
        <row r="117">
          <cell r="A117">
            <v>1999</v>
          </cell>
          <cell r="B117">
            <v>261985</v>
          </cell>
          <cell r="C117">
            <v>8155277</v>
          </cell>
          <cell r="D117">
            <v>553308</v>
          </cell>
        </row>
        <row r="119">
          <cell r="A119">
            <v>36526</v>
          </cell>
          <cell r="B119">
            <v>23074</v>
          </cell>
          <cell r="C119">
            <v>593340</v>
          </cell>
          <cell r="D119" t="str">
            <v>30,703     25715       57.09      76</v>
          </cell>
        </row>
        <row r="120">
          <cell r="A120">
            <v>36557</v>
          </cell>
          <cell r="B120">
            <v>20191</v>
          </cell>
          <cell r="C120">
            <v>496217</v>
          </cell>
          <cell r="D120" t="str">
            <v>22,570     24577       52.78      72</v>
          </cell>
        </row>
        <row r="121">
          <cell r="A121">
            <v>36586</v>
          </cell>
          <cell r="B121">
            <v>18990</v>
          </cell>
          <cell r="C121">
            <v>545300</v>
          </cell>
          <cell r="D121" t="str">
            <v>22,503     28716       54.23      74</v>
          </cell>
        </row>
        <row r="122">
          <cell r="A122">
            <v>36617</v>
          </cell>
          <cell r="B122">
            <v>19148</v>
          </cell>
          <cell r="C122">
            <v>520359</v>
          </cell>
          <cell r="D122" t="str">
            <v>24,020     27176       55.64      77</v>
          </cell>
        </row>
        <row r="123">
          <cell r="A123">
            <v>36647</v>
          </cell>
          <cell r="B123">
            <v>20185</v>
          </cell>
          <cell r="C123">
            <v>507825</v>
          </cell>
          <cell r="D123" t="str">
            <v>28,318     25159       58.38      75</v>
          </cell>
        </row>
        <row r="124">
          <cell r="A124">
            <v>36678</v>
          </cell>
          <cell r="B124">
            <v>16919</v>
          </cell>
          <cell r="C124">
            <v>475639</v>
          </cell>
          <cell r="D124" t="str">
            <v>24,847     28113       59.49      75</v>
          </cell>
        </row>
        <row r="125">
          <cell r="A125">
            <v>36708</v>
          </cell>
          <cell r="B125">
            <v>16611</v>
          </cell>
          <cell r="C125">
            <v>477766</v>
          </cell>
          <cell r="D125" t="str">
            <v>25,345     28763       60.41      73</v>
          </cell>
        </row>
        <row r="126">
          <cell r="A126">
            <v>36739</v>
          </cell>
          <cell r="B126">
            <v>17331</v>
          </cell>
          <cell r="C126">
            <v>463400</v>
          </cell>
          <cell r="D126" t="str">
            <v>26,141     26739       60.13      75</v>
          </cell>
        </row>
        <row r="127">
          <cell r="A127">
            <v>36770</v>
          </cell>
          <cell r="B127">
            <v>15653</v>
          </cell>
          <cell r="C127">
            <v>426892</v>
          </cell>
          <cell r="D127" t="str">
            <v>22,912     27273       59.41      74</v>
          </cell>
        </row>
        <row r="128">
          <cell r="A128">
            <v>36800</v>
          </cell>
          <cell r="B128">
            <v>17012</v>
          </cell>
          <cell r="C128">
            <v>413681</v>
          </cell>
          <cell r="D128" t="str">
            <v>31,685     24318       65.07      75</v>
          </cell>
        </row>
        <row r="129">
          <cell r="A129">
            <v>36831</v>
          </cell>
          <cell r="B129">
            <v>16044</v>
          </cell>
          <cell r="C129">
            <v>380046</v>
          </cell>
          <cell r="D129" t="str">
            <v>24,237     23688       60.17      74</v>
          </cell>
        </row>
        <row r="130">
          <cell r="A130">
            <v>36861</v>
          </cell>
          <cell r="B130">
            <v>16577</v>
          </cell>
          <cell r="C130">
            <v>493457</v>
          </cell>
          <cell r="D130" t="str">
            <v>26,896     29768       61.87      76</v>
          </cell>
        </row>
        <row r="131">
          <cell r="A131" t="str">
            <v>Totals: _</v>
          </cell>
          <cell r="B131" t="str">
            <v>_________</v>
          </cell>
          <cell r="C131" t="str">
            <v>__________</v>
          </cell>
          <cell r="D131" t="str">
            <v>__________</v>
          </cell>
        </row>
        <row r="132">
          <cell r="A132">
            <v>2000</v>
          </cell>
          <cell r="B132">
            <v>217735</v>
          </cell>
          <cell r="C132">
            <v>5793922</v>
          </cell>
          <cell r="D132">
            <v>310177</v>
          </cell>
        </row>
        <row r="134">
          <cell r="A134">
            <v>36892</v>
          </cell>
          <cell r="B134">
            <v>16371</v>
          </cell>
          <cell r="C134">
            <v>459461</v>
          </cell>
          <cell r="D134" t="str">
            <v>25,745     28066       61.13      77</v>
          </cell>
        </row>
        <row r="135">
          <cell r="A135">
            <v>36923</v>
          </cell>
          <cell r="B135">
            <v>13459</v>
          </cell>
          <cell r="C135">
            <v>397132</v>
          </cell>
          <cell r="D135" t="str">
            <v>22,553     29507       62.63      74</v>
          </cell>
        </row>
        <row r="136">
          <cell r="A136">
            <v>36951</v>
          </cell>
          <cell r="B136">
            <v>14777</v>
          </cell>
          <cell r="C136">
            <v>394980</v>
          </cell>
          <cell r="D136" t="str">
            <v>22,771     26730       60.65      76</v>
          </cell>
        </row>
        <row r="137">
          <cell r="A137">
            <v>36982</v>
          </cell>
          <cell r="B137">
            <v>14605</v>
          </cell>
          <cell r="C137">
            <v>410359</v>
          </cell>
          <cell r="D137" t="str">
            <v>22,940     28098       61.10      75</v>
          </cell>
        </row>
        <row r="138">
          <cell r="A138">
            <v>37012</v>
          </cell>
          <cell r="B138">
            <v>14501</v>
          </cell>
          <cell r="C138">
            <v>412703</v>
          </cell>
          <cell r="D138" t="str">
            <v>23,765     28461       62.10      74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5"/>
    </sheetNames>
    <sheetDataSet>
      <sheetData sheetId="0">
        <row r="37">
          <cell r="A37">
            <v>35034</v>
          </cell>
          <cell r="B37">
            <v>164720</v>
          </cell>
          <cell r="C37">
            <v>4593345</v>
          </cell>
          <cell r="D37" t="str">
            <v>35,649     27886       17.79     185</v>
          </cell>
        </row>
        <row r="38">
          <cell r="A38" t="str">
            <v>Totals: _</v>
          </cell>
          <cell r="B38" t="str">
            <v>_________</v>
          </cell>
          <cell r="C38" t="str">
            <v>__________</v>
          </cell>
          <cell r="D38" t="str">
            <v>__________</v>
          </cell>
        </row>
        <row r="39">
          <cell r="A39">
            <v>1995</v>
          </cell>
          <cell r="B39">
            <v>164720</v>
          </cell>
          <cell r="C39">
            <v>4593345</v>
          </cell>
          <cell r="D39">
            <v>35649</v>
          </cell>
        </row>
        <row r="41">
          <cell r="A41">
            <v>35065</v>
          </cell>
          <cell r="B41">
            <v>236220</v>
          </cell>
          <cell r="C41">
            <v>8626541</v>
          </cell>
          <cell r="D41" t="str">
            <v>58,881     36520       19.95     180</v>
          </cell>
        </row>
        <row r="42">
          <cell r="A42">
            <v>35096</v>
          </cell>
          <cell r="B42">
            <v>197745</v>
          </cell>
          <cell r="C42">
            <v>7968511</v>
          </cell>
          <cell r="D42" t="str">
            <v>55,420     40297       21.89     179</v>
          </cell>
        </row>
        <row r="43">
          <cell r="A43">
            <v>35125</v>
          </cell>
          <cell r="B43">
            <v>189773</v>
          </cell>
          <cell r="C43">
            <v>7890811</v>
          </cell>
          <cell r="D43" t="str">
            <v>47,773     41581       20.11     175</v>
          </cell>
        </row>
        <row r="44">
          <cell r="A44">
            <v>35156</v>
          </cell>
          <cell r="B44">
            <v>159990</v>
          </cell>
          <cell r="C44">
            <v>6778026</v>
          </cell>
          <cell r="D44" t="str">
            <v>49,871     42366       23.76     167</v>
          </cell>
        </row>
        <row r="45">
          <cell r="A45">
            <v>35186</v>
          </cell>
          <cell r="B45">
            <v>164385</v>
          </cell>
          <cell r="C45">
            <v>6676317</v>
          </cell>
          <cell r="D45" t="str">
            <v>86,602     40614       34.50     164</v>
          </cell>
        </row>
        <row r="46">
          <cell r="A46">
            <v>35217</v>
          </cell>
          <cell r="B46">
            <v>138685</v>
          </cell>
          <cell r="C46">
            <v>5866851</v>
          </cell>
          <cell r="D46" t="str">
            <v>92,424     42304       39.99     163</v>
          </cell>
        </row>
        <row r="47">
          <cell r="A47">
            <v>35247</v>
          </cell>
          <cell r="B47">
            <v>126305</v>
          </cell>
          <cell r="C47">
            <v>5950656</v>
          </cell>
          <cell r="D47" t="str">
            <v>170,254     47114       57.41     162</v>
          </cell>
        </row>
        <row r="48">
          <cell r="A48">
            <v>35278</v>
          </cell>
          <cell r="B48">
            <v>127223</v>
          </cell>
          <cell r="C48">
            <v>5461997</v>
          </cell>
          <cell r="D48" t="str">
            <v>135,091     42933       51.50     157</v>
          </cell>
        </row>
        <row r="49">
          <cell r="A49">
            <v>35309</v>
          </cell>
          <cell r="B49">
            <v>110895</v>
          </cell>
          <cell r="C49">
            <v>4579593</v>
          </cell>
          <cell r="D49" t="str">
            <v>119,495     41297       51.87     154</v>
          </cell>
        </row>
        <row r="50">
          <cell r="A50">
            <v>35339</v>
          </cell>
          <cell r="B50">
            <v>102826</v>
          </cell>
          <cell r="C50">
            <v>4499172</v>
          </cell>
          <cell r="D50" t="str">
            <v>131,772     43756       56.17     146</v>
          </cell>
        </row>
        <row r="51">
          <cell r="A51">
            <v>35370</v>
          </cell>
          <cell r="B51">
            <v>89737</v>
          </cell>
          <cell r="C51">
            <v>4325832</v>
          </cell>
          <cell r="D51" t="str">
            <v>118,359     48206       56.88     145</v>
          </cell>
        </row>
        <row r="52">
          <cell r="A52">
            <v>35400</v>
          </cell>
          <cell r="B52">
            <v>87534</v>
          </cell>
          <cell r="C52">
            <v>3975540</v>
          </cell>
          <cell r="D52" t="str">
            <v>122,811     45418       58.39     143</v>
          </cell>
        </row>
        <row r="53">
          <cell r="A53" t="str">
            <v>Totals: _</v>
          </cell>
          <cell r="B53" t="str">
            <v>_________</v>
          </cell>
          <cell r="C53" t="str">
            <v>__________</v>
          </cell>
          <cell r="D53" t="str">
            <v>__________</v>
          </cell>
        </row>
        <row r="54">
          <cell r="A54">
            <v>1996</v>
          </cell>
          <cell r="B54">
            <v>1731318</v>
          </cell>
          <cell r="C54">
            <v>72599847</v>
          </cell>
          <cell r="D54">
            <v>1188753</v>
          </cell>
        </row>
        <row r="56">
          <cell r="A56">
            <v>35431</v>
          </cell>
          <cell r="B56">
            <v>87755</v>
          </cell>
          <cell r="C56">
            <v>3935029</v>
          </cell>
          <cell r="D56" t="str">
            <v>119,499     44842       57.66     142</v>
          </cell>
        </row>
        <row r="57">
          <cell r="A57">
            <v>35462</v>
          </cell>
          <cell r="B57">
            <v>67576</v>
          </cell>
          <cell r="C57">
            <v>3364944</v>
          </cell>
          <cell r="D57" t="str">
            <v>103,718     49795       60.55     140</v>
          </cell>
        </row>
        <row r="58">
          <cell r="A58">
            <v>35490</v>
          </cell>
          <cell r="B58">
            <v>92998</v>
          </cell>
          <cell r="C58">
            <v>3637294</v>
          </cell>
          <cell r="D58" t="str">
            <v>135,699     39112       59.34     135</v>
          </cell>
        </row>
        <row r="59">
          <cell r="A59">
            <v>35521</v>
          </cell>
          <cell r="B59">
            <v>89225</v>
          </cell>
          <cell r="C59">
            <v>3364784</v>
          </cell>
          <cell r="D59" t="str">
            <v>113,032     37712       55.89     133</v>
          </cell>
        </row>
        <row r="60">
          <cell r="A60">
            <v>35551</v>
          </cell>
          <cell r="B60">
            <v>92404</v>
          </cell>
          <cell r="C60">
            <v>3368201</v>
          </cell>
          <cell r="D60" t="str">
            <v>112,101     36451       54.82     132</v>
          </cell>
        </row>
        <row r="61">
          <cell r="A61">
            <v>35582</v>
          </cell>
          <cell r="B61">
            <v>81447</v>
          </cell>
          <cell r="C61">
            <v>3017878</v>
          </cell>
          <cell r="D61" t="str">
            <v>86,997     37054       51.65     129</v>
          </cell>
        </row>
        <row r="62">
          <cell r="A62">
            <v>35612</v>
          </cell>
          <cell r="B62">
            <v>80270</v>
          </cell>
          <cell r="C62">
            <v>2888955</v>
          </cell>
          <cell r="D62" t="str">
            <v>79,258     35991       49.68     133</v>
          </cell>
        </row>
        <row r="63">
          <cell r="A63">
            <v>35643</v>
          </cell>
          <cell r="B63">
            <v>86952</v>
          </cell>
          <cell r="C63">
            <v>2930979</v>
          </cell>
          <cell r="D63" t="str">
            <v>1,625,547     33709       94.92     130</v>
          </cell>
        </row>
        <row r="64">
          <cell r="A64">
            <v>35674</v>
          </cell>
          <cell r="B64">
            <v>81901</v>
          </cell>
          <cell r="C64">
            <v>2740237</v>
          </cell>
          <cell r="D64" t="str">
            <v>755,709     33458       90.22     125</v>
          </cell>
        </row>
        <row r="65">
          <cell r="A65">
            <v>35704</v>
          </cell>
          <cell r="B65">
            <v>88670</v>
          </cell>
          <cell r="C65">
            <v>2767376</v>
          </cell>
          <cell r="D65" t="str">
            <v>408,397     31210       82.16     123</v>
          </cell>
        </row>
        <row r="66">
          <cell r="A66">
            <v>35735</v>
          </cell>
          <cell r="B66">
            <v>87802</v>
          </cell>
          <cell r="C66">
            <v>2628568</v>
          </cell>
          <cell r="D66" t="str">
            <v>321,041     29938       78.52     129</v>
          </cell>
        </row>
        <row r="67">
          <cell r="A67">
            <v>35765</v>
          </cell>
          <cell r="B67">
            <v>87367</v>
          </cell>
          <cell r="C67">
            <v>2558613</v>
          </cell>
          <cell r="D67" t="str">
            <v>309,181     29286       77.97     124</v>
          </cell>
        </row>
        <row r="68">
          <cell r="A68" t="str">
            <v>Totals: _</v>
          </cell>
          <cell r="B68" t="str">
            <v>_________</v>
          </cell>
          <cell r="C68" t="str">
            <v>__________</v>
          </cell>
          <cell r="D68" t="str">
            <v>__________</v>
          </cell>
        </row>
        <row r="69">
          <cell r="A69">
            <v>1997</v>
          </cell>
          <cell r="B69">
            <v>1024367</v>
          </cell>
          <cell r="C69">
            <v>37202858</v>
          </cell>
          <cell r="D69">
            <v>4170179</v>
          </cell>
        </row>
        <row r="71">
          <cell r="A71">
            <v>35796</v>
          </cell>
          <cell r="B71">
            <v>80789</v>
          </cell>
          <cell r="C71">
            <v>2350986</v>
          </cell>
          <cell r="D71" t="str">
            <v>217,853     29101       72.95     121</v>
          </cell>
        </row>
        <row r="72">
          <cell r="A72">
            <v>35827</v>
          </cell>
          <cell r="B72">
            <v>70582</v>
          </cell>
          <cell r="C72">
            <v>2167323</v>
          </cell>
          <cell r="D72" t="str">
            <v>227,622     30707       76.33     118</v>
          </cell>
        </row>
        <row r="73">
          <cell r="A73">
            <v>35855</v>
          </cell>
          <cell r="B73">
            <v>77603</v>
          </cell>
          <cell r="C73">
            <v>2443583</v>
          </cell>
          <cell r="D73" t="str">
            <v>288,717     31489       78.82     118</v>
          </cell>
        </row>
        <row r="74">
          <cell r="A74">
            <v>35886</v>
          </cell>
          <cell r="B74">
            <v>71622</v>
          </cell>
          <cell r="C74">
            <v>2339359</v>
          </cell>
          <cell r="D74" t="str">
            <v>272,805     32663       79.21     116</v>
          </cell>
        </row>
        <row r="75">
          <cell r="A75">
            <v>35916</v>
          </cell>
          <cell r="B75">
            <v>73285</v>
          </cell>
          <cell r="C75">
            <v>2404652</v>
          </cell>
          <cell r="D75" t="str">
            <v>184,785     32813       71.60     119</v>
          </cell>
        </row>
        <row r="76">
          <cell r="A76">
            <v>35947</v>
          </cell>
          <cell r="B76">
            <v>55734</v>
          </cell>
          <cell r="C76">
            <v>2068419</v>
          </cell>
          <cell r="D76" t="str">
            <v>136,144     37113       70.95     117</v>
          </cell>
        </row>
        <row r="77">
          <cell r="A77">
            <v>35977</v>
          </cell>
          <cell r="B77">
            <v>58973</v>
          </cell>
          <cell r="C77">
            <v>2109127</v>
          </cell>
          <cell r="D77" t="str">
            <v>163,421     35765       73.48     116</v>
          </cell>
        </row>
        <row r="78">
          <cell r="A78">
            <v>36008</v>
          </cell>
          <cell r="B78">
            <v>55158</v>
          </cell>
          <cell r="C78">
            <v>2003940</v>
          </cell>
          <cell r="D78" t="str">
            <v>169,477     36331       75.45     117</v>
          </cell>
        </row>
        <row r="79">
          <cell r="A79">
            <v>36039</v>
          </cell>
          <cell r="B79">
            <v>47813</v>
          </cell>
          <cell r="C79">
            <v>1900608</v>
          </cell>
          <cell r="D79" t="str">
            <v>163,970     39751       77.42     112</v>
          </cell>
        </row>
        <row r="80">
          <cell r="A80">
            <v>36069</v>
          </cell>
          <cell r="B80">
            <v>44524</v>
          </cell>
          <cell r="C80">
            <v>1899105</v>
          </cell>
          <cell r="D80" t="str">
            <v>182,822     42654       80.42     112</v>
          </cell>
        </row>
        <row r="81">
          <cell r="A81">
            <v>36100</v>
          </cell>
          <cell r="B81">
            <v>40162</v>
          </cell>
          <cell r="C81">
            <v>1790873</v>
          </cell>
          <cell r="D81" t="str">
            <v>180,685     44592       81.81     108</v>
          </cell>
        </row>
        <row r="82">
          <cell r="A82">
            <v>36130</v>
          </cell>
          <cell r="B82">
            <v>38860</v>
          </cell>
          <cell r="C82">
            <v>1788172</v>
          </cell>
          <cell r="D82" t="str">
            <v>182,904     46016       82.48     109</v>
          </cell>
        </row>
        <row r="83">
          <cell r="A83" t="str">
            <v>Totals: _</v>
          </cell>
          <cell r="B83" t="str">
            <v>_________</v>
          </cell>
          <cell r="C83" t="str">
            <v>__________</v>
          </cell>
          <cell r="D83" t="str">
            <v>__________</v>
          </cell>
        </row>
        <row r="84">
          <cell r="A84">
            <v>1998</v>
          </cell>
          <cell r="B84">
            <v>715105</v>
          </cell>
          <cell r="C84">
            <v>25266147</v>
          </cell>
          <cell r="D84">
            <v>2371205</v>
          </cell>
        </row>
        <row r="86">
          <cell r="A86">
            <v>36161</v>
          </cell>
          <cell r="B86">
            <v>33669</v>
          </cell>
          <cell r="C86">
            <v>1652273</v>
          </cell>
          <cell r="D86" t="str">
            <v>170,064     49075       83.47     109</v>
          </cell>
        </row>
        <row r="87">
          <cell r="A87">
            <v>36192</v>
          </cell>
          <cell r="B87">
            <v>28927</v>
          </cell>
          <cell r="C87">
            <v>1346856</v>
          </cell>
          <cell r="D87" t="str">
            <v>143,050     46561       83.18     107</v>
          </cell>
        </row>
        <row r="88">
          <cell r="A88">
            <v>36220</v>
          </cell>
          <cell r="B88">
            <v>33245</v>
          </cell>
          <cell r="C88">
            <v>1382129</v>
          </cell>
          <cell r="D88" t="str">
            <v>140,202     41575       80.83     107</v>
          </cell>
        </row>
        <row r="89">
          <cell r="A89">
            <v>36251</v>
          </cell>
          <cell r="B89">
            <v>29288</v>
          </cell>
          <cell r="C89">
            <v>1319412</v>
          </cell>
          <cell r="D89" t="str">
            <v>122,328     45050       80.68     110</v>
          </cell>
        </row>
        <row r="90">
          <cell r="A90">
            <v>36281</v>
          </cell>
          <cell r="B90">
            <v>26949</v>
          </cell>
          <cell r="C90">
            <v>1245816</v>
          </cell>
          <cell r="D90" t="str">
            <v>129,717     46229       82.80     107</v>
          </cell>
        </row>
        <row r="91">
          <cell r="A91">
            <v>36312</v>
          </cell>
          <cell r="B91">
            <v>25194</v>
          </cell>
          <cell r="C91">
            <v>1251198</v>
          </cell>
          <cell r="D91" t="str">
            <v>110,003     49663       81.36     109</v>
          </cell>
        </row>
        <row r="92">
          <cell r="A92">
            <v>36342</v>
          </cell>
          <cell r="B92">
            <v>26443</v>
          </cell>
          <cell r="C92">
            <v>1296390</v>
          </cell>
          <cell r="D92" t="str">
            <v>114,457     49026       81.23     108</v>
          </cell>
        </row>
        <row r="93">
          <cell r="A93">
            <v>36373</v>
          </cell>
          <cell r="B93">
            <v>24373</v>
          </cell>
          <cell r="C93">
            <v>1177458</v>
          </cell>
          <cell r="D93" t="str">
            <v>116,681     48310       82.72     106</v>
          </cell>
        </row>
        <row r="94">
          <cell r="A94">
            <v>36404</v>
          </cell>
          <cell r="B94">
            <v>21498</v>
          </cell>
          <cell r="C94">
            <v>1148411</v>
          </cell>
          <cell r="D94" t="str">
            <v>113,579     53420       84.08     105</v>
          </cell>
        </row>
        <row r="95">
          <cell r="A95">
            <v>36434</v>
          </cell>
          <cell r="B95">
            <v>20975</v>
          </cell>
          <cell r="C95">
            <v>1114053</v>
          </cell>
          <cell r="D95" t="str">
            <v>69,611     53114       76.85     105</v>
          </cell>
        </row>
        <row r="96">
          <cell r="A96">
            <v>36465</v>
          </cell>
          <cell r="B96">
            <v>18185</v>
          </cell>
          <cell r="C96">
            <v>997604</v>
          </cell>
          <cell r="D96" t="str">
            <v>78,307     54859       81.15     105</v>
          </cell>
        </row>
        <row r="97">
          <cell r="A97">
            <v>36495</v>
          </cell>
          <cell r="B97">
            <v>18794</v>
          </cell>
          <cell r="C97">
            <v>980841</v>
          </cell>
          <cell r="D97" t="str">
            <v>83,488     52190       81.63     104</v>
          </cell>
        </row>
        <row r="98">
          <cell r="A98" t="str">
            <v>Totals: _</v>
          </cell>
          <cell r="B98" t="str">
            <v>_________</v>
          </cell>
          <cell r="C98" t="str">
            <v>__________</v>
          </cell>
          <cell r="D98" t="str">
            <v>__________</v>
          </cell>
        </row>
        <row r="99">
          <cell r="A99">
            <v>1999</v>
          </cell>
          <cell r="B99">
            <v>307540</v>
          </cell>
          <cell r="C99">
            <v>14912441</v>
          </cell>
          <cell r="D99">
            <v>1391487</v>
          </cell>
        </row>
        <row r="101">
          <cell r="A101">
            <v>36526</v>
          </cell>
          <cell r="B101">
            <v>17849</v>
          </cell>
          <cell r="C101">
            <v>956165</v>
          </cell>
          <cell r="D101" t="str">
            <v>55,814     53570       75.77      98</v>
          </cell>
        </row>
        <row r="102">
          <cell r="A102">
            <v>36557</v>
          </cell>
          <cell r="B102">
            <v>16153</v>
          </cell>
          <cell r="C102">
            <v>869346</v>
          </cell>
          <cell r="D102" t="str">
            <v>73,221     53820       81.93      99</v>
          </cell>
        </row>
        <row r="103">
          <cell r="A103">
            <v>36586</v>
          </cell>
          <cell r="B103">
            <v>16973</v>
          </cell>
          <cell r="C103">
            <v>900716</v>
          </cell>
          <cell r="D103" t="str">
            <v>51,117     53068       75.07      94</v>
          </cell>
        </row>
        <row r="104">
          <cell r="A104">
            <v>36617</v>
          </cell>
          <cell r="B104">
            <v>14427</v>
          </cell>
          <cell r="C104">
            <v>822355</v>
          </cell>
          <cell r="D104" t="str">
            <v>53,142     57002       78.65      95</v>
          </cell>
        </row>
        <row r="105">
          <cell r="A105">
            <v>36647</v>
          </cell>
          <cell r="B105">
            <v>16016</v>
          </cell>
          <cell r="C105">
            <v>835243</v>
          </cell>
          <cell r="D105" t="str">
            <v>68,929     52151       81.15      92</v>
          </cell>
        </row>
        <row r="106">
          <cell r="A106">
            <v>36678</v>
          </cell>
          <cell r="B106">
            <v>15763</v>
          </cell>
          <cell r="C106">
            <v>776636</v>
          </cell>
          <cell r="D106" t="str">
            <v>130,740     49270       89.24      95</v>
          </cell>
        </row>
        <row r="107">
          <cell r="A107">
            <v>36708</v>
          </cell>
          <cell r="B107">
            <v>17478</v>
          </cell>
          <cell r="C107">
            <v>783855</v>
          </cell>
          <cell r="D107" t="str">
            <v>59,756     44849       77.37      92</v>
          </cell>
        </row>
        <row r="108">
          <cell r="A108">
            <v>36739</v>
          </cell>
          <cell r="B108">
            <v>16420</v>
          </cell>
          <cell r="C108">
            <v>745570</v>
          </cell>
          <cell r="D108" t="str">
            <v>97,182     45407       85.55      93</v>
          </cell>
        </row>
        <row r="109">
          <cell r="A109">
            <v>36770</v>
          </cell>
          <cell r="B109">
            <v>14987</v>
          </cell>
          <cell r="C109">
            <v>701780</v>
          </cell>
          <cell r="D109" t="str">
            <v>61,179     46826       80.32      91</v>
          </cell>
        </row>
        <row r="110">
          <cell r="A110">
            <v>36800</v>
          </cell>
          <cell r="B110">
            <v>14209</v>
          </cell>
          <cell r="C110">
            <v>702241</v>
          </cell>
          <cell r="D110" t="str">
            <v>48,350     49423       77.29      91</v>
          </cell>
        </row>
        <row r="111">
          <cell r="A111">
            <v>36831</v>
          </cell>
          <cell r="B111">
            <v>14153</v>
          </cell>
          <cell r="C111">
            <v>654038</v>
          </cell>
          <cell r="D111" t="str">
            <v>49,420     46212       77.74      90</v>
          </cell>
        </row>
        <row r="112">
          <cell r="A112">
            <v>36861</v>
          </cell>
          <cell r="B112">
            <v>15222</v>
          </cell>
          <cell r="C112">
            <v>645897</v>
          </cell>
          <cell r="D112" t="str">
            <v>47,965     42432       75.91      89</v>
          </cell>
        </row>
        <row r="113">
          <cell r="A113" t="str">
            <v>Totals: _</v>
          </cell>
          <cell r="B113" t="str">
            <v>_________</v>
          </cell>
          <cell r="C113" t="str">
            <v>__________</v>
          </cell>
          <cell r="D113" t="str">
            <v>__________</v>
          </cell>
        </row>
        <row r="114">
          <cell r="A114">
            <v>2000</v>
          </cell>
          <cell r="B114">
            <v>189650</v>
          </cell>
          <cell r="C114">
            <v>9393842</v>
          </cell>
          <cell r="D114">
            <v>796815</v>
          </cell>
        </row>
        <row r="116">
          <cell r="A116">
            <v>36892</v>
          </cell>
          <cell r="B116">
            <v>15144</v>
          </cell>
          <cell r="C116">
            <v>625314</v>
          </cell>
          <cell r="D116" t="str">
            <v>50,434     41292       76.91      89</v>
          </cell>
        </row>
        <row r="117">
          <cell r="A117">
            <v>36923</v>
          </cell>
          <cell r="B117">
            <v>12668</v>
          </cell>
          <cell r="C117">
            <v>555221</v>
          </cell>
          <cell r="D117" t="str">
            <v>52,540     43829       80.57      89</v>
          </cell>
        </row>
        <row r="118">
          <cell r="A118">
            <v>36951</v>
          </cell>
          <cell r="B118">
            <v>14723</v>
          </cell>
          <cell r="C118">
            <v>582919</v>
          </cell>
          <cell r="D118" t="str">
            <v>55,651     39593       79.08      88</v>
          </cell>
        </row>
        <row r="119">
          <cell r="A119">
            <v>36982</v>
          </cell>
          <cell r="B119">
            <v>10493</v>
          </cell>
          <cell r="C119">
            <v>534530</v>
          </cell>
          <cell r="D119" t="str">
            <v>48,451     50942       82.20      87</v>
          </cell>
        </row>
        <row r="120">
          <cell r="A120">
            <v>37012</v>
          </cell>
          <cell r="B120">
            <v>12477</v>
          </cell>
          <cell r="C120">
            <v>541733</v>
          </cell>
          <cell r="D120" t="str">
            <v>52,226     43419       80.72      82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0-1962"/>
    </sheetNames>
    <sheetDataSet>
      <sheetData sheetId="0">
        <row r="611">
          <cell r="A611">
            <v>34335</v>
          </cell>
          <cell r="B611">
            <v>69924</v>
          </cell>
          <cell r="C611">
            <v>1655952</v>
          </cell>
        </row>
        <row r="612">
          <cell r="A612">
            <v>34366</v>
          </cell>
          <cell r="B612">
            <v>64609</v>
          </cell>
          <cell r="C612">
            <v>1469868</v>
          </cell>
        </row>
        <row r="613">
          <cell r="A613">
            <v>34394</v>
          </cell>
          <cell r="B613">
            <v>69619</v>
          </cell>
          <cell r="C613">
            <v>1647802</v>
          </cell>
        </row>
        <row r="614">
          <cell r="A614">
            <v>34425</v>
          </cell>
          <cell r="B614">
            <v>63144</v>
          </cell>
          <cell r="C614">
            <v>1622903</v>
          </cell>
        </row>
        <row r="615">
          <cell r="A615">
            <v>34455</v>
          </cell>
          <cell r="B615">
            <v>64686</v>
          </cell>
          <cell r="C615">
            <v>1630553</v>
          </cell>
        </row>
        <row r="616">
          <cell r="A616">
            <v>34486</v>
          </cell>
          <cell r="B616">
            <v>63466</v>
          </cell>
          <cell r="C616">
            <v>1528100</v>
          </cell>
        </row>
        <row r="617">
          <cell r="A617">
            <v>34516</v>
          </cell>
          <cell r="B617">
            <v>63058</v>
          </cell>
          <cell r="C617">
            <v>1538976</v>
          </cell>
        </row>
        <row r="618">
          <cell r="A618">
            <v>34547</v>
          </cell>
          <cell r="B618">
            <v>63497</v>
          </cell>
          <cell r="C618">
            <v>1530361</v>
          </cell>
        </row>
        <row r="619">
          <cell r="A619">
            <v>34578</v>
          </cell>
          <cell r="B619">
            <v>58207</v>
          </cell>
          <cell r="C619">
            <v>1559777</v>
          </cell>
        </row>
        <row r="620">
          <cell r="A620">
            <v>34608</v>
          </cell>
          <cell r="B620">
            <v>59506</v>
          </cell>
          <cell r="C620">
            <v>1418165</v>
          </cell>
        </row>
        <row r="621">
          <cell r="A621">
            <v>34639</v>
          </cell>
          <cell r="B621">
            <v>58038</v>
          </cell>
          <cell r="C621">
            <v>1412167</v>
          </cell>
        </row>
        <row r="622">
          <cell r="A622">
            <v>34669</v>
          </cell>
          <cell r="B622">
            <v>61822</v>
          </cell>
          <cell r="C622">
            <v>1398198</v>
          </cell>
        </row>
        <row r="623">
          <cell r="A623" t="str">
            <v>Totals:</v>
          </cell>
          <cell r="B623" t="str">
            <v>__________</v>
          </cell>
          <cell r="C623" t="str">
            <v>__________</v>
          </cell>
        </row>
        <row r="624">
          <cell r="A624">
            <v>1994</v>
          </cell>
          <cell r="B624">
            <v>759576</v>
          </cell>
          <cell r="C624">
            <v>18412822</v>
          </cell>
        </row>
        <row r="626">
          <cell r="A626">
            <v>34700</v>
          </cell>
          <cell r="B626">
            <v>60121</v>
          </cell>
          <cell r="C626">
            <v>1369506</v>
          </cell>
        </row>
        <row r="627">
          <cell r="A627">
            <v>34731</v>
          </cell>
          <cell r="B627">
            <v>54000</v>
          </cell>
          <cell r="C627">
            <v>1380290</v>
          </cell>
        </row>
        <row r="628">
          <cell r="A628">
            <v>34759</v>
          </cell>
          <cell r="B628">
            <v>59930</v>
          </cell>
          <cell r="C628">
            <v>1527777</v>
          </cell>
        </row>
        <row r="629">
          <cell r="A629">
            <v>34790</v>
          </cell>
          <cell r="B629">
            <v>59544</v>
          </cell>
          <cell r="C629">
            <v>1437078</v>
          </cell>
        </row>
        <row r="630">
          <cell r="A630">
            <v>34820</v>
          </cell>
          <cell r="B630">
            <v>58856</v>
          </cell>
          <cell r="C630">
            <v>1517882</v>
          </cell>
        </row>
        <row r="631">
          <cell r="A631">
            <v>34851</v>
          </cell>
          <cell r="B631">
            <v>57979</v>
          </cell>
          <cell r="C631">
            <v>1480079</v>
          </cell>
        </row>
        <row r="632">
          <cell r="A632">
            <v>34881</v>
          </cell>
          <cell r="B632">
            <v>58853</v>
          </cell>
          <cell r="C632">
            <v>1527611</v>
          </cell>
        </row>
        <row r="633">
          <cell r="A633">
            <v>34912</v>
          </cell>
          <cell r="B633">
            <v>58691</v>
          </cell>
          <cell r="C633">
            <v>1492044</v>
          </cell>
        </row>
        <row r="634">
          <cell r="A634">
            <v>34943</v>
          </cell>
          <cell r="B634">
            <v>55605</v>
          </cell>
          <cell r="C634">
            <v>1424299</v>
          </cell>
        </row>
        <row r="635">
          <cell r="A635">
            <v>34973</v>
          </cell>
          <cell r="B635">
            <v>60381</v>
          </cell>
          <cell r="C635">
            <v>1417313</v>
          </cell>
        </row>
        <row r="636">
          <cell r="A636">
            <v>35004</v>
          </cell>
          <cell r="B636">
            <v>58177</v>
          </cell>
          <cell r="C636">
            <v>1371265</v>
          </cell>
        </row>
        <row r="637">
          <cell r="A637">
            <v>35034</v>
          </cell>
          <cell r="B637">
            <v>61570</v>
          </cell>
          <cell r="C637">
            <v>1418190</v>
          </cell>
        </row>
        <row r="638">
          <cell r="A638" t="str">
            <v>Totals:</v>
          </cell>
          <cell r="B638" t="str">
            <v>__________</v>
          </cell>
          <cell r="C638" t="str">
            <v>__________</v>
          </cell>
        </row>
        <row r="639">
          <cell r="A639">
            <v>1995</v>
          </cell>
          <cell r="B639">
            <v>703707</v>
          </cell>
          <cell r="C639">
            <v>17363334</v>
          </cell>
        </row>
        <row r="641">
          <cell r="A641">
            <v>35065</v>
          </cell>
          <cell r="B641">
            <v>62516</v>
          </cell>
          <cell r="C641">
            <v>1419686</v>
          </cell>
        </row>
        <row r="642">
          <cell r="A642">
            <v>35096</v>
          </cell>
          <cell r="B642">
            <v>58141</v>
          </cell>
          <cell r="C642">
            <v>1356075</v>
          </cell>
        </row>
        <row r="643">
          <cell r="A643">
            <v>35125</v>
          </cell>
          <cell r="B643">
            <v>61536</v>
          </cell>
          <cell r="C643">
            <v>1535528</v>
          </cell>
        </row>
        <row r="644">
          <cell r="A644">
            <v>35156</v>
          </cell>
          <cell r="B644">
            <v>57682</v>
          </cell>
          <cell r="C644">
            <v>1554433</v>
          </cell>
        </row>
        <row r="645">
          <cell r="A645">
            <v>35186</v>
          </cell>
          <cell r="B645">
            <v>56460</v>
          </cell>
          <cell r="C645">
            <v>1539992</v>
          </cell>
        </row>
        <row r="646">
          <cell r="A646">
            <v>35217</v>
          </cell>
          <cell r="B646">
            <v>57785</v>
          </cell>
          <cell r="C646">
            <v>1398469</v>
          </cell>
        </row>
        <row r="647">
          <cell r="A647">
            <v>35247</v>
          </cell>
          <cell r="B647">
            <v>58169</v>
          </cell>
          <cell r="C647">
            <v>1411278</v>
          </cell>
        </row>
        <row r="648">
          <cell r="A648">
            <v>35278</v>
          </cell>
          <cell r="B648">
            <v>59002</v>
          </cell>
          <cell r="C648">
            <v>1469249</v>
          </cell>
        </row>
        <row r="649">
          <cell r="A649">
            <v>35309</v>
          </cell>
          <cell r="B649">
            <v>56254</v>
          </cell>
          <cell r="C649">
            <v>1415269</v>
          </cell>
        </row>
        <row r="650">
          <cell r="A650">
            <v>35339</v>
          </cell>
          <cell r="B650">
            <v>56545</v>
          </cell>
          <cell r="C650">
            <v>1591144</v>
          </cell>
        </row>
        <row r="651">
          <cell r="A651">
            <v>35370</v>
          </cell>
          <cell r="B651">
            <v>55789</v>
          </cell>
          <cell r="C651">
            <v>1506293</v>
          </cell>
        </row>
        <row r="652">
          <cell r="A652">
            <v>35400</v>
          </cell>
          <cell r="B652">
            <v>56274</v>
          </cell>
          <cell r="C652">
            <v>1576139</v>
          </cell>
        </row>
        <row r="653">
          <cell r="A653" t="str">
            <v>Totals:</v>
          </cell>
          <cell r="B653" t="str">
            <v>__________</v>
          </cell>
          <cell r="C653" t="str">
            <v>__________</v>
          </cell>
        </row>
        <row r="654">
          <cell r="A654">
            <v>1996</v>
          </cell>
          <cell r="B654">
            <v>696153</v>
          </cell>
          <cell r="C654">
            <v>17773555</v>
          </cell>
        </row>
        <row r="656">
          <cell r="A656">
            <v>35431</v>
          </cell>
          <cell r="B656">
            <v>56941</v>
          </cell>
          <cell r="C656">
            <v>1454207</v>
          </cell>
        </row>
        <row r="657">
          <cell r="A657">
            <v>35462</v>
          </cell>
          <cell r="B657">
            <v>58757</v>
          </cell>
          <cell r="C657">
            <v>1317014</v>
          </cell>
        </row>
        <row r="658">
          <cell r="A658">
            <v>35490</v>
          </cell>
          <cell r="B658">
            <v>62077</v>
          </cell>
          <cell r="C658">
            <v>1433534</v>
          </cell>
        </row>
        <row r="659">
          <cell r="A659">
            <v>35521</v>
          </cell>
          <cell r="B659">
            <v>57845</v>
          </cell>
          <cell r="C659">
            <v>1345024</v>
          </cell>
        </row>
        <row r="660">
          <cell r="A660">
            <v>35551</v>
          </cell>
          <cell r="B660">
            <v>63229</v>
          </cell>
          <cell r="C660">
            <v>1436291</v>
          </cell>
        </row>
        <row r="661">
          <cell r="A661">
            <v>35582</v>
          </cell>
          <cell r="B661">
            <v>58308</v>
          </cell>
          <cell r="C661">
            <v>1244512</v>
          </cell>
        </row>
        <row r="662">
          <cell r="A662">
            <v>35612</v>
          </cell>
          <cell r="B662">
            <v>63884</v>
          </cell>
          <cell r="C662">
            <v>1394544</v>
          </cell>
        </row>
        <row r="663">
          <cell r="A663">
            <v>35643</v>
          </cell>
          <cell r="B663">
            <v>63048</v>
          </cell>
          <cell r="C663">
            <v>1418724</v>
          </cell>
        </row>
        <row r="664">
          <cell r="A664">
            <v>35674</v>
          </cell>
          <cell r="B664">
            <v>58356</v>
          </cell>
          <cell r="C664">
            <v>1333067</v>
          </cell>
        </row>
        <row r="665">
          <cell r="A665">
            <v>35704</v>
          </cell>
          <cell r="B665">
            <v>59204</v>
          </cell>
          <cell r="C665">
            <v>1342155</v>
          </cell>
        </row>
        <row r="666">
          <cell r="A666">
            <v>35735</v>
          </cell>
          <cell r="B666">
            <v>60252</v>
          </cell>
          <cell r="C666">
            <v>1273985</v>
          </cell>
        </row>
        <row r="667">
          <cell r="A667">
            <v>35765</v>
          </cell>
          <cell r="B667">
            <v>60025</v>
          </cell>
          <cell r="C667">
            <v>1286857</v>
          </cell>
        </row>
        <row r="668">
          <cell r="A668" t="str">
            <v>Totals:</v>
          </cell>
          <cell r="B668" t="str">
            <v>__________</v>
          </cell>
          <cell r="C668" t="str">
            <v>__________</v>
          </cell>
        </row>
        <row r="669">
          <cell r="A669">
            <v>1997</v>
          </cell>
          <cell r="B669">
            <v>721926</v>
          </cell>
          <cell r="C669">
            <v>16279914</v>
          </cell>
        </row>
        <row r="671">
          <cell r="A671">
            <v>35796</v>
          </cell>
          <cell r="B671">
            <v>56532</v>
          </cell>
          <cell r="C671">
            <v>1247089</v>
          </cell>
        </row>
        <row r="672">
          <cell r="A672">
            <v>35827</v>
          </cell>
          <cell r="B672">
            <v>51633</v>
          </cell>
          <cell r="C672">
            <v>1206189</v>
          </cell>
        </row>
        <row r="673">
          <cell r="A673">
            <v>35855</v>
          </cell>
          <cell r="B673">
            <v>58352</v>
          </cell>
          <cell r="C673">
            <v>1231875</v>
          </cell>
        </row>
        <row r="674">
          <cell r="A674">
            <v>35886</v>
          </cell>
          <cell r="B674">
            <v>55327</v>
          </cell>
          <cell r="C674">
            <v>1132741</v>
          </cell>
        </row>
        <row r="675">
          <cell r="A675">
            <v>35916</v>
          </cell>
          <cell r="B675">
            <v>56068</v>
          </cell>
          <cell r="C675">
            <v>1113261</v>
          </cell>
        </row>
        <row r="676">
          <cell r="A676">
            <v>35947</v>
          </cell>
          <cell r="B676">
            <v>50554</v>
          </cell>
          <cell r="C676">
            <v>1165072</v>
          </cell>
        </row>
        <row r="677">
          <cell r="A677">
            <v>35977</v>
          </cell>
          <cell r="B677">
            <v>48825</v>
          </cell>
          <cell r="C677">
            <v>1226345</v>
          </cell>
        </row>
        <row r="678">
          <cell r="A678">
            <v>36008</v>
          </cell>
          <cell r="B678">
            <v>48496</v>
          </cell>
          <cell r="C678">
            <v>1123653</v>
          </cell>
        </row>
        <row r="679">
          <cell r="A679">
            <v>36039</v>
          </cell>
          <cell r="B679">
            <v>44876</v>
          </cell>
          <cell r="C679">
            <v>1176751</v>
          </cell>
        </row>
        <row r="680">
          <cell r="A680">
            <v>36069</v>
          </cell>
          <cell r="B680">
            <v>43805</v>
          </cell>
          <cell r="C680">
            <v>1311976</v>
          </cell>
        </row>
        <row r="681">
          <cell r="A681">
            <v>36100</v>
          </cell>
          <cell r="B681">
            <v>43157</v>
          </cell>
          <cell r="C681">
            <v>1179294</v>
          </cell>
        </row>
        <row r="682">
          <cell r="A682">
            <v>36130</v>
          </cell>
          <cell r="B682">
            <v>45286</v>
          </cell>
          <cell r="C682">
            <v>1208592</v>
          </cell>
        </row>
        <row r="683">
          <cell r="A683" t="str">
            <v>Totals:</v>
          </cell>
          <cell r="B683" t="str">
            <v>__________</v>
          </cell>
          <cell r="C683" t="str">
            <v>__________</v>
          </cell>
        </row>
        <row r="684">
          <cell r="A684">
            <v>1998</v>
          </cell>
          <cell r="B684">
            <v>602911</v>
          </cell>
          <cell r="C684">
            <v>14322838</v>
          </cell>
        </row>
        <row r="686">
          <cell r="A686">
            <v>36161</v>
          </cell>
          <cell r="B686">
            <v>42791</v>
          </cell>
          <cell r="C686">
            <v>1215381</v>
          </cell>
        </row>
        <row r="687">
          <cell r="A687">
            <v>36192</v>
          </cell>
          <cell r="B687">
            <v>41680</v>
          </cell>
          <cell r="C687">
            <v>1049388</v>
          </cell>
        </row>
        <row r="688">
          <cell r="A688">
            <v>36220</v>
          </cell>
          <cell r="B688">
            <v>43873</v>
          </cell>
          <cell r="C688">
            <v>1129073</v>
          </cell>
        </row>
        <row r="689">
          <cell r="A689">
            <v>36251</v>
          </cell>
          <cell r="B689">
            <v>43134</v>
          </cell>
          <cell r="C689">
            <v>1043862</v>
          </cell>
        </row>
        <row r="690">
          <cell r="A690">
            <v>36281</v>
          </cell>
          <cell r="B690">
            <v>45699</v>
          </cell>
          <cell r="C690">
            <v>1049382</v>
          </cell>
        </row>
        <row r="691">
          <cell r="A691">
            <v>36312</v>
          </cell>
          <cell r="B691">
            <v>43045</v>
          </cell>
          <cell r="C691">
            <v>1043514</v>
          </cell>
        </row>
        <row r="692">
          <cell r="A692">
            <v>36342</v>
          </cell>
          <cell r="B692">
            <v>43649</v>
          </cell>
          <cell r="C692">
            <v>1084853</v>
          </cell>
        </row>
        <row r="693">
          <cell r="A693">
            <v>36373</v>
          </cell>
          <cell r="B693">
            <v>44900</v>
          </cell>
          <cell r="C693">
            <v>1127031</v>
          </cell>
        </row>
        <row r="694">
          <cell r="A694">
            <v>36404</v>
          </cell>
          <cell r="B694">
            <v>44056</v>
          </cell>
          <cell r="C694">
            <v>1112358</v>
          </cell>
        </row>
        <row r="695">
          <cell r="A695">
            <v>36434</v>
          </cell>
          <cell r="B695">
            <v>44403</v>
          </cell>
          <cell r="C695">
            <v>1059872</v>
          </cell>
        </row>
        <row r="696">
          <cell r="A696">
            <v>36465</v>
          </cell>
          <cell r="B696">
            <v>42494</v>
          </cell>
          <cell r="C696">
            <v>1061001</v>
          </cell>
        </row>
        <row r="697">
          <cell r="A697">
            <v>36495</v>
          </cell>
          <cell r="B697">
            <v>44546</v>
          </cell>
          <cell r="C697">
            <v>1077700</v>
          </cell>
        </row>
        <row r="698">
          <cell r="A698" t="str">
            <v>Totals:</v>
          </cell>
          <cell r="B698" t="str">
            <v>__________</v>
          </cell>
          <cell r="C698" t="str">
            <v>__________</v>
          </cell>
        </row>
        <row r="699">
          <cell r="A699">
            <v>1999</v>
          </cell>
          <cell r="B699">
            <v>524270</v>
          </cell>
          <cell r="C699">
            <v>13053415</v>
          </cell>
        </row>
        <row r="701">
          <cell r="A701">
            <v>36526</v>
          </cell>
          <cell r="B701">
            <v>44652</v>
          </cell>
          <cell r="C701">
            <v>1048184</v>
          </cell>
        </row>
        <row r="702">
          <cell r="A702">
            <v>36557</v>
          </cell>
          <cell r="B702">
            <v>44083</v>
          </cell>
          <cell r="C702">
            <v>1067325</v>
          </cell>
        </row>
        <row r="703">
          <cell r="A703">
            <v>36586</v>
          </cell>
          <cell r="B703">
            <v>47374</v>
          </cell>
          <cell r="C703">
            <v>1135847</v>
          </cell>
        </row>
        <row r="704">
          <cell r="A704">
            <v>36617</v>
          </cell>
          <cell r="B704">
            <v>46955</v>
          </cell>
          <cell r="C704">
            <v>1045298</v>
          </cell>
        </row>
        <row r="705">
          <cell r="A705">
            <v>36647</v>
          </cell>
          <cell r="B705">
            <v>47865</v>
          </cell>
          <cell r="C705">
            <v>1041696</v>
          </cell>
        </row>
        <row r="706">
          <cell r="A706">
            <v>36678</v>
          </cell>
          <cell r="B706">
            <v>48510</v>
          </cell>
          <cell r="C706">
            <v>1030632</v>
          </cell>
        </row>
        <row r="707">
          <cell r="A707">
            <v>36708</v>
          </cell>
          <cell r="B707">
            <v>47671</v>
          </cell>
          <cell r="C707">
            <v>1011609</v>
          </cell>
        </row>
        <row r="708">
          <cell r="A708">
            <v>36739</v>
          </cell>
          <cell r="B708">
            <v>47965</v>
          </cell>
          <cell r="C708">
            <v>1019673</v>
          </cell>
        </row>
        <row r="709">
          <cell r="A709">
            <v>36770</v>
          </cell>
          <cell r="B709">
            <v>47015</v>
          </cell>
          <cell r="C709">
            <v>987334</v>
          </cell>
        </row>
        <row r="710">
          <cell r="A710">
            <v>36800</v>
          </cell>
          <cell r="B710">
            <v>47231</v>
          </cell>
          <cell r="C710">
            <v>964964</v>
          </cell>
        </row>
        <row r="711">
          <cell r="A711">
            <v>36831</v>
          </cell>
          <cell r="B711">
            <v>45783</v>
          </cell>
          <cell r="C711">
            <v>917068</v>
          </cell>
        </row>
        <row r="712">
          <cell r="A712">
            <v>36861</v>
          </cell>
          <cell r="B712">
            <v>45909</v>
          </cell>
          <cell r="C712">
            <v>999609</v>
          </cell>
        </row>
        <row r="713">
          <cell r="A713" t="str">
            <v>Totals:</v>
          </cell>
          <cell r="B713" t="str">
            <v>__________</v>
          </cell>
          <cell r="C713" t="str">
            <v>__________</v>
          </cell>
        </row>
        <row r="714">
          <cell r="A714">
            <v>2000</v>
          </cell>
          <cell r="B714">
            <v>561013</v>
          </cell>
          <cell r="C714">
            <v>12269239</v>
          </cell>
        </row>
        <row r="716">
          <cell r="A716">
            <v>36892</v>
          </cell>
          <cell r="B716">
            <v>41353</v>
          </cell>
          <cell r="C716">
            <v>898988</v>
          </cell>
        </row>
        <row r="717">
          <cell r="A717">
            <v>36923</v>
          </cell>
          <cell r="B717">
            <v>37193</v>
          </cell>
          <cell r="C717">
            <v>811977</v>
          </cell>
        </row>
        <row r="718">
          <cell r="A718">
            <v>36951</v>
          </cell>
          <cell r="B718">
            <v>40067</v>
          </cell>
          <cell r="C718">
            <v>918561</v>
          </cell>
        </row>
        <row r="719">
          <cell r="A719">
            <v>36982</v>
          </cell>
          <cell r="B719">
            <v>39003</v>
          </cell>
          <cell r="C719">
            <v>881106</v>
          </cell>
        </row>
        <row r="720">
          <cell r="A720">
            <v>37012</v>
          </cell>
          <cell r="B720">
            <v>38348</v>
          </cell>
          <cell r="C720">
            <v>873519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6"/>
    </sheetNames>
    <sheetDataSet>
      <sheetData sheetId="0">
        <row r="54">
          <cell r="A54">
            <v>35065</v>
          </cell>
          <cell r="B54">
            <v>169102</v>
          </cell>
          <cell r="C54">
            <v>3870871</v>
          </cell>
          <cell r="D54" t="str">
            <v>79,511     22891       31.98     191</v>
          </cell>
        </row>
        <row r="55">
          <cell r="A55">
            <v>35096</v>
          </cell>
          <cell r="B55">
            <v>219477</v>
          </cell>
          <cell r="C55">
            <v>7209403</v>
          </cell>
          <cell r="D55" t="str">
            <v>77,956     32849       26.21     181</v>
          </cell>
        </row>
        <row r="56">
          <cell r="A56">
            <v>35125</v>
          </cell>
          <cell r="B56">
            <v>216314</v>
          </cell>
          <cell r="C56">
            <v>7189548</v>
          </cell>
          <cell r="D56" t="str">
            <v>83,330     33237       27.81     181</v>
          </cell>
        </row>
        <row r="57">
          <cell r="A57">
            <v>35156</v>
          </cell>
          <cell r="B57">
            <v>178949</v>
          </cell>
          <cell r="C57">
            <v>6097351</v>
          </cell>
          <cell r="D57" t="str">
            <v>64,264     34074       26.42     177</v>
          </cell>
        </row>
        <row r="58">
          <cell r="A58">
            <v>35186</v>
          </cell>
          <cell r="B58">
            <v>160455</v>
          </cell>
          <cell r="C58">
            <v>5833448</v>
          </cell>
          <cell r="D58" t="str">
            <v>67,053     36356       29.47     178</v>
          </cell>
        </row>
        <row r="59">
          <cell r="A59">
            <v>35217</v>
          </cell>
          <cell r="B59">
            <v>141687</v>
          </cell>
          <cell r="C59">
            <v>4978056</v>
          </cell>
          <cell r="D59" t="str">
            <v>65,744     35135       31.69     169</v>
          </cell>
        </row>
        <row r="60">
          <cell r="A60">
            <v>35247</v>
          </cell>
          <cell r="B60">
            <v>133725</v>
          </cell>
          <cell r="C60">
            <v>4920421</v>
          </cell>
          <cell r="D60" t="str">
            <v>74,432     36796       35.76     168</v>
          </cell>
        </row>
        <row r="61">
          <cell r="A61">
            <v>35278</v>
          </cell>
          <cell r="B61">
            <v>131982</v>
          </cell>
          <cell r="C61">
            <v>4554446</v>
          </cell>
          <cell r="D61" t="str">
            <v>72,633     34509       35.50     164</v>
          </cell>
        </row>
        <row r="62">
          <cell r="A62">
            <v>35309</v>
          </cell>
          <cell r="B62">
            <v>119158</v>
          </cell>
          <cell r="C62">
            <v>4082921</v>
          </cell>
          <cell r="D62" t="str">
            <v>65,969     34265       35.63     161</v>
          </cell>
        </row>
        <row r="63">
          <cell r="A63">
            <v>35339</v>
          </cell>
          <cell r="B63">
            <v>118953</v>
          </cell>
          <cell r="C63">
            <v>4028952</v>
          </cell>
          <cell r="D63" t="str">
            <v>72,164     33871       37.76     158</v>
          </cell>
        </row>
        <row r="64">
          <cell r="A64">
            <v>35370</v>
          </cell>
          <cell r="B64">
            <v>105247</v>
          </cell>
          <cell r="C64">
            <v>3735224</v>
          </cell>
          <cell r="D64" t="str">
            <v>65,652     35491       38.42     157</v>
          </cell>
        </row>
        <row r="65">
          <cell r="A65">
            <v>35400</v>
          </cell>
          <cell r="B65">
            <v>105890</v>
          </cell>
          <cell r="C65">
            <v>3777084</v>
          </cell>
          <cell r="D65" t="str">
            <v>86,855     35670       45.06     152</v>
          </cell>
        </row>
        <row r="66">
          <cell r="A66" t="str">
            <v>Totals: _</v>
          </cell>
          <cell r="B66" t="str">
            <v>_________</v>
          </cell>
          <cell r="C66" t="str">
            <v>__________</v>
          </cell>
          <cell r="D66" t="str">
            <v>__________</v>
          </cell>
        </row>
        <row r="67">
          <cell r="A67">
            <v>1996</v>
          </cell>
          <cell r="B67">
            <v>1800939</v>
          </cell>
          <cell r="C67">
            <v>60277725</v>
          </cell>
          <cell r="D67">
            <v>875563</v>
          </cell>
        </row>
        <row r="69">
          <cell r="A69">
            <v>35431</v>
          </cell>
          <cell r="B69">
            <v>97808</v>
          </cell>
          <cell r="C69">
            <v>3488956</v>
          </cell>
          <cell r="D69" t="str">
            <v>71,339     35672       42.18     149</v>
          </cell>
        </row>
        <row r="70">
          <cell r="A70">
            <v>35462</v>
          </cell>
          <cell r="B70">
            <v>88007</v>
          </cell>
          <cell r="C70">
            <v>3098625</v>
          </cell>
          <cell r="D70" t="str">
            <v>76,146     35209       46.39     148</v>
          </cell>
        </row>
        <row r="71">
          <cell r="A71">
            <v>35490</v>
          </cell>
          <cell r="B71">
            <v>90741</v>
          </cell>
          <cell r="C71">
            <v>3189813</v>
          </cell>
          <cell r="D71" t="str">
            <v>73,435     35153       44.73     151</v>
          </cell>
        </row>
        <row r="72">
          <cell r="A72">
            <v>35521</v>
          </cell>
          <cell r="B72">
            <v>81221</v>
          </cell>
          <cell r="C72">
            <v>2875032</v>
          </cell>
          <cell r="D72" t="str">
            <v>67,332     35398       45.33     148</v>
          </cell>
        </row>
        <row r="73">
          <cell r="A73">
            <v>35551</v>
          </cell>
          <cell r="B73">
            <v>83017</v>
          </cell>
          <cell r="C73">
            <v>2904805</v>
          </cell>
          <cell r="D73" t="str">
            <v>66,549     34991       44.49     151</v>
          </cell>
        </row>
        <row r="74">
          <cell r="A74">
            <v>35582</v>
          </cell>
          <cell r="B74">
            <v>76159</v>
          </cell>
          <cell r="C74">
            <v>2628363</v>
          </cell>
          <cell r="D74" t="str">
            <v>67,468     34512       46.97     149</v>
          </cell>
        </row>
        <row r="75">
          <cell r="A75">
            <v>35612</v>
          </cell>
          <cell r="B75">
            <v>74856</v>
          </cell>
          <cell r="C75">
            <v>2596486</v>
          </cell>
          <cell r="D75" t="str">
            <v>70,659     34687       48.56     145</v>
          </cell>
        </row>
        <row r="76">
          <cell r="A76">
            <v>35643</v>
          </cell>
          <cell r="B76">
            <v>69495</v>
          </cell>
          <cell r="C76">
            <v>2416451</v>
          </cell>
          <cell r="D76" t="str">
            <v>65,916     34772       48.68     141</v>
          </cell>
        </row>
        <row r="77">
          <cell r="A77">
            <v>35674</v>
          </cell>
          <cell r="B77">
            <v>60897</v>
          </cell>
          <cell r="C77">
            <v>2210497</v>
          </cell>
          <cell r="D77" t="str">
            <v>57,819     36299       48.70     138</v>
          </cell>
        </row>
        <row r="78">
          <cell r="A78">
            <v>35704</v>
          </cell>
          <cell r="B78">
            <v>56040</v>
          </cell>
          <cell r="C78">
            <v>2067330</v>
          </cell>
          <cell r="D78" t="str">
            <v>58,370     36891       51.02     137</v>
          </cell>
        </row>
        <row r="79">
          <cell r="A79">
            <v>35735</v>
          </cell>
          <cell r="B79">
            <v>52227</v>
          </cell>
          <cell r="C79">
            <v>1915747</v>
          </cell>
          <cell r="D79" t="str">
            <v>61,757     36682       54.18     136</v>
          </cell>
        </row>
        <row r="80">
          <cell r="A80">
            <v>35765</v>
          </cell>
          <cell r="B80">
            <v>51975</v>
          </cell>
          <cell r="C80">
            <v>1817284</v>
          </cell>
          <cell r="D80" t="str">
            <v>72,751     34965       58.33     136</v>
          </cell>
        </row>
        <row r="81">
          <cell r="A81" t="str">
            <v>Totals: _</v>
          </cell>
          <cell r="B81" t="str">
            <v>_________</v>
          </cell>
          <cell r="C81" t="str">
            <v>__________</v>
          </cell>
          <cell r="D81" t="str">
            <v>__________</v>
          </cell>
        </row>
        <row r="82">
          <cell r="A82">
            <v>1997</v>
          </cell>
          <cell r="B82">
            <v>882443</v>
          </cell>
          <cell r="C82">
            <v>31209389</v>
          </cell>
          <cell r="D82">
            <v>809541</v>
          </cell>
        </row>
        <row r="84">
          <cell r="A84">
            <v>35796</v>
          </cell>
          <cell r="B84">
            <v>48764</v>
          </cell>
          <cell r="C84">
            <v>1709312</v>
          </cell>
          <cell r="D84" t="str">
            <v>71,558     35053       59.47     134</v>
          </cell>
        </row>
        <row r="85">
          <cell r="A85">
            <v>35827</v>
          </cell>
          <cell r="B85">
            <v>40936</v>
          </cell>
          <cell r="C85">
            <v>1550428</v>
          </cell>
          <cell r="D85" t="str">
            <v>64,977     37875       61.35     134</v>
          </cell>
        </row>
        <row r="86">
          <cell r="A86">
            <v>35855</v>
          </cell>
          <cell r="B86">
            <v>44695</v>
          </cell>
          <cell r="C86">
            <v>1632694</v>
          </cell>
          <cell r="D86" t="str">
            <v>69,676     36530       60.92     131</v>
          </cell>
        </row>
        <row r="87">
          <cell r="A87">
            <v>35886</v>
          </cell>
          <cell r="B87">
            <v>40823</v>
          </cell>
          <cell r="C87">
            <v>1564594</v>
          </cell>
          <cell r="D87" t="str">
            <v>78,345     38327       65.74     126</v>
          </cell>
        </row>
        <row r="88">
          <cell r="A88">
            <v>35916</v>
          </cell>
          <cell r="B88">
            <v>45449</v>
          </cell>
          <cell r="C88">
            <v>1652551</v>
          </cell>
          <cell r="D88" t="str">
            <v>74,675     36361       62.16     126</v>
          </cell>
        </row>
        <row r="89">
          <cell r="A89">
            <v>35947</v>
          </cell>
          <cell r="B89">
            <v>40949</v>
          </cell>
          <cell r="C89">
            <v>1592257</v>
          </cell>
          <cell r="D89" t="str">
            <v>63,519     38884       60.80     126</v>
          </cell>
        </row>
        <row r="90">
          <cell r="A90">
            <v>35977</v>
          </cell>
          <cell r="B90">
            <v>37604</v>
          </cell>
          <cell r="C90">
            <v>1515056</v>
          </cell>
          <cell r="D90" t="str">
            <v>82,656     40290       68.73     122</v>
          </cell>
        </row>
        <row r="91">
          <cell r="A91">
            <v>36008</v>
          </cell>
          <cell r="B91">
            <v>38501</v>
          </cell>
          <cell r="C91">
            <v>1428918</v>
          </cell>
          <cell r="D91" t="str">
            <v>74,543     37114       65.94     124</v>
          </cell>
        </row>
        <row r="92">
          <cell r="A92">
            <v>36039</v>
          </cell>
          <cell r="B92">
            <v>34722</v>
          </cell>
          <cell r="C92">
            <v>1344181</v>
          </cell>
          <cell r="D92" t="str">
            <v>69,404     38713       66.65     122</v>
          </cell>
        </row>
        <row r="93">
          <cell r="A93">
            <v>36069</v>
          </cell>
          <cell r="B93">
            <v>33350</v>
          </cell>
          <cell r="C93">
            <v>1339113</v>
          </cell>
          <cell r="D93" t="str">
            <v>62,044     40154       65.04     121</v>
          </cell>
        </row>
        <row r="94">
          <cell r="A94">
            <v>36100</v>
          </cell>
          <cell r="B94">
            <v>32452</v>
          </cell>
          <cell r="C94">
            <v>1348335</v>
          </cell>
          <cell r="D94" t="str">
            <v>68,819     41549       67.96     119</v>
          </cell>
        </row>
        <row r="95">
          <cell r="A95">
            <v>36130</v>
          </cell>
          <cell r="B95">
            <v>29922</v>
          </cell>
          <cell r="C95">
            <v>1283721</v>
          </cell>
          <cell r="D95" t="str">
            <v>63,523     42903       67.98     118</v>
          </cell>
        </row>
        <row r="96">
          <cell r="A96" t="str">
            <v>Totals: _</v>
          </cell>
          <cell r="B96" t="str">
            <v>_________</v>
          </cell>
          <cell r="C96" t="str">
            <v>__________</v>
          </cell>
          <cell r="D96" t="str">
            <v>__________</v>
          </cell>
        </row>
        <row r="97">
          <cell r="A97">
            <v>1998</v>
          </cell>
          <cell r="B97">
            <v>468167</v>
          </cell>
          <cell r="C97">
            <v>17961160</v>
          </cell>
          <cell r="D97">
            <v>843739</v>
          </cell>
        </row>
        <row r="99">
          <cell r="A99">
            <v>36161</v>
          </cell>
          <cell r="B99">
            <v>28142</v>
          </cell>
          <cell r="C99">
            <v>1260658</v>
          </cell>
          <cell r="D99" t="str">
            <v>66,873     44797       70.38     120</v>
          </cell>
        </row>
        <row r="100">
          <cell r="A100">
            <v>36192</v>
          </cell>
          <cell r="B100">
            <v>26460</v>
          </cell>
          <cell r="C100">
            <v>1120774</v>
          </cell>
          <cell r="D100" t="str">
            <v>64,624     42358       70.95     120</v>
          </cell>
        </row>
        <row r="101">
          <cell r="A101">
            <v>36220</v>
          </cell>
          <cell r="B101">
            <v>31753</v>
          </cell>
          <cell r="C101">
            <v>1185120</v>
          </cell>
          <cell r="D101" t="str">
            <v>69,792     37324       68.73     119</v>
          </cell>
        </row>
        <row r="102">
          <cell r="A102">
            <v>36251</v>
          </cell>
          <cell r="B102">
            <v>26591</v>
          </cell>
          <cell r="C102">
            <v>1097810</v>
          </cell>
          <cell r="D102" t="str">
            <v>55,009     41286       67.41     115</v>
          </cell>
        </row>
        <row r="103">
          <cell r="A103">
            <v>36281</v>
          </cell>
          <cell r="B103">
            <v>25407</v>
          </cell>
          <cell r="C103">
            <v>1098659</v>
          </cell>
          <cell r="D103" t="str">
            <v>50,423     43243       66.49     111</v>
          </cell>
        </row>
        <row r="104">
          <cell r="A104">
            <v>36312</v>
          </cell>
          <cell r="B104">
            <v>24267</v>
          </cell>
          <cell r="C104">
            <v>980276</v>
          </cell>
          <cell r="D104" t="str">
            <v>50,182     40396       67.40     112</v>
          </cell>
        </row>
        <row r="105">
          <cell r="A105">
            <v>36342</v>
          </cell>
          <cell r="B105">
            <v>23608</v>
          </cell>
          <cell r="C105">
            <v>966640</v>
          </cell>
          <cell r="D105" t="str">
            <v>52,110     40946       68.82     109</v>
          </cell>
        </row>
        <row r="106">
          <cell r="A106">
            <v>36373</v>
          </cell>
          <cell r="B106">
            <v>23821</v>
          </cell>
          <cell r="C106">
            <v>945098</v>
          </cell>
          <cell r="D106" t="str">
            <v>53,264     39675       69.10     108</v>
          </cell>
        </row>
        <row r="107">
          <cell r="A107">
            <v>36404</v>
          </cell>
          <cell r="B107">
            <v>22695</v>
          </cell>
          <cell r="C107">
            <v>935464</v>
          </cell>
          <cell r="D107" t="str">
            <v>52,707     41219       69.90     108</v>
          </cell>
        </row>
        <row r="108">
          <cell r="A108">
            <v>36434</v>
          </cell>
          <cell r="B108">
            <v>22364</v>
          </cell>
          <cell r="C108">
            <v>966932</v>
          </cell>
          <cell r="D108" t="str">
            <v>56,310     43237       71.57     108</v>
          </cell>
        </row>
        <row r="109">
          <cell r="A109">
            <v>36465</v>
          </cell>
          <cell r="B109">
            <v>21932</v>
          </cell>
          <cell r="C109">
            <v>874020</v>
          </cell>
          <cell r="D109" t="str">
            <v>53,356     39852       70.87     110</v>
          </cell>
        </row>
        <row r="110">
          <cell r="A110">
            <v>36495</v>
          </cell>
          <cell r="B110">
            <v>21836</v>
          </cell>
          <cell r="C110">
            <v>904402</v>
          </cell>
          <cell r="D110" t="str">
            <v>55,864     41418       71.90     109</v>
          </cell>
        </row>
        <row r="111">
          <cell r="A111" t="str">
            <v>Totals: _</v>
          </cell>
          <cell r="B111" t="str">
            <v>_________</v>
          </cell>
          <cell r="C111" t="str">
            <v>__________</v>
          </cell>
          <cell r="D111" t="str">
            <v>__________</v>
          </cell>
        </row>
        <row r="112">
          <cell r="A112">
            <v>1999</v>
          </cell>
          <cell r="B112">
            <v>298876</v>
          </cell>
          <cell r="C112">
            <v>12335853</v>
          </cell>
          <cell r="D112">
            <v>680514</v>
          </cell>
        </row>
        <row r="114">
          <cell r="A114">
            <v>36526</v>
          </cell>
          <cell r="B114">
            <v>22187</v>
          </cell>
          <cell r="C114">
            <v>865575</v>
          </cell>
          <cell r="D114" t="str">
            <v>59,401     39013       72.81     107</v>
          </cell>
        </row>
        <row r="115">
          <cell r="A115">
            <v>36557</v>
          </cell>
          <cell r="B115">
            <v>22354</v>
          </cell>
          <cell r="C115">
            <v>783789</v>
          </cell>
          <cell r="D115" t="str">
            <v>53,482     35063       70.52     106</v>
          </cell>
        </row>
        <row r="116">
          <cell r="A116">
            <v>36586</v>
          </cell>
          <cell r="B116">
            <v>27542</v>
          </cell>
          <cell r="C116">
            <v>898372</v>
          </cell>
          <cell r="D116" t="str">
            <v>60,888     32619       68.85     105</v>
          </cell>
        </row>
        <row r="117">
          <cell r="A117">
            <v>36617</v>
          </cell>
          <cell r="B117">
            <v>25578</v>
          </cell>
          <cell r="C117">
            <v>834207</v>
          </cell>
          <cell r="D117" t="str">
            <v>46,060     32615       64.30     106</v>
          </cell>
        </row>
        <row r="118">
          <cell r="A118">
            <v>36647</v>
          </cell>
          <cell r="B118">
            <v>24450</v>
          </cell>
          <cell r="C118">
            <v>786232</v>
          </cell>
          <cell r="D118" t="str">
            <v>44,889     32157       64.74     107</v>
          </cell>
        </row>
        <row r="119">
          <cell r="A119">
            <v>36678</v>
          </cell>
          <cell r="B119">
            <v>22894</v>
          </cell>
          <cell r="C119">
            <v>763976</v>
          </cell>
          <cell r="D119" t="str">
            <v>49,599     33371       68.42     103</v>
          </cell>
        </row>
        <row r="120">
          <cell r="A120">
            <v>36708</v>
          </cell>
          <cell r="B120">
            <v>22515</v>
          </cell>
          <cell r="C120">
            <v>750846</v>
          </cell>
          <cell r="D120" t="str">
            <v>42,584     33349       65.41     102</v>
          </cell>
        </row>
        <row r="121">
          <cell r="A121">
            <v>36739</v>
          </cell>
          <cell r="B121">
            <v>21654</v>
          </cell>
          <cell r="C121">
            <v>736017</v>
          </cell>
          <cell r="D121" t="str">
            <v>37,976     33990       63.69     100</v>
          </cell>
        </row>
        <row r="122">
          <cell r="A122">
            <v>36770</v>
          </cell>
          <cell r="B122">
            <v>20412</v>
          </cell>
          <cell r="C122">
            <v>674937</v>
          </cell>
          <cell r="D122" t="str">
            <v>33,925     33066       62.43     100</v>
          </cell>
        </row>
        <row r="123">
          <cell r="A123">
            <v>36800</v>
          </cell>
          <cell r="B123">
            <v>18950</v>
          </cell>
          <cell r="C123">
            <v>652087</v>
          </cell>
          <cell r="D123" t="str">
            <v>30,095     34411       61.36     102</v>
          </cell>
        </row>
        <row r="124">
          <cell r="A124">
            <v>36831</v>
          </cell>
          <cell r="B124">
            <v>18310</v>
          </cell>
          <cell r="C124">
            <v>676007</v>
          </cell>
          <cell r="D124" t="str">
            <v>25,040     36921       57.76     102</v>
          </cell>
        </row>
        <row r="125">
          <cell r="A125">
            <v>36861</v>
          </cell>
          <cell r="B125">
            <v>18399</v>
          </cell>
          <cell r="C125">
            <v>729326</v>
          </cell>
          <cell r="D125" t="str">
            <v>29,102     39640       61.27     102</v>
          </cell>
        </row>
        <row r="126">
          <cell r="A126" t="str">
            <v>Totals: _</v>
          </cell>
          <cell r="B126" t="str">
            <v>_________</v>
          </cell>
          <cell r="C126" t="str">
            <v>__________</v>
          </cell>
          <cell r="D126" t="str">
            <v>__________</v>
          </cell>
        </row>
        <row r="127">
          <cell r="A127">
            <v>2000</v>
          </cell>
          <cell r="B127">
            <v>265245</v>
          </cell>
          <cell r="C127">
            <v>9151371</v>
          </cell>
          <cell r="D127">
            <v>513041</v>
          </cell>
        </row>
        <row r="129">
          <cell r="A129">
            <v>36892</v>
          </cell>
          <cell r="B129">
            <v>18603</v>
          </cell>
          <cell r="C129">
            <v>707171</v>
          </cell>
          <cell r="D129" t="str">
            <v>33,487     38014       64.29     104</v>
          </cell>
        </row>
        <row r="130">
          <cell r="A130">
            <v>36923</v>
          </cell>
          <cell r="B130">
            <v>17550</v>
          </cell>
          <cell r="C130">
            <v>618807</v>
          </cell>
          <cell r="D130" t="str">
            <v>29,181     35260       62.44     101</v>
          </cell>
        </row>
        <row r="131">
          <cell r="A131">
            <v>36951</v>
          </cell>
          <cell r="B131">
            <v>18385</v>
          </cell>
          <cell r="C131">
            <v>675346</v>
          </cell>
          <cell r="D131" t="str">
            <v>33,357     36734       64.47     103</v>
          </cell>
        </row>
        <row r="132">
          <cell r="A132">
            <v>36982</v>
          </cell>
          <cell r="B132">
            <v>16055</v>
          </cell>
          <cell r="C132">
            <v>628523</v>
          </cell>
          <cell r="D132" t="str">
            <v>30,023     39149       65.16     101</v>
          </cell>
        </row>
        <row r="133">
          <cell r="A133">
            <v>37012</v>
          </cell>
          <cell r="B133">
            <v>14411</v>
          </cell>
          <cell r="C133">
            <v>591798</v>
          </cell>
          <cell r="D133" t="str">
            <v>29,332     41066       67.06      95</v>
          </cell>
        </row>
        <row r="134">
          <cell r="A134" t="str">
            <v>Totals: _</v>
          </cell>
          <cell r="B134" t="str">
            <v>_________</v>
          </cell>
          <cell r="C134" t="str">
            <v>__________</v>
          </cell>
          <cell r="D134" t="str">
            <v>__________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6"/>
    </sheetNames>
    <sheetDataSet>
      <sheetData sheetId="0">
        <row r="36">
          <cell r="A36">
            <v>35096</v>
          </cell>
          <cell r="B36">
            <v>148044</v>
          </cell>
          <cell r="C36">
            <v>4367057</v>
          </cell>
          <cell r="D36" t="str">
            <v>15,976     29499        9.74     195</v>
          </cell>
        </row>
        <row r="37">
          <cell r="A37">
            <v>35125</v>
          </cell>
          <cell r="B37">
            <v>280058</v>
          </cell>
          <cell r="C37">
            <v>10112116</v>
          </cell>
          <cell r="D37" t="str">
            <v>83,395     36108       22.95     184</v>
          </cell>
        </row>
        <row r="38">
          <cell r="A38">
            <v>35156</v>
          </cell>
          <cell r="B38">
            <v>256245</v>
          </cell>
          <cell r="C38">
            <v>8683167</v>
          </cell>
          <cell r="D38" t="str">
            <v>86,967     33887       25.34     177</v>
          </cell>
        </row>
        <row r="39">
          <cell r="A39">
            <v>35186</v>
          </cell>
          <cell r="B39">
            <v>232096</v>
          </cell>
          <cell r="C39">
            <v>8424724</v>
          </cell>
          <cell r="D39" t="str">
            <v>74,951     36299       24.41     180</v>
          </cell>
        </row>
        <row r="40">
          <cell r="A40">
            <v>35217</v>
          </cell>
          <cell r="B40">
            <v>214102</v>
          </cell>
          <cell r="C40">
            <v>7419597</v>
          </cell>
          <cell r="D40" t="str">
            <v>81,685     34655       27.62     176</v>
          </cell>
        </row>
        <row r="41">
          <cell r="A41">
            <v>35247</v>
          </cell>
          <cell r="B41">
            <v>199622</v>
          </cell>
          <cell r="C41">
            <v>6946712</v>
          </cell>
          <cell r="D41" t="str">
            <v>106,472     34800       34.78     175</v>
          </cell>
        </row>
        <row r="42">
          <cell r="A42">
            <v>35278</v>
          </cell>
          <cell r="B42">
            <v>174972</v>
          </cell>
          <cell r="C42">
            <v>6355450</v>
          </cell>
          <cell r="D42" t="str">
            <v>80,449     36323       31.50     173</v>
          </cell>
        </row>
        <row r="43">
          <cell r="A43">
            <v>35309</v>
          </cell>
          <cell r="B43">
            <v>151079</v>
          </cell>
          <cell r="C43">
            <v>5715629</v>
          </cell>
          <cell r="D43" t="str">
            <v>69,657     37833       31.56     167</v>
          </cell>
        </row>
        <row r="44">
          <cell r="A44">
            <v>35339</v>
          </cell>
          <cell r="B44">
            <v>151547</v>
          </cell>
          <cell r="C44">
            <v>5605239</v>
          </cell>
          <cell r="D44" t="str">
            <v>87,266     36987       36.54     171</v>
          </cell>
        </row>
        <row r="45">
          <cell r="A45">
            <v>35370</v>
          </cell>
          <cell r="B45">
            <v>141937</v>
          </cell>
          <cell r="C45">
            <v>5212934</v>
          </cell>
          <cell r="D45" t="str">
            <v>102,458     36728       41.92     167</v>
          </cell>
        </row>
        <row r="46">
          <cell r="A46">
            <v>35400</v>
          </cell>
          <cell r="B46">
            <v>134347</v>
          </cell>
          <cell r="C46">
            <v>5174778</v>
          </cell>
          <cell r="D46" t="str">
            <v>144,000     38519       51.73     166</v>
          </cell>
        </row>
        <row r="47">
          <cell r="A47" t="str">
            <v>Totals: _</v>
          </cell>
          <cell r="B47" t="str">
            <v>_________</v>
          </cell>
          <cell r="C47" t="str">
            <v>__________</v>
          </cell>
          <cell r="D47" t="str">
            <v>__________</v>
          </cell>
        </row>
        <row r="48">
          <cell r="A48">
            <v>1996</v>
          </cell>
          <cell r="B48">
            <v>2084049</v>
          </cell>
          <cell r="C48">
            <v>74017403</v>
          </cell>
          <cell r="D48">
            <v>933276</v>
          </cell>
        </row>
        <row r="50">
          <cell r="A50">
            <v>35431</v>
          </cell>
          <cell r="B50">
            <v>123203</v>
          </cell>
          <cell r="C50">
            <v>4769203</v>
          </cell>
          <cell r="D50" t="str">
            <v>139,369     38711       53.08     164</v>
          </cell>
        </row>
        <row r="51">
          <cell r="A51">
            <v>35462</v>
          </cell>
          <cell r="B51">
            <v>111411</v>
          </cell>
          <cell r="C51">
            <v>4360189</v>
          </cell>
          <cell r="D51" t="str">
            <v>119,703     39137       51.79     157</v>
          </cell>
        </row>
        <row r="52">
          <cell r="A52">
            <v>35490</v>
          </cell>
          <cell r="B52">
            <v>119234</v>
          </cell>
          <cell r="C52">
            <v>4550134</v>
          </cell>
          <cell r="D52" t="str">
            <v>131,035     38162       52.36     155</v>
          </cell>
        </row>
        <row r="53">
          <cell r="A53">
            <v>35521</v>
          </cell>
          <cell r="B53">
            <v>110279</v>
          </cell>
          <cell r="C53">
            <v>4149163</v>
          </cell>
          <cell r="D53" t="str">
            <v>112,304     37625       50.45     153</v>
          </cell>
        </row>
        <row r="54">
          <cell r="A54">
            <v>35551</v>
          </cell>
          <cell r="B54">
            <v>103065</v>
          </cell>
          <cell r="C54">
            <v>3668817</v>
          </cell>
          <cell r="D54" t="str">
            <v>92,739     35598       47.36     152</v>
          </cell>
        </row>
        <row r="55">
          <cell r="A55">
            <v>35582</v>
          </cell>
          <cell r="B55">
            <v>93315</v>
          </cell>
          <cell r="C55">
            <v>3130514</v>
          </cell>
          <cell r="D55" t="str">
            <v>83,372     33548       47.19     149</v>
          </cell>
        </row>
        <row r="56">
          <cell r="A56">
            <v>35612</v>
          </cell>
          <cell r="B56">
            <v>89310</v>
          </cell>
          <cell r="C56">
            <v>3183922</v>
          </cell>
          <cell r="D56" t="str">
            <v>86,610     35651       49.23     151</v>
          </cell>
        </row>
        <row r="57">
          <cell r="A57">
            <v>35643</v>
          </cell>
          <cell r="B57">
            <v>84682</v>
          </cell>
          <cell r="C57">
            <v>2930480</v>
          </cell>
          <cell r="D57" t="str">
            <v>85,674     34606       50.29     152</v>
          </cell>
        </row>
        <row r="58">
          <cell r="A58">
            <v>35674</v>
          </cell>
          <cell r="B58">
            <v>73601</v>
          </cell>
          <cell r="C58">
            <v>2543859</v>
          </cell>
          <cell r="D58" t="str">
            <v>74,550     34563       50.32     149</v>
          </cell>
        </row>
        <row r="59">
          <cell r="A59">
            <v>35704</v>
          </cell>
          <cell r="B59">
            <v>73737</v>
          </cell>
          <cell r="C59">
            <v>2565362</v>
          </cell>
          <cell r="D59" t="str">
            <v>73,046     34791       49.76     145</v>
          </cell>
        </row>
        <row r="60">
          <cell r="A60">
            <v>35735</v>
          </cell>
          <cell r="B60">
            <v>68728</v>
          </cell>
          <cell r="C60">
            <v>2423115</v>
          </cell>
          <cell r="D60" t="str">
            <v>69,433     35257       50.26     149</v>
          </cell>
        </row>
        <row r="61">
          <cell r="A61">
            <v>35765</v>
          </cell>
          <cell r="B61">
            <v>71643</v>
          </cell>
          <cell r="C61">
            <v>2476772</v>
          </cell>
          <cell r="D61" t="str">
            <v>81,089     34572       53.09     146</v>
          </cell>
        </row>
        <row r="62">
          <cell r="A62" t="str">
            <v>Totals: _</v>
          </cell>
          <cell r="B62" t="str">
            <v>_________</v>
          </cell>
          <cell r="C62" t="str">
            <v>__________</v>
          </cell>
          <cell r="D62" t="str">
            <v>__________</v>
          </cell>
        </row>
        <row r="63">
          <cell r="A63">
            <v>1997</v>
          </cell>
          <cell r="B63">
            <v>1122208</v>
          </cell>
          <cell r="C63">
            <v>40751530</v>
          </cell>
          <cell r="D63">
            <v>1148924</v>
          </cell>
        </row>
        <row r="65">
          <cell r="A65">
            <v>35796</v>
          </cell>
          <cell r="B65">
            <v>67664</v>
          </cell>
          <cell r="C65">
            <v>2291046</v>
          </cell>
          <cell r="D65" t="str">
            <v>128,295     33860       65.47     146</v>
          </cell>
        </row>
        <row r="66">
          <cell r="A66">
            <v>35827</v>
          </cell>
          <cell r="B66">
            <v>57613</v>
          </cell>
          <cell r="C66">
            <v>1935144</v>
          </cell>
          <cell r="D66" t="str">
            <v>112,668     33589       66.17     143</v>
          </cell>
        </row>
        <row r="67">
          <cell r="A67">
            <v>35855</v>
          </cell>
          <cell r="B67">
            <v>60254</v>
          </cell>
          <cell r="C67">
            <v>1891575</v>
          </cell>
          <cell r="D67" t="str">
            <v>126,324     31394       67.71     139</v>
          </cell>
        </row>
        <row r="68">
          <cell r="A68">
            <v>35886</v>
          </cell>
          <cell r="B68">
            <v>58238</v>
          </cell>
          <cell r="C68">
            <v>1718278</v>
          </cell>
          <cell r="D68" t="str">
            <v>106,246     29505       64.59     139</v>
          </cell>
        </row>
        <row r="69">
          <cell r="A69">
            <v>35916</v>
          </cell>
          <cell r="B69">
            <v>58760</v>
          </cell>
          <cell r="C69">
            <v>1734526</v>
          </cell>
          <cell r="D69" t="str">
            <v>113,373     29519       65.86     137</v>
          </cell>
        </row>
        <row r="70">
          <cell r="A70">
            <v>35947</v>
          </cell>
          <cell r="B70">
            <v>54766</v>
          </cell>
          <cell r="C70">
            <v>1602154</v>
          </cell>
          <cell r="D70" t="str">
            <v>119,855     29255       68.64     135</v>
          </cell>
        </row>
        <row r="71">
          <cell r="A71">
            <v>35977</v>
          </cell>
          <cell r="B71">
            <v>55531</v>
          </cell>
          <cell r="C71">
            <v>1622137</v>
          </cell>
          <cell r="D71" t="str">
            <v>111,445     29212       66.74     134</v>
          </cell>
        </row>
        <row r="72">
          <cell r="A72">
            <v>36008</v>
          </cell>
          <cell r="B72">
            <v>54838</v>
          </cell>
          <cell r="C72">
            <v>1566557</v>
          </cell>
          <cell r="D72" t="str">
            <v>103,565     28567       65.38     132</v>
          </cell>
        </row>
        <row r="73">
          <cell r="A73">
            <v>36039</v>
          </cell>
          <cell r="B73">
            <v>47890</v>
          </cell>
          <cell r="C73">
            <v>1483056</v>
          </cell>
          <cell r="D73" t="str">
            <v>97,537     30968       67.07     134</v>
          </cell>
        </row>
        <row r="74">
          <cell r="A74">
            <v>36069</v>
          </cell>
          <cell r="B74">
            <v>46329</v>
          </cell>
          <cell r="C74">
            <v>1482954</v>
          </cell>
          <cell r="D74" t="str">
            <v>92,777     32010       66.70     133</v>
          </cell>
        </row>
        <row r="75">
          <cell r="A75">
            <v>36100</v>
          </cell>
          <cell r="B75">
            <v>43164</v>
          </cell>
          <cell r="C75">
            <v>1421421</v>
          </cell>
          <cell r="D75" t="str">
            <v>86,001     32931       66.58     127</v>
          </cell>
        </row>
        <row r="76">
          <cell r="A76">
            <v>36130</v>
          </cell>
          <cell r="B76">
            <v>39040</v>
          </cell>
          <cell r="C76">
            <v>1344262</v>
          </cell>
          <cell r="D76" t="str">
            <v>80,918     34433       67.46     126</v>
          </cell>
        </row>
        <row r="77">
          <cell r="A77" t="str">
            <v>Totals: _</v>
          </cell>
          <cell r="B77" t="str">
            <v>_________</v>
          </cell>
          <cell r="C77" t="str">
            <v>__________</v>
          </cell>
          <cell r="D77" t="str">
            <v>__________</v>
          </cell>
        </row>
        <row r="78">
          <cell r="A78">
            <v>1998</v>
          </cell>
          <cell r="B78">
            <v>644087</v>
          </cell>
          <cell r="C78">
            <v>20093110</v>
          </cell>
          <cell r="D78">
            <v>1279004</v>
          </cell>
        </row>
        <row r="80">
          <cell r="A80">
            <v>36161</v>
          </cell>
          <cell r="B80">
            <v>39531</v>
          </cell>
          <cell r="C80">
            <v>1295523</v>
          </cell>
          <cell r="D80" t="str">
            <v>99,405     32773       71.55     126</v>
          </cell>
        </row>
        <row r="81">
          <cell r="A81">
            <v>36192</v>
          </cell>
          <cell r="B81">
            <v>35275</v>
          </cell>
          <cell r="C81">
            <v>1128198</v>
          </cell>
          <cell r="D81" t="str">
            <v>86,869     31983       71.12     126</v>
          </cell>
        </row>
        <row r="82">
          <cell r="A82">
            <v>36220</v>
          </cell>
          <cell r="B82">
            <v>41040</v>
          </cell>
          <cell r="C82">
            <v>1206625</v>
          </cell>
          <cell r="D82" t="str">
            <v>93,129     29402       69.41     124</v>
          </cell>
        </row>
        <row r="83">
          <cell r="A83">
            <v>36251</v>
          </cell>
          <cell r="B83">
            <v>36694</v>
          </cell>
          <cell r="C83">
            <v>1115306</v>
          </cell>
          <cell r="D83" t="str">
            <v>75,688     30395       67.35     123</v>
          </cell>
        </row>
        <row r="84">
          <cell r="A84">
            <v>36281</v>
          </cell>
          <cell r="B84">
            <v>33564</v>
          </cell>
          <cell r="C84">
            <v>1090156</v>
          </cell>
          <cell r="D84" t="str">
            <v>70,479     32480       67.74     119</v>
          </cell>
        </row>
        <row r="85">
          <cell r="A85">
            <v>36312</v>
          </cell>
          <cell r="B85">
            <v>29726</v>
          </cell>
          <cell r="C85">
            <v>962105</v>
          </cell>
          <cell r="D85" t="str">
            <v>70,987     32366       70.48     119</v>
          </cell>
        </row>
        <row r="86">
          <cell r="A86">
            <v>36342</v>
          </cell>
          <cell r="B86">
            <v>29632</v>
          </cell>
          <cell r="C86">
            <v>959738</v>
          </cell>
          <cell r="D86" t="str">
            <v>65,343     32389       68.80     122</v>
          </cell>
        </row>
        <row r="87">
          <cell r="A87">
            <v>36373</v>
          </cell>
          <cell r="B87">
            <v>29023</v>
          </cell>
          <cell r="C87">
            <v>967447</v>
          </cell>
          <cell r="D87" t="str">
            <v>68,021     33334       70.09     121</v>
          </cell>
        </row>
        <row r="88">
          <cell r="A88">
            <v>36404</v>
          </cell>
          <cell r="B88">
            <v>28783</v>
          </cell>
          <cell r="C88">
            <v>948926</v>
          </cell>
          <cell r="D88" t="str">
            <v>56,073     32969       66.08     116</v>
          </cell>
        </row>
        <row r="89">
          <cell r="A89">
            <v>36434</v>
          </cell>
          <cell r="B89">
            <v>30187</v>
          </cell>
          <cell r="C89">
            <v>936705</v>
          </cell>
          <cell r="D89" t="str">
            <v>57,586     31031       65.61     117</v>
          </cell>
        </row>
        <row r="90">
          <cell r="A90">
            <v>36465</v>
          </cell>
          <cell r="B90">
            <v>29533</v>
          </cell>
          <cell r="C90">
            <v>896528</v>
          </cell>
          <cell r="D90" t="str">
            <v>142,432     30357       82.83     117</v>
          </cell>
        </row>
        <row r="91">
          <cell r="A91">
            <v>36495</v>
          </cell>
          <cell r="B91">
            <v>29390</v>
          </cell>
          <cell r="C91">
            <v>907100</v>
          </cell>
          <cell r="D91" t="str">
            <v>146,365     30865       83.28     114</v>
          </cell>
        </row>
        <row r="92">
          <cell r="A92" t="str">
            <v>Totals: _</v>
          </cell>
          <cell r="B92" t="str">
            <v>_________</v>
          </cell>
          <cell r="C92" t="str">
            <v>__________</v>
          </cell>
          <cell r="D92" t="str">
            <v>__________</v>
          </cell>
        </row>
        <row r="93">
          <cell r="A93">
            <v>1999</v>
          </cell>
          <cell r="B93">
            <v>392378</v>
          </cell>
          <cell r="C93">
            <v>12414357</v>
          </cell>
          <cell r="D93">
            <v>1032377</v>
          </cell>
        </row>
        <row r="95">
          <cell r="A95">
            <v>36526</v>
          </cell>
          <cell r="B95">
            <v>28125</v>
          </cell>
          <cell r="C95">
            <v>851977</v>
          </cell>
          <cell r="D95" t="str">
            <v>125,638     30293       81.71     113</v>
          </cell>
        </row>
        <row r="96">
          <cell r="A96">
            <v>36557</v>
          </cell>
          <cell r="B96">
            <v>25644</v>
          </cell>
          <cell r="C96">
            <v>776081</v>
          </cell>
          <cell r="D96" t="str">
            <v>115,755     30264       81.86     115</v>
          </cell>
        </row>
        <row r="97">
          <cell r="A97">
            <v>36586</v>
          </cell>
          <cell r="B97">
            <v>29021</v>
          </cell>
          <cell r="C97">
            <v>821195</v>
          </cell>
          <cell r="D97" t="str">
            <v>103,767     28297       78.14     113</v>
          </cell>
        </row>
        <row r="98">
          <cell r="A98">
            <v>36617</v>
          </cell>
          <cell r="B98">
            <v>27805</v>
          </cell>
          <cell r="C98">
            <v>759455</v>
          </cell>
          <cell r="D98" t="str">
            <v>72,002     27314       72.14     114</v>
          </cell>
        </row>
        <row r="99">
          <cell r="A99">
            <v>36647</v>
          </cell>
          <cell r="B99">
            <v>24887</v>
          </cell>
          <cell r="C99">
            <v>758610</v>
          </cell>
          <cell r="D99" t="str">
            <v>64,443     30483       72.14     110</v>
          </cell>
        </row>
        <row r="100">
          <cell r="A100">
            <v>36678</v>
          </cell>
          <cell r="B100">
            <v>25292</v>
          </cell>
          <cell r="C100">
            <v>731209</v>
          </cell>
          <cell r="D100" t="str">
            <v>63,082     28911       71.38     112</v>
          </cell>
        </row>
        <row r="101">
          <cell r="A101">
            <v>36708</v>
          </cell>
          <cell r="B101">
            <v>27370</v>
          </cell>
          <cell r="C101">
            <v>766438</v>
          </cell>
          <cell r="D101" t="str">
            <v>65,153     28003       70.42     107</v>
          </cell>
        </row>
        <row r="102">
          <cell r="A102">
            <v>36739</v>
          </cell>
          <cell r="B102">
            <v>28546</v>
          </cell>
          <cell r="C102">
            <v>741881</v>
          </cell>
          <cell r="D102" t="str">
            <v>88,575     25989       75.63     106</v>
          </cell>
        </row>
        <row r="103">
          <cell r="A103">
            <v>36770</v>
          </cell>
          <cell r="B103">
            <v>25686</v>
          </cell>
          <cell r="C103">
            <v>701873</v>
          </cell>
          <cell r="D103" t="str">
            <v>83,150     27326       76.40     107</v>
          </cell>
        </row>
        <row r="104">
          <cell r="A104">
            <v>36800</v>
          </cell>
          <cell r="B104">
            <v>24904</v>
          </cell>
          <cell r="C104">
            <v>675918</v>
          </cell>
          <cell r="D104" t="str">
            <v>86,816     27141       77.71     102</v>
          </cell>
        </row>
        <row r="105">
          <cell r="A105">
            <v>36831</v>
          </cell>
          <cell r="B105">
            <v>21898</v>
          </cell>
          <cell r="C105">
            <v>646727</v>
          </cell>
          <cell r="D105" t="str">
            <v>78,099     29534       78.10     107</v>
          </cell>
        </row>
        <row r="106">
          <cell r="A106">
            <v>36861</v>
          </cell>
          <cell r="B106">
            <v>26070</v>
          </cell>
          <cell r="C106">
            <v>747271</v>
          </cell>
          <cell r="D106" t="str">
            <v>83,188     28665       76.14     108</v>
          </cell>
        </row>
        <row r="107">
          <cell r="A107" t="str">
            <v>Totals: _</v>
          </cell>
          <cell r="B107" t="str">
            <v>_________</v>
          </cell>
          <cell r="C107" t="str">
            <v>__________</v>
          </cell>
          <cell r="D107" t="str">
            <v>__________</v>
          </cell>
        </row>
        <row r="108">
          <cell r="A108">
            <v>2000</v>
          </cell>
          <cell r="B108">
            <v>315248</v>
          </cell>
          <cell r="C108">
            <v>8978635</v>
          </cell>
          <cell r="D108">
            <v>1029668</v>
          </cell>
        </row>
        <row r="110">
          <cell r="A110">
            <v>36892</v>
          </cell>
          <cell r="B110">
            <v>25112</v>
          </cell>
          <cell r="C110">
            <v>734714</v>
          </cell>
          <cell r="D110" t="str">
            <v>55,776     29258       68.95     106</v>
          </cell>
        </row>
        <row r="111">
          <cell r="A111">
            <v>36923</v>
          </cell>
          <cell r="B111">
            <v>19655</v>
          </cell>
          <cell r="C111">
            <v>602725</v>
          </cell>
          <cell r="D111" t="str">
            <v>22,554     30666       53.43     105</v>
          </cell>
        </row>
        <row r="112">
          <cell r="A112">
            <v>36951</v>
          </cell>
          <cell r="B112">
            <v>21176</v>
          </cell>
          <cell r="C112">
            <v>659988</v>
          </cell>
          <cell r="D112" t="str">
            <v>24,113     31167       53.24     105</v>
          </cell>
        </row>
        <row r="113">
          <cell r="A113">
            <v>36982</v>
          </cell>
          <cell r="B113">
            <v>21575</v>
          </cell>
          <cell r="C113">
            <v>684399</v>
          </cell>
          <cell r="D113" t="str">
            <v>43,459     31722       66.83     106</v>
          </cell>
        </row>
        <row r="114">
          <cell r="A114">
            <v>37012</v>
          </cell>
          <cell r="B114">
            <v>30304</v>
          </cell>
          <cell r="C114">
            <v>744274</v>
          </cell>
          <cell r="D114" t="str">
            <v>102,499     24561       77.18     103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6"/>
    </sheetNames>
    <sheetDataSet>
      <sheetData sheetId="0">
        <row r="36">
          <cell r="A36">
            <v>35125</v>
          </cell>
          <cell r="B36">
            <v>189111</v>
          </cell>
          <cell r="C36">
            <v>4317878</v>
          </cell>
          <cell r="D36" t="str">
            <v>43,158     22833       18.58     191</v>
          </cell>
        </row>
        <row r="37">
          <cell r="A37">
            <v>35156</v>
          </cell>
          <cell r="B37">
            <v>260158</v>
          </cell>
          <cell r="C37">
            <v>9182526</v>
          </cell>
          <cell r="D37" t="str">
            <v>99,258     35296       27.62     177</v>
          </cell>
        </row>
        <row r="38">
          <cell r="A38">
            <v>35186</v>
          </cell>
          <cell r="B38">
            <v>241573</v>
          </cell>
          <cell r="C38">
            <v>9071793</v>
          </cell>
          <cell r="D38" t="str">
            <v>148,583     37554       38.08     176</v>
          </cell>
        </row>
        <row r="39">
          <cell r="A39">
            <v>35217</v>
          </cell>
          <cell r="B39">
            <v>190799</v>
          </cell>
          <cell r="C39">
            <v>8514037</v>
          </cell>
          <cell r="D39" t="str">
            <v>136,669     44624       41.74     174</v>
          </cell>
        </row>
        <row r="40">
          <cell r="A40">
            <v>35247</v>
          </cell>
          <cell r="B40">
            <v>172719</v>
          </cell>
          <cell r="C40">
            <v>8396802</v>
          </cell>
          <cell r="D40" t="str">
            <v>184,196     48616       51.61     171</v>
          </cell>
        </row>
        <row r="41">
          <cell r="A41">
            <v>35278</v>
          </cell>
          <cell r="B41">
            <v>155383</v>
          </cell>
          <cell r="C41">
            <v>8137758</v>
          </cell>
          <cell r="D41" t="str">
            <v>191,146     52373       55.16     169</v>
          </cell>
        </row>
        <row r="42">
          <cell r="A42">
            <v>35309</v>
          </cell>
          <cell r="B42">
            <v>133047</v>
          </cell>
          <cell r="C42">
            <v>6950305</v>
          </cell>
          <cell r="D42" t="str">
            <v>185,196     52240       58.19     169</v>
          </cell>
        </row>
        <row r="43">
          <cell r="A43">
            <v>35339</v>
          </cell>
          <cell r="B43">
            <v>132705</v>
          </cell>
          <cell r="C43">
            <v>6786374</v>
          </cell>
          <cell r="D43" t="str">
            <v>193,112     51139       59.27     170</v>
          </cell>
        </row>
        <row r="44">
          <cell r="A44">
            <v>35370</v>
          </cell>
          <cell r="B44">
            <v>143146</v>
          </cell>
          <cell r="C44">
            <v>6139341</v>
          </cell>
          <cell r="D44" t="str">
            <v>251,691     42889       63.75     169</v>
          </cell>
        </row>
        <row r="45">
          <cell r="A45">
            <v>35400</v>
          </cell>
          <cell r="B45">
            <v>135254</v>
          </cell>
          <cell r="C45">
            <v>6240382</v>
          </cell>
          <cell r="D45" t="str">
            <v>279,628     46139       67.40     164</v>
          </cell>
        </row>
        <row r="46">
          <cell r="A46" t="str">
            <v>Totals:</v>
          </cell>
          <cell r="B46" t="str">
            <v>__________</v>
          </cell>
          <cell r="C46" t="str">
            <v>__________</v>
          </cell>
          <cell r="D46" t="str">
            <v>__________</v>
          </cell>
        </row>
        <row r="47">
          <cell r="A47">
            <v>1996</v>
          </cell>
          <cell r="B47">
            <v>1753895</v>
          </cell>
          <cell r="C47">
            <v>73737196</v>
          </cell>
          <cell r="D47">
            <v>1712637</v>
          </cell>
        </row>
        <row r="49">
          <cell r="A49">
            <v>35431</v>
          </cell>
          <cell r="B49">
            <v>122722</v>
          </cell>
          <cell r="C49">
            <v>5799793</v>
          </cell>
          <cell r="D49" t="str">
            <v>294,837     47260       70.61     165</v>
          </cell>
        </row>
        <row r="50">
          <cell r="A50">
            <v>35462</v>
          </cell>
          <cell r="B50">
            <v>102928</v>
          </cell>
          <cell r="C50">
            <v>5078648</v>
          </cell>
          <cell r="D50" t="str">
            <v>270,117     49342       72.41     162</v>
          </cell>
        </row>
        <row r="51">
          <cell r="A51">
            <v>35490</v>
          </cell>
          <cell r="B51">
            <v>116053</v>
          </cell>
          <cell r="C51">
            <v>5287456</v>
          </cell>
          <cell r="D51" t="str">
            <v>294,926     45561       71.76     157</v>
          </cell>
        </row>
        <row r="52">
          <cell r="A52">
            <v>35521</v>
          </cell>
          <cell r="B52">
            <v>100063</v>
          </cell>
          <cell r="C52">
            <v>4716960</v>
          </cell>
          <cell r="D52" t="str">
            <v>252,338     47140       71.61     157</v>
          </cell>
        </row>
        <row r="53">
          <cell r="A53">
            <v>35551</v>
          </cell>
          <cell r="B53">
            <v>96215</v>
          </cell>
          <cell r="C53">
            <v>4533162</v>
          </cell>
          <cell r="D53" t="str">
            <v>262,587     47115       73.18     154</v>
          </cell>
        </row>
        <row r="54">
          <cell r="A54">
            <v>35582</v>
          </cell>
          <cell r="B54">
            <v>91699</v>
          </cell>
          <cell r="C54">
            <v>3914370</v>
          </cell>
          <cell r="D54" t="str">
            <v>286,322     42688       75.74     152</v>
          </cell>
        </row>
        <row r="55">
          <cell r="A55">
            <v>35612</v>
          </cell>
          <cell r="B55">
            <v>89117</v>
          </cell>
          <cell r="C55">
            <v>4099021</v>
          </cell>
          <cell r="D55" t="str">
            <v>284,383     45996       76.14     150</v>
          </cell>
        </row>
        <row r="56">
          <cell r="A56">
            <v>35643</v>
          </cell>
          <cell r="B56">
            <v>88930</v>
          </cell>
          <cell r="C56">
            <v>4480288</v>
          </cell>
          <cell r="D56" t="str">
            <v>303,564     50380       77.34     150</v>
          </cell>
        </row>
        <row r="57">
          <cell r="A57">
            <v>35674</v>
          </cell>
          <cell r="B57">
            <v>80566</v>
          </cell>
          <cell r="C57">
            <v>3915771</v>
          </cell>
          <cell r="D57" t="str">
            <v>264,844     48604       76.68     154</v>
          </cell>
        </row>
        <row r="58">
          <cell r="A58">
            <v>35704</v>
          </cell>
          <cell r="B58">
            <v>85932</v>
          </cell>
          <cell r="C58">
            <v>3821402</v>
          </cell>
          <cell r="D58" t="str">
            <v>267,474     44471       75.68     150</v>
          </cell>
        </row>
        <row r="59">
          <cell r="A59">
            <v>35735</v>
          </cell>
          <cell r="B59">
            <v>73544</v>
          </cell>
          <cell r="C59">
            <v>3395217</v>
          </cell>
          <cell r="D59" t="str">
            <v>281,724     46166       79.30     150</v>
          </cell>
        </row>
        <row r="60">
          <cell r="A60">
            <v>35765</v>
          </cell>
          <cell r="B60">
            <v>71079</v>
          </cell>
          <cell r="C60">
            <v>3398209</v>
          </cell>
          <cell r="D60" t="str">
            <v>315,848     47809       81.63     147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  <row r="62">
          <cell r="A62">
            <v>1997</v>
          </cell>
          <cell r="B62">
            <v>1118848</v>
          </cell>
          <cell r="C62">
            <v>52440297</v>
          </cell>
          <cell r="D62">
            <v>3378964</v>
          </cell>
        </row>
        <row r="64">
          <cell r="A64">
            <v>35796</v>
          </cell>
          <cell r="B64">
            <v>61611</v>
          </cell>
          <cell r="C64">
            <v>3136533</v>
          </cell>
          <cell r="D64" t="str">
            <v>288,095     50909       82.38     147</v>
          </cell>
        </row>
        <row r="65">
          <cell r="A65">
            <v>35827</v>
          </cell>
          <cell r="B65">
            <v>53696</v>
          </cell>
          <cell r="C65">
            <v>2722854</v>
          </cell>
          <cell r="D65" t="str">
            <v>266,925     50709       83.25     145</v>
          </cell>
        </row>
        <row r="66">
          <cell r="A66">
            <v>35855</v>
          </cell>
          <cell r="B66">
            <v>54110</v>
          </cell>
          <cell r="C66">
            <v>2801688</v>
          </cell>
          <cell r="D66" t="str">
            <v>253,202     51778       82.39     145</v>
          </cell>
        </row>
        <row r="67">
          <cell r="A67">
            <v>35886</v>
          </cell>
          <cell r="B67">
            <v>47205</v>
          </cell>
          <cell r="C67">
            <v>2564036</v>
          </cell>
          <cell r="D67" t="str">
            <v>230,303     54318       82.99     142</v>
          </cell>
        </row>
        <row r="68">
          <cell r="A68">
            <v>35916</v>
          </cell>
          <cell r="B68">
            <v>47560</v>
          </cell>
          <cell r="C68">
            <v>2631110</v>
          </cell>
          <cell r="D68" t="str">
            <v>235,096     55322       83.17     141</v>
          </cell>
        </row>
        <row r="69">
          <cell r="A69">
            <v>35947</v>
          </cell>
          <cell r="B69">
            <v>44594</v>
          </cell>
          <cell r="C69">
            <v>2439859</v>
          </cell>
          <cell r="D69" t="str">
            <v>194,894     54713       81.38     140</v>
          </cell>
        </row>
        <row r="70">
          <cell r="A70">
            <v>35977</v>
          </cell>
          <cell r="B70">
            <v>43432</v>
          </cell>
          <cell r="C70">
            <v>2355934</v>
          </cell>
          <cell r="D70" t="str">
            <v>228,690     54245       84.04     139</v>
          </cell>
        </row>
        <row r="71">
          <cell r="A71">
            <v>36008</v>
          </cell>
          <cell r="B71">
            <v>42318</v>
          </cell>
          <cell r="C71">
            <v>2276929</v>
          </cell>
          <cell r="D71" t="str">
            <v>226,696     53806       84.27     138</v>
          </cell>
        </row>
        <row r="72">
          <cell r="A72">
            <v>36039</v>
          </cell>
          <cell r="B72">
            <v>36723</v>
          </cell>
          <cell r="C72">
            <v>2126003</v>
          </cell>
          <cell r="D72" t="str">
            <v>208,358     57893       85.02     133</v>
          </cell>
        </row>
        <row r="73">
          <cell r="A73">
            <v>36069</v>
          </cell>
          <cell r="B73">
            <v>38537</v>
          </cell>
          <cell r="C73">
            <v>2092458</v>
          </cell>
          <cell r="D73" t="str">
            <v>193,677     54298       83.40     133</v>
          </cell>
        </row>
        <row r="74">
          <cell r="A74">
            <v>36100</v>
          </cell>
          <cell r="B74">
            <v>35939</v>
          </cell>
          <cell r="C74">
            <v>1924246</v>
          </cell>
          <cell r="D74" t="str">
            <v>173,306     53543       82.82     132</v>
          </cell>
        </row>
        <row r="75">
          <cell r="A75">
            <v>36130</v>
          </cell>
          <cell r="B75">
            <v>33418</v>
          </cell>
          <cell r="C75">
            <v>1752458</v>
          </cell>
          <cell r="D75" t="str">
            <v>192,751     52441       85.22     127</v>
          </cell>
        </row>
        <row r="76">
          <cell r="A76" t="str">
            <v>Totals:</v>
          </cell>
          <cell r="B76" t="str">
            <v>__________</v>
          </cell>
          <cell r="C76" t="str">
            <v>__________</v>
          </cell>
          <cell r="D76" t="str">
            <v>__________</v>
          </cell>
        </row>
        <row r="77">
          <cell r="A77">
            <v>1998</v>
          </cell>
          <cell r="B77">
            <v>539143</v>
          </cell>
          <cell r="C77">
            <v>28824108</v>
          </cell>
          <cell r="D77">
            <v>2691993</v>
          </cell>
        </row>
        <row r="79">
          <cell r="A79">
            <v>36161</v>
          </cell>
          <cell r="B79">
            <v>31965</v>
          </cell>
          <cell r="C79">
            <v>1660785</v>
          </cell>
          <cell r="D79" t="str">
            <v>199,469     51957       86.19     131</v>
          </cell>
        </row>
        <row r="80">
          <cell r="A80">
            <v>36192</v>
          </cell>
          <cell r="B80">
            <v>30230</v>
          </cell>
          <cell r="C80">
            <v>1483574</v>
          </cell>
          <cell r="D80" t="str">
            <v>193,242     49077       86.47     127</v>
          </cell>
        </row>
        <row r="81">
          <cell r="A81">
            <v>36220</v>
          </cell>
          <cell r="B81">
            <v>32343</v>
          </cell>
          <cell r="C81">
            <v>1612939</v>
          </cell>
          <cell r="D81" t="str">
            <v>203,220     49870       86.27     127</v>
          </cell>
        </row>
        <row r="82">
          <cell r="A82">
            <v>36251</v>
          </cell>
          <cell r="B82">
            <v>28284</v>
          </cell>
          <cell r="C82">
            <v>1504402</v>
          </cell>
          <cell r="D82" t="str">
            <v>193,670     53190       87.26     127</v>
          </cell>
        </row>
        <row r="83">
          <cell r="A83">
            <v>36281</v>
          </cell>
          <cell r="B83">
            <v>28793</v>
          </cell>
          <cell r="C83">
            <v>1456757</v>
          </cell>
          <cell r="D83" t="str">
            <v>189,646     50595       86.82     125</v>
          </cell>
        </row>
        <row r="84">
          <cell r="A84">
            <v>36312</v>
          </cell>
          <cell r="B84">
            <v>26655</v>
          </cell>
          <cell r="C84">
            <v>1379471</v>
          </cell>
          <cell r="D84" t="str">
            <v>171,701     51753       86.56     127</v>
          </cell>
        </row>
        <row r="85">
          <cell r="A85">
            <v>36342</v>
          </cell>
          <cell r="B85">
            <v>29044</v>
          </cell>
          <cell r="C85">
            <v>1372089</v>
          </cell>
          <cell r="D85" t="str">
            <v>188,633     47242       86.66     122</v>
          </cell>
        </row>
        <row r="86">
          <cell r="A86">
            <v>36373</v>
          </cell>
          <cell r="B86">
            <v>27526</v>
          </cell>
          <cell r="C86">
            <v>1283807</v>
          </cell>
          <cell r="D86" t="str">
            <v>213,019     46640       88.56     122</v>
          </cell>
        </row>
        <row r="87">
          <cell r="A87">
            <v>36404</v>
          </cell>
          <cell r="B87">
            <v>28131</v>
          </cell>
          <cell r="C87">
            <v>1220202</v>
          </cell>
          <cell r="D87" t="str">
            <v>185,962     43376       86.86     120</v>
          </cell>
        </row>
        <row r="88">
          <cell r="A88">
            <v>36434</v>
          </cell>
          <cell r="B88">
            <v>29014</v>
          </cell>
          <cell r="C88">
            <v>1290878</v>
          </cell>
          <cell r="D88" t="str">
            <v>206,125     44492       87.66     118</v>
          </cell>
        </row>
        <row r="89">
          <cell r="A89">
            <v>36465</v>
          </cell>
          <cell r="B89">
            <v>27253</v>
          </cell>
          <cell r="C89">
            <v>1207725</v>
          </cell>
          <cell r="D89" t="str">
            <v>173,907     44316       86.45     118</v>
          </cell>
        </row>
        <row r="90">
          <cell r="A90">
            <v>36495</v>
          </cell>
          <cell r="B90">
            <v>28407</v>
          </cell>
          <cell r="C90">
            <v>1227294</v>
          </cell>
          <cell r="D90" t="str">
            <v>192,743     43204       87.15     116</v>
          </cell>
        </row>
        <row r="91">
          <cell r="A91" t="str">
            <v>Totals:</v>
          </cell>
          <cell r="B91" t="str">
            <v>__________</v>
          </cell>
          <cell r="C91" t="str">
            <v>__________</v>
          </cell>
          <cell r="D91" t="str">
            <v>__________</v>
          </cell>
        </row>
        <row r="92">
          <cell r="A92">
            <v>1999</v>
          </cell>
          <cell r="B92">
            <v>347645</v>
          </cell>
          <cell r="C92">
            <v>16699923</v>
          </cell>
          <cell r="D92">
            <v>2311337</v>
          </cell>
        </row>
        <row r="94">
          <cell r="A94">
            <v>36526</v>
          </cell>
          <cell r="B94">
            <v>26314</v>
          </cell>
          <cell r="C94">
            <v>1168246</v>
          </cell>
          <cell r="D94" t="str">
            <v>200,385     44397       88.39     114</v>
          </cell>
        </row>
        <row r="95">
          <cell r="A95">
            <v>36557</v>
          </cell>
          <cell r="B95">
            <v>28508</v>
          </cell>
          <cell r="C95">
            <v>993020</v>
          </cell>
          <cell r="D95" t="str">
            <v>194,317     34834       87.21     113</v>
          </cell>
        </row>
        <row r="96">
          <cell r="A96">
            <v>36586</v>
          </cell>
          <cell r="B96">
            <v>29214</v>
          </cell>
          <cell r="C96">
            <v>1112162</v>
          </cell>
          <cell r="D96" t="str">
            <v>225,551     38070       88.53     116</v>
          </cell>
        </row>
        <row r="97">
          <cell r="A97">
            <v>36617</v>
          </cell>
          <cell r="B97">
            <v>29445</v>
          </cell>
          <cell r="C97">
            <v>1036693</v>
          </cell>
          <cell r="D97" t="str">
            <v>209,601     35208       87.68     115</v>
          </cell>
        </row>
        <row r="98">
          <cell r="A98">
            <v>36647</v>
          </cell>
          <cell r="B98">
            <v>29521</v>
          </cell>
          <cell r="C98">
            <v>1026000</v>
          </cell>
          <cell r="D98" t="str">
            <v>230,655     34755       88.65     116</v>
          </cell>
        </row>
        <row r="99">
          <cell r="A99">
            <v>36678</v>
          </cell>
          <cell r="B99">
            <v>31145</v>
          </cell>
          <cell r="C99">
            <v>978011</v>
          </cell>
          <cell r="D99" t="str">
            <v>202,368     31402       86.66     115</v>
          </cell>
        </row>
        <row r="100">
          <cell r="A100">
            <v>36708</v>
          </cell>
          <cell r="B100">
            <v>29519</v>
          </cell>
          <cell r="C100">
            <v>970638</v>
          </cell>
          <cell r="D100" t="str">
            <v>175,310     32882       85.59     117</v>
          </cell>
        </row>
        <row r="101">
          <cell r="A101">
            <v>36739</v>
          </cell>
          <cell r="B101">
            <v>27894</v>
          </cell>
          <cell r="C101">
            <v>965873</v>
          </cell>
          <cell r="D101" t="str">
            <v>215,853     34627       88.56     116</v>
          </cell>
        </row>
        <row r="102">
          <cell r="A102">
            <v>36770</v>
          </cell>
          <cell r="B102">
            <v>24544</v>
          </cell>
          <cell r="C102">
            <v>876269</v>
          </cell>
          <cell r="D102" t="str">
            <v>175,612     35702       87.74     114</v>
          </cell>
        </row>
        <row r="103">
          <cell r="A103">
            <v>36800</v>
          </cell>
          <cell r="B103">
            <v>24535</v>
          </cell>
          <cell r="C103">
            <v>854098</v>
          </cell>
          <cell r="D103" t="str">
            <v>175,100     34812       87.71     116</v>
          </cell>
        </row>
        <row r="104">
          <cell r="A104">
            <v>36831</v>
          </cell>
          <cell r="B104">
            <v>25083</v>
          </cell>
          <cell r="C104">
            <v>805214</v>
          </cell>
          <cell r="D104" t="str">
            <v>184,880     32102       88.05     115</v>
          </cell>
        </row>
        <row r="105">
          <cell r="A105">
            <v>36861</v>
          </cell>
          <cell r="B105">
            <v>26710</v>
          </cell>
          <cell r="C105">
            <v>806932</v>
          </cell>
          <cell r="D105" t="str">
            <v>192,743     30211       87.83     113</v>
          </cell>
        </row>
        <row r="106">
          <cell r="A106" t="str">
            <v>Totals:</v>
          </cell>
          <cell r="B106" t="str">
            <v>__________</v>
          </cell>
          <cell r="C106" t="str">
            <v>__________</v>
          </cell>
          <cell r="D106" t="str">
            <v>__________</v>
          </cell>
        </row>
        <row r="107">
          <cell r="A107">
            <v>2000</v>
          </cell>
          <cell r="B107">
            <v>332432</v>
          </cell>
          <cell r="C107">
            <v>11593156</v>
          </cell>
          <cell r="D107">
            <v>2382375</v>
          </cell>
        </row>
        <row r="109">
          <cell r="A109">
            <v>36892</v>
          </cell>
          <cell r="B109">
            <v>23857</v>
          </cell>
          <cell r="C109">
            <v>792526</v>
          </cell>
          <cell r="D109" t="str">
            <v>186,534     33220       88.66     112</v>
          </cell>
        </row>
        <row r="110">
          <cell r="A110">
            <v>36923</v>
          </cell>
          <cell r="B110">
            <v>23166</v>
          </cell>
          <cell r="C110">
            <v>711201</v>
          </cell>
          <cell r="D110" t="str">
            <v>168,496     30701       87.91     113</v>
          </cell>
        </row>
        <row r="111">
          <cell r="A111">
            <v>36951</v>
          </cell>
          <cell r="B111">
            <v>22350</v>
          </cell>
          <cell r="C111">
            <v>783788</v>
          </cell>
          <cell r="D111" t="str">
            <v>147,055     35069       86.81     110</v>
          </cell>
        </row>
        <row r="112">
          <cell r="A112">
            <v>36982</v>
          </cell>
          <cell r="B112">
            <v>21738</v>
          </cell>
          <cell r="C112">
            <v>711900</v>
          </cell>
          <cell r="D112" t="str">
            <v>121,598     32750       84.83     109</v>
          </cell>
        </row>
        <row r="113">
          <cell r="A113">
            <v>37012</v>
          </cell>
          <cell r="B113">
            <v>20520</v>
          </cell>
          <cell r="C113">
            <v>699873</v>
          </cell>
          <cell r="D113" t="str">
            <v>132,667     34107       86.60     109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  <cell r="D114" t="str">
            <v>__________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6"/>
    </sheetNames>
    <sheetDataSet>
      <sheetData sheetId="0">
        <row r="56">
          <cell r="A56">
            <v>35156</v>
          </cell>
          <cell r="B56">
            <v>105743</v>
          </cell>
          <cell r="C56">
            <v>4721897</v>
          </cell>
          <cell r="D56" t="str">
            <v>119,196     44655       52.99     196</v>
          </cell>
        </row>
        <row r="57">
          <cell r="A57">
            <v>35186</v>
          </cell>
          <cell r="B57">
            <v>194555</v>
          </cell>
          <cell r="C57">
            <v>9519504</v>
          </cell>
          <cell r="D57" t="str">
            <v>175,276     48930       47.39     191</v>
          </cell>
        </row>
        <row r="58">
          <cell r="A58">
            <v>35217</v>
          </cell>
          <cell r="B58">
            <v>152692</v>
          </cell>
          <cell r="C58">
            <v>8757287</v>
          </cell>
          <cell r="D58" t="str">
            <v>160,798     57353       51.29     185</v>
          </cell>
        </row>
        <row r="59">
          <cell r="A59">
            <v>35247</v>
          </cell>
          <cell r="B59">
            <v>136291</v>
          </cell>
          <cell r="C59">
            <v>8447882</v>
          </cell>
          <cell r="D59" t="str">
            <v>164,979     61985       54.76     184</v>
          </cell>
        </row>
        <row r="60">
          <cell r="A60">
            <v>35278</v>
          </cell>
          <cell r="B60">
            <v>129581</v>
          </cell>
          <cell r="C60">
            <v>7453413</v>
          </cell>
          <cell r="D60" t="str">
            <v>147,017     57520       53.15     177</v>
          </cell>
        </row>
        <row r="61">
          <cell r="A61">
            <v>35309</v>
          </cell>
          <cell r="B61">
            <v>112997</v>
          </cell>
          <cell r="C61">
            <v>6277807</v>
          </cell>
          <cell r="D61" t="str">
            <v>121,767     55558       51.87     175</v>
          </cell>
        </row>
        <row r="62">
          <cell r="A62">
            <v>35339</v>
          </cell>
          <cell r="B62">
            <v>103971</v>
          </cell>
          <cell r="C62">
            <v>5835992</v>
          </cell>
          <cell r="D62" t="str">
            <v>127,450     56131       55.07     174</v>
          </cell>
        </row>
        <row r="63">
          <cell r="A63">
            <v>35370</v>
          </cell>
          <cell r="B63">
            <v>97840</v>
          </cell>
          <cell r="C63">
            <v>5572080</v>
          </cell>
          <cell r="D63" t="str">
            <v>125,650     56951       56.22     172</v>
          </cell>
        </row>
        <row r="64">
          <cell r="A64">
            <v>35400</v>
          </cell>
          <cell r="B64">
            <v>93493</v>
          </cell>
          <cell r="C64">
            <v>5107894</v>
          </cell>
          <cell r="D64" t="str">
            <v>136,110     54634       59.28     169</v>
          </cell>
        </row>
        <row r="65">
          <cell r="A65" t="str">
            <v>Totals:</v>
          </cell>
          <cell r="B65" t="str">
            <v>__________</v>
          </cell>
          <cell r="C65" t="str">
            <v>__________</v>
          </cell>
          <cell r="D65" t="str">
            <v>__________</v>
          </cell>
        </row>
        <row r="66">
          <cell r="A66">
            <v>1996</v>
          </cell>
          <cell r="B66">
            <v>1127163</v>
          </cell>
          <cell r="C66">
            <v>61693756</v>
          </cell>
          <cell r="D66">
            <v>1278243</v>
          </cell>
        </row>
        <row r="68">
          <cell r="A68">
            <v>35431</v>
          </cell>
          <cell r="B68">
            <v>82723</v>
          </cell>
          <cell r="C68">
            <v>4580205</v>
          </cell>
          <cell r="D68" t="str">
            <v>122,212     55368       59.63     169</v>
          </cell>
        </row>
        <row r="69">
          <cell r="A69">
            <v>35462</v>
          </cell>
          <cell r="B69">
            <v>71357</v>
          </cell>
          <cell r="C69">
            <v>3924762</v>
          </cell>
          <cell r="D69" t="str">
            <v>126,026     55002       63.85     166</v>
          </cell>
        </row>
        <row r="70">
          <cell r="A70">
            <v>35490</v>
          </cell>
          <cell r="B70">
            <v>75754</v>
          </cell>
          <cell r="C70">
            <v>4020116</v>
          </cell>
          <cell r="D70" t="str">
            <v>143,347     53069       65.43     164</v>
          </cell>
        </row>
        <row r="71">
          <cell r="A71">
            <v>35521</v>
          </cell>
          <cell r="B71">
            <v>68245</v>
          </cell>
          <cell r="C71">
            <v>3439143</v>
          </cell>
          <cell r="D71" t="str">
            <v>112,107     50395       62.16     160</v>
          </cell>
        </row>
        <row r="72">
          <cell r="A72">
            <v>35551</v>
          </cell>
          <cell r="B72">
            <v>64671</v>
          </cell>
          <cell r="C72">
            <v>3395668</v>
          </cell>
          <cell r="D72" t="str">
            <v>109,055     52507       62.77     159</v>
          </cell>
        </row>
        <row r="73">
          <cell r="A73">
            <v>35582</v>
          </cell>
          <cell r="B73">
            <v>61324</v>
          </cell>
          <cell r="C73">
            <v>3034580</v>
          </cell>
          <cell r="D73" t="str">
            <v>142,514     49485       69.92     152</v>
          </cell>
        </row>
        <row r="74">
          <cell r="A74">
            <v>35612</v>
          </cell>
          <cell r="B74">
            <v>59753</v>
          </cell>
          <cell r="C74">
            <v>2984990</v>
          </cell>
          <cell r="D74" t="str">
            <v>139,774     49956       70.05     150</v>
          </cell>
        </row>
        <row r="75">
          <cell r="A75">
            <v>35643</v>
          </cell>
          <cell r="B75">
            <v>58970</v>
          </cell>
          <cell r="C75">
            <v>2832022</v>
          </cell>
          <cell r="D75" t="str">
            <v>100,617     48025       63.05     149</v>
          </cell>
        </row>
        <row r="76">
          <cell r="A76">
            <v>35674</v>
          </cell>
          <cell r="B76">
            <v>50571</v>
          </cell>
          <cell r="C76">
            <v>2498696</v>
          </cell>
          <cell r="D76" t="str">
            <v>84,744     49410       62.63     145</v>
          </cell>
        </row>
        <row r="77">
          <cell r="A77">
            <v>35704</v>
          </cell>
          <cell r="B77">
            <v>52547</v>
          </cell>
          <cell r="C77">
            <v>2420778</v>
          </cell>
          <cell r="D77" t="str">
            <v>88,250     46069       62.68     145</v>
          </cell>
        </row>
        <row r="78">
          <cell r="A78">
            <v>35735</v>
          </cell>
          <cell r="B78">
            <v>53205</v>
          </cell>
          <cell r="C78">
            <v>2152052</v>
          </cell>
          <cell r="D78" t="str">
            <v>100,400     40449       65.36     144</v>
          </cell>
        </row>
        <row r="79">
          <cell r="A79">
            <v>35765</v>
          </cell>
          <cell r="B79">
            <v>56302</v>
          </cell>
          <cell r="C79">
            <v>2257301</v>
          </cell>
          <cell r="D79" t="str">
            <v>107,279     40093       65.58     138</v>
          </cell>
        </row>
        <row r="80">
          <cell r="A80" t="str">
            <v>Totals:</v>
          </cell>
          <cell r="B80" t="str">
            <v>__________</v>
          </cell>
          <cell r="C80" t="str">
            <v>__________</v>
          </cell>
          <cell r="D80" t="str">
            <v>__________</v>
          </cell>
        </row>
        <row r="81">
          <cell r="A81">
            <v>1997</v>
          </cell>
          <cell r="B81">
            <v>755422</v>
          </cell>
          <cell r="C81">
            <v>37540313</v>
          </cell>
          <cell r="D81">
            <v>1376325</v>
          </cell>
        </row>
        <row r="83">
          <cell r="A83">
            <v>35796</v>
          </cell>
          <cell r="B83">
            <v>50624</v>
          </cell>
          <cell r="C83">
            <v>2063520</v>
          </cell>
          <cell r="D83" t="str">
            <v>102,129     40762       66.86     133</v>
          </cell>
        </row>
        <row r="84">
          <cell r="A84">
            <v>35827</v>
          </cell>
          <cell r="B84">
            <v>44392</v>
          </cell>
          <cell r="C84">
            <v>1763399</v>
          </cell>
          <cell r="D84" t="str">
            <v>86,662     39724       66.13     133</v>
          </cell>
        </row>
        <row r="85">
          <cell r="A85">
            <v>35855</v>
          </cell>
          <cell r="B85">
            <v>46390</v>
          </cell>
          <cell r="C85">
            <v>1878256</v>
          </cell>
          <cell r="D85" t="str">
            <v>106,352     40489       69.63     132</v>
          </cell>
        </row>
        <row r="86">
          <cell r="A86">
            <v>35886</v>
          </cell>
          <cell r="B86">
            <v>44767</v>
          </cell>
          <cell r="C86">
            <v>1842647</v>
          </cell>
          <cell r="D86" t="str">
            <v>107,171     41161       70.54     132</v>
          </cell>
        </row>
        <row r="87">
          <cell r="A87">
            <v>35916</v>
          </cell>
          <cell r="B87">
            <v>43229</v>
          </cell>
          <cell r="C87">
            <v>1865293</v>
          </cell>
          <cell r="D87" t="str">
            <v>100,855     43150       70.00     127</v>
          </cell>
        </row>
        <row r="88">
          <cell r="A88">
            <v>35947</v>
          </cell>
          <cell r="B88">
            <v>36977</v>
          </cell>
          <cell r="C88">
            <v>1645489</v>
          </cell>
          <cell r="D88" t="str">
            <v>94,401     44501       71.85     124</v>
          </cell>
        </row>
        <row r="89">
          <cell r="A89">
            <v>35977</v>
          </cell>
          <cell r="B89">
            <v>36662</v>
          </cell>
          <cell r="C89">
            <v>1572862</v>
          </cell>
          <cell r="D89" t="str">
            <v>120,675     42902       76.70     126</v>
          </cell>
        </row>
        <row r="90">
          <cell r="A90">
            <v>36008</v>
          </cell>
          <cell r="B90">
            <v>35572</v>
          </cell>
          <cell r="C90">
            <v>1489364</v>
          </cell>
          <cell r="D90" t="str">
            <v>84,787     41869       70.45     122</v>
          </cell>
        </row>
        <row r="91">
          <cell r="A91">
            <v>36039</v>
          </cell>
          <cell r="B91">
            <v>33538</v>
          </cell>
          <cell r="C91">
            <v>1361903</v>
          </cell>
          <cell r="D91" t="str">
            <v>76,215     40608       69.44     121</v>
          </cell>
        </row>
        <row r="92">
          <cell r="A92">
            <v>36069</v>
          </cell>
          <cell r="B92">
            <v>32256</v>
          </cell>
          <cell r="C92">
            <v>1312490</v>
          </cell>
          <cell r="D92" t="str">
            <v>77,632     40690       70.65     120</v>
          </cell>
        </row>
        <row r="93">
          <cell r="A93">
            <v>36100</v>
          </cell>
          <cell r="B93">
            <v>29689</v>
          </cell>
          <cell r="C93">
            <v>1214681</v>
          </cell>
          <cell r="D93" t="str">
            <v>83,668     40914       73.81     118</v>
          </cell>
        </row>
        <row r="94">
          <cell r="A94">
            <v>36130</v>
          </cell>
          <cell r="B94">
            <v>25816</v>
          </cell>
          <cell r="C94">
            <v>1215499</v>
          </cell>
          <cell r="D94" t="str">
            <v>61,763     47084       70.52     113</v>
          </cell>
        </row>
        <row r="95">
          <cell r="A95" t="str">
            <v>Totals:</v>
          </cell>
          <cell r="B95" t="str">
            <v>__________</v>
          </cell>
          <cell r="C95" t="str">
            <v>__________</v>
          </cell>
          <cell r="D95" t="str">
            <v>__________</v>
          </cell>
        </row>
        <row r="96">
          <cell r="A96">
            <v>1998</v>
          </cell>
          <cell r="B96">
            <v>459912</v>
          </cell>
          <cell r="C96">
            <v>19225403</v>
          </cell>
          <cell r="D96">
            <v>1102310</v>
          </cell>
        </row>
        <row r="98">
          <cell r="A98">
            <v>36161</v>
          </cell>
          <cell r="B98">
            <v>26276</v>
          </cell>
          <cell r="C98">
            <v>1173556</v>
          </cell>
          <cell r="D98" t="str">
            <v>54,295     44663       67.39     115</v>
          </cell>
        </row>
        <row r="99">
          <cell r="A99">
            <v>36192</v>
          </cell>
          <cell r="B99">
            <v>24452</v>
          </cell>
          <cell r="C99">
            <v>1041351</v>
          </cell>
          <cell r="D99" t="str">
            <v>49,667     42588       67.01     113</v>
          </cell>
        </row>
        <row r="100">
          <cell r="A100">
            <v>36220</v>
          </cell>
          <cell r="B100">
            <v>19858</v>
          </cell>
          <cell r="C100">
            <v>1061379</v>
          </cell>
          <cell r="D100" t="str">
            <v>37,609     53449       65.44     109</v>
          </cell>
        </row>
        <row r="101">
          <cell r="A101">
            <v>36251</v>
          </cell>
          <cell r="B101">
            <v>19522</v>
          </cell>
          <cell r="C101">
            <v>967743</v>
          </cell>
          <cell r="D101" t="str">
            <v>37,967     49572       66.04     110</v>
          </cell>
        </row>
        <row r="102">
          <cell r="A102">
            <v>36281</v>
          </cell>
          <cell r="B102">
            <v>20334</v>
          </cell>
          <cell r="C102">
            <v>1003242</v>
          </cell>
          <cell r="D102" t="str">
            <v>63,154     49339       75.64     110</v>
          </cell>
        </row>
        <row r="103">
          <cell r="A103">
            <v>36312</v>
          </cell>
          <cell r="B103">
            <v>18598</v>
          </cell>
          <cell r="C103">
            <v>914885</v>
          </cell>
          <cell r="D103" t="str">
            <v>59,174     49193       76.09     111</v>
          </cell>
        </row>
        <row r="104">
          <cell r="A104">
            <v>36342</v>
          </cell>
          <cell r="B104">
            <v>20448</v>
          </cell>
          <cell r="C104">
            <v>954885</v>
          </cell>
          <cell r="D104" t="str">
            <v>74,491     46699       78.46     109</v>
          </cell>
        </row>
        <row r="105">
          <cell r="A105">
            <v>36373</v>
          </cell>
          <cell r="B105">
            <v>23718</v>
          </cell>
          <cell r="C105">
            <v>967417</v>
          </cell>
          <cell r="D105" t="str">
            <v>70,189     40789       74.74     108</v>
          </cell>
        </row>
        <row r="106">
          <cell r="A106">
            <v>36404</v>
          </cell>
          <cell r="B106">
            <v>21939</v>
          </cell>
          <cell r="C106">
            <v>954477</v>
          </cell>
          <cell r="D106" t="str">
            <v>66,945     43506       75.32     107</v>
          </cell>
        </row>
        <row r="107">
          <cell r="A107">
            <v>36434</v>
          </cell>
          <cell r="B107">
            <v>22593</v>
          </cell>
          <cell r="C107">
            <v>930370</v>
          </cell>
          <cell r="D107" t="str">
            <v>62,934     41180       73.58     107</v>
          </cell>
        </row>
        <row r="108">
          <cell r="A108">
            <v>36465</v>
          </cell>
          <cell r="B108">
            <v>19463</v>
          </cell>
          <cell r="C108">
            <v>847240</v>
          </cell>
          <cell r="D108" t="str">
            <v>50,235     43531       72.08     104</v>
          </cell>
        </row>
        <row r="109">
          <cell r="A109">
            <v>36495</v>
          </cell>
          <cell r="B109">
            <v>21502</v>
          </cell>
          <cell r="C109">
            <v>869972</v>
          </cell>
          <cell r="D109" t="str">
            <v>58,357     40461       73.08     103</v>
          </cell>
        </row>
        <row r="110">
          <cell r="A110" t="str">
            <v>Totals:</v>
          </cell>
          <cell r="B110" t="str">
            <v>__________</v>
          </cell>
          <cell r="C110" t="str">
            <v>__________</v>
          </cell>
          <cell r="D110" t="str">
            <v>__________</v>
          </cell>
        </row>
        <row r="111">
          <cell r="A111">
            <v>1999</v>
          </cell>
          <cell r="B111">
            <v>258703</v>
          </cell>
          <cell r="C111">
            <v>11686517</v>
          </cell>
          <cell r="D111">
            <v>685017</v>
          </cell>
        </row>
        <row r="113">
          <cell r="A113">
            <v>36526</v>
          </cell>
          <cell r="B113">
            <v>23734</v>
          </cell>
          <cell r="C113">
            <v>854966</v>
          </cell>
          <cell r="D113" t="str">
            <v>58,437     36023       71.12     104</v>
          </cell>
        </row>
        <row r="114">
          <cell r="A114">
            <v>36557</v>
          </cell>
          <cell r="B114">
            <v>21432</v>
          </cell>
          <cell r="C114">
            <v>763497</v>
          </cell>
          <cell r="D114" t="str">
            <v>72,794     35625       77.25     102</v>
          </cell>
        </row>
        <row r="115">
          <cell r="A115">
            <v>36586</v>
          </cell>
          <cell r="B115">
            <v>21895</v>
          </cell>
          <cell r="C115">
            <v>862068</v>
          </cell>
          <cell r="D115" t="str">
            <v>81,161     39373       78.75     104</v>
          </cell>
        </row>
        <row r="116">
          <cell r="A116">
            <v>36617</v>
          </cell>
          <cell r="B116">
            <v>18725</v>
          </cell>
          <cell r="C116">
            <v>802229</v>
          </cell>
          <cell r="D116" t="str">
            <v>59,955     42843       76.20     104</v>
          </cell>
        </row>
        <row r="117">
          <cell r="A117">
            <v>36647</v>
          </cell>
          <cell r="B117">
            <v>20616</v>
          </cell>
          <cell r="C117">
            <v>782849</v>
          </cell>
          <cell r="D117" t="str">
            <v>67,287     37973       76.55     101</v>
          </cell>
        </row>
        <row r="118">
          <cell r="A118">
            <v>36678</v>
          </cell>
          <cell r="B118">
            <v>19225</v>
          </cell>
          <cell r="C118">
            <v>765002</v>
          </cell>
          <cell r="D118" t="str">
            <v>61,367     39793       76.15     101</v>
          </cell>
        </row>
        <row r="119">
          <cell r="A119">
            <v>36708</v>
          </cell>
          <cell r="B119">
            <v>19268</v>
          </cell>
          <cell r="C119">
            <v>783033</v>
          </cell>
          <cell r="D119" t="str">
            <v>59,958     40640       75.68     101</v>
          </cell>
        </row>
        <row r="120">
          <cell r="A120">
            <v>36739</v>
          </cell>
          <cell r="B120">
            <v>19071</v>
          </cell>
          <cell r="C120">
            <v>755490</v>
          </cell>
          <cell r="D120" t="str">
            <v>49,927     39615       72.36     100</v>
          </cell>
        </row>
        <row r="121">
          <cell r="A121">
            <v>36770</v>
          </cell>
          <cell r="B121">
            <v>16375</v>
          </cell>
          <cell r="C121">
            <v>723073</v>
          </cell>
          <cell r="D121" t="str">
            <v>45,283     44158       73.44      98</v>
          </cell>
        </row>
        <row r="122">
          <cell r="A122">
            <v>36800</v>
          </cell>
          <cell r="B122">
            <v>16835</v>
          </cell>
          <cell r="C122">
            <v>676714</v>
          </cell>
          <cell r="D122" t="str">
            <v>47,907     40197       74.00      98</v>
          </cell>
        </row>
        <row r="123">
          <cell r="A123">
            <v>36831</v>
          </cell>
          <cell r="B123">
            <v>16881</v>
          </cell>
          <cell r="C123">
            <v>665973</v>
          </cell>
          <cell r="D123" t="str">
            <v>47,202     39452       73.66     100</v>
          </cell>
        </row>
        <row r="124">
          <cell r="A124">
            <v>36861</v>
          </cell>
          <cell r="B124">
            <v>16989</v>
          </cell>
          <cell r="C124">
            <v>667187</v>
          </cell>
          <cell r="D124" t="str">
            <v>51,257     39272       75.11      98</v>
          </cell>
        </row>
        <row r="125">
          <cell r="A125" t="str">
            <v>Totals:</v>
          </cell>
          <cell r="B125" t="str">
            <v>__________</v>
          </cell>
          <cell r="C125" t="str">
            <v>__________</v>
          </cell>
          <cell r="D125" t="str">
            <v>__________</v>
          </cell>
        </row>
        <row r="126">
          <cell r="A126">
            <v>2000</v>
          </cell>
          <cell r="B126">
            <v>231046</v>
          </cell>
          <cell r="C126">
            <v>9102081</v>
          </cell>
          <cell r="D126">
            <v>702535</v>
          </cell>
        </row>
        <row r="128">
          <cell r="A128">
            <v>36892</v>
          </cell>
          <cell r="B128">
            <v>15729</v>
          </cell>
          <cell r="C128">
            <v>666368</v>
          </cell>
          <cell r="D128" t="str">
            <v>50,978     42366       76.42      99</v>
          </cell>
        </row>
        <row r="129">
          <cell r="A129">
            <v>36923</v>
          </cell>
          <cell r="B129">
            <v>15576</v>
          </cell>
          <cell r="C129">
            <v>604418</v>
          </cell>
          <cell r="D129" t="str">
            <v>45,748     38805       74.60      97</v>
          </cell>
        </row>
        <row r="130">
          <cell r="A130">
            <v>36951</v>
          </cell>
          <cell r="B130">
            <v>16481</v>
          </cell>
          <cell r="C130">
            <v>636805</v>
          </cell>
          <cell r="D130" t="str">
            <v>52,173     38639       75.99      97</v>
          </cell>
        </row>
        <row r="131">
          <cell r="A131">
            <v>36982</v>
          </cell>
          <cell r="B131">
            <v>14401</v>
          </cell>
          <cell r="C131">
            <v>620205</v>
          </cell>
          <cell r="D131" t="str">
            <v>43,825     43067       75.27      99</v>
          </cell>
        </row>
        <row r="132">
          <cell r="A132">
            <v>37012</v>
          </cell>
          <cell r="B132">
            <v>15426</v>
          </cell>
          <cell r="C132">
            <v>591689</v>
          </cell>
          <cell r="D132" t="str">
            <v>45,017     38357       74.48      92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6"/>
    </sheetNames>
    <sheetDataSet>
      <sheetData sheetId="0">
        <row r="36">
          <cell r="A36">
            <v>35186</v>
          </cell>
          <cell r="B36">
            <v>157883</v>
          </cell>
          <cell r="C36">
            <v>5078386</v>
          </cell>
          <cell r="D36" t="str">
            <v>24,557     32166       13.46     217</v>
          </cell>
        </row>
        <row r="37">
          <cell r="A37">
            <v>35217</v>
          </cell>
          <cell r="B37">
            <v>285805</v>
          </cell>
          <cell r="C37">
            <v>10041062</v>
          </cell>
          <cell r="D37" t="str">
            <v>51,566     35133       15.28     197</v>
          </cell>
        </row>
        <row r="38">
          <cell r="A38">
            <v>35247</v>
          </cell>
          <cell r="B38">
            <v>244430</v>
          </cell>
          <cell r="C38">
            <v>10471745</v>
          </cell>
          <cell r="D38" t="str">
            <v>55,782     42842       18.58     194</v>
          </cell>
        </row>
        <row r="39">
          <cell r="A39">
            <v>35278</v>
          </cell>
          <cell r="B39">
            <v>199760</v>
          </cell>
          <cell r="C39">
            <v>9678493</v>
          </cell>
          <cell r="D39" t="str">
            <v>54,142     48451       21.32     190</v>
          </cell>
        </row>
        <row r="40">
          <cell r="A40">
            <v>35309</v>
          </cell>
          <cell r="B40">
            <v>172151</v>
          </cell>
          <cell r="C40">
            <v>8483205</v>
          </cell>
          <cell r="D40" t="str">
            <v>45,391     49278       20.87     191</v>
          </cell>
        </row>
        <row r="41">
          <cell r="A41">
            <v>35339</v>
          </cell>
          <cell r="B41">
            <v>153643</v>
          </cell>
          <cell r="C41">
            <v>8398158</v>
          </cell>
          <cell r="D41" t="str">
            <v>53,101     54661       25.68     190</v>
          </cell>
        </row>
        <row r="42">
          <cell r="A42">
            <v>35370</v>
          </cell>
          <cell r="B42">
            <v>133385</v>
          </cell>
          <cell r="C42">
            <v>7204319</v>
          </cell>
          <cell r="D42" t="str">
            <v>47,249     54012       26.16     181</v>
          </cell>
        </row>
        <row r="43">
          <cell r="A43">
            <v>35400</v>
          </cell>
          <cell r="B43">
            <v>131136</v>
          </cell>
          <cell r="C43">
            <v>7051051</v>
          </cell>
          <cell r="D43" t="str">
            <v>56,274     53769       30.03     180</v>
          </cell>
        </row>
        <row r="44">
          <cell r="A44" t="str">
            <v>Totals:</v>
          </cell>
          <cell r="B44" t="str">
            <v>__________</v>
          </cell>
          <cell r="C44" t="str">
            <v>__________</v>
          </cell>
          <cell r="D44" t="str">
            <v>__________</v>
          </cell>
        </row>
        <row r="45">
          <cell r="A45">
            <v>1996</v>
          </cell>
          <cell r="B45">
            <v>1478193</v>
          </cell>
          <cell r="C45">
            <v>66406419</v>
          </cell>
          <cell r="D45">
            <v>388062</v>
          </cell>
        </row>
        <row r="47">
          <cell r="A47">
            <v>35431</v>
          </cell>
          <cell r="B47">
            <v>118754</v>
          </cell>
          <cell r="C47">
            <v>6401741</v>
          </cell>
          <cell r="D47" t="str">
            <v>65,144     53908       35.42     177</v>
          </cell>
        </row>
        <row r="48">
          <cell r="A48">
            <v>35462</v>
          </cell>
          <cell r="B48">
            <v>95766</v>
          </cell>
          <cell r="C48">
            <v>5210270</v>
          </cell>
          <cell r="D48" t="str">
            <v>59,234     54407       38.22     173</v>
          </cell>
        </row>
        <row r="49">
          <cell r="A49">
            <v>35490</v>
          </cell>
          <cell r="B49">
            <v>96971</v>
          </cell>
          <cell r="C49">
            <v>5587295</v>
          </cell>
          <cell r="D49" t="str">
            <v>59,452     57619       38.01     171</v>
          </cell>
        </row>
        <row r="50">
          <cell r="A50">
            <v>35521</v>
          </cell>
          <cell r="B50">
            <v>84644</v>
          </cell>
          <cell r="C50">
            <v>4926775</v>
          </cell>
          <cell r="D50" t="str">
            <v>59,187     58206       41.15     163</v>
          </cell>
        </row>
        <row r="51">
          <cell r="A51">
            <v>35551</v>
          </cell>
          <cell r="B51">
            <v>78970</v>
          </cell>
          <cell r="C51">
            <v>5087531</v>
          </cell>
          <cell r="D51" t="str">
            <v>60,020     64424       43.18     162</v>
          </cell>
        </row>
        <row r="52">
          <cell r="A52">
            <v>35582</v>
          </cell>
          <cell r="B52">
            <v>71921</v>
          </cell>
          <cell r="C52">
            <v>4790765</v>
          </cell>
          <cell r="D52" t="str">
            <v>53,439     66612       42.63     161</v>
          </cell>
        </row>
        <row r="53">
          <cell r="A53">
            <v>35612</v>
          </cell>
          <cell r="B53">
            <v>66908</v>
          </cell>
          <cell r="C53">
            <v>4600100</v>
          </cell>
          <cell r="D53" t="str">
            <v>54,282     68753       44.79     159</v>
          </cell>
        </row>
        <row r="54">
          <cell r="A54">
            <v>35643</v>
          </cell>
          <cell r="B54">
            <v>63843</v>
          </cell>
          <cell r="C54">
            <v>4331142</v>
          </cell>
          <cell r="D54" t="str">
            <v>54,411     67841       46.01     155</v>
          </cell>
        </row>
        <row r="55">
          <cell r="A55">
            <v>35674</v>
          </cell>
          <cell r="B55">
            <v>62217</v>
          </cell>
          <cell r="C55">
            <v>4284571</v>
          </cell>
          <cell r="D55" t="str">
            <v>49,506     68865       44.31     153</v>
          </cell>
        </row>
        <row r="56">
          <cell r="A56">
            <v>35704</v>
          </cell>
          <cell r="B56">
            <v>58706</v>
          </cell>
          <cell r="C56">
            <v>4204083</v>
          </cell>
          <cell r="D56" t="str">
            <v>45,693     71613       43.77     149</v>
          </cell>
        </row>
        <row r="57">
          <cell r="A57">
            <v>35735</v>
          </cell>
          <cell r="B57">
            <v>53585</v>
          </cell>
          <cell r="C57">
            <v>3854404</v>
          </cell>
          <cell r="D57" t="str">
            <v>49,359     71931       47.95     149</v>
          </cell>
        </row>
        <row r="58">
          <cell r="A58">
            <v>35765</v>
          </cell>
          <cell r="B58">
            <v>53394</v>
          </cell>
          <cell r="C58">
            <v>3854728</v>
          </cell>
          <cell r="D58" t="str">
            <v>58,680     72195       52.36     145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  <cell r="D59" t="str">
            <v>__________</v>
          </cell>
        </row>
        <row r="60">
          <cell r="A60">
            <v>1997</v>
          </cell>
          <cell r="B60">
            <v>905679</v>
          </cell>
          <cell r="C60">
            <v>57133405</v>
          </cell>
          <cell r="D60">
            <v>668407</v>
          </cell>
        </row>
        <row r="62">
          <cell r="A62">
            <v>35796</v>
          </cell>
          <cell r="B62">
            <v>51188</v>
          </cell>
          <cell r="C62">
            <v>3712278</v>
          </cell>
          <cell r="D62" t="str">
            <v>67,340     72523       56.81     147</v>
          </cell>
        </row>
        <row r="63">
          <cell r="A63">
            <v>35827</v>
          </cell>
          <cell r="B63">
            <v>42804</v>
          </cell>
          <cell r="C63">
            <v>3150568</v>
          </cell>
          <cell r="D63" t="str">
            <v>57,299     73605       57.24     142</v>
          </cell>
        </row>
        <row r="64">
          <cell r="A64">
            <v>35855</v>
          </cell>
          <cell r="B64">
            <v>48017</v>
          </cell>
          <cell r="C64">
            <v>3354715</v>
          </cell>
          <cell r="D64" t="str">
            <v>58,433     69866       54.89     143</v>
          </cell>
        </row>
        <row r="65">
          <cell r="A65">
            <v>35886</v>
          </cell>
          <cell r="B65">
            <v>41887</v>
          </cell>
          <cell r="C65">
            <v>3030941</v>
          </cell>
          <cell r="D65" t="str">
            <v>58,442     72360       58.25     143</v>
          </cell>
        </row>
        <row r="66">
          <cell r="A66">
            <v>35916</v>
          </cell>
          <cell r="B66">
            <v>38494</v>
          </cell>
          <cell r="C66">
            <v>2971355</v>
          </cell>
          <cell r="D66" t="str">
            <v>67,052     77191       63.53     143</v>
          </cell>
        </row>
        <row r="67">
          <cell r="A67">
            <v>35947</v>
          </cell>
          <cell r="B67">
            <v>34165</v>
          </cell>
          <cell r="C67">
            <v>2714557</v>
          </cell>
          <cell r="D67" t="str">
            <v>73,526     79455       68.27     141</v>
          </cell>
        </row>
        <row r="68">
          <cell r="A68">
            <v>35977</v>
          </cell>
          <cell r="B68">
            <v>32754</v>
          </cell>
          <cell r="C68">
            <v>2626478</v>
          </cell>
          <cell r="D68" t="str">
            <v>69,829     80189       68.07     140</v>
          </cell>
        </row>
        <row r="69">
          <cell r="A69">
            <v>36008</v>
          </cell>
          <cell r="B69">
            <v>30346</v>
          </cell>
          <cell r="C69">
            <v>2450875</v>
          </cell>
          <cell r="D69" t="str">
            <v>65,668     80765       68.39     137</v>
          </cell>
        </row>
        <row r="70">
          <cell r="A70">
            <v>36039</v>
          </cell>
          <cell r="B70">
            <v>27905</v>
          </cell>
          <cell r="C70">
            <v>2190664</v>
          </cell>
          <cell r="D70" t="str">
            <v>51,892     78505       65.03     136</v>
          </cell>
        </row>
        <row r="71">
          <cell r="A71">
            <v>36069</v>
          </cell>
          <cell r="B71">
            <v>28187</v>
          </cell>
          <cell r="C71">
            <v>2280015</v>
          </cell>
          <cell r="D71" t="str">
            <v>87,632     80889       75.66     136</v>
          </cell>
        </row>
        <row r="72">
          <cell r="A72">
            <v>36100</v>
          </cell>
          <cell r="B72">
            <v>30633</v>
          </cell>
          <cell r="C72">
            <v>2052973</v>
          </cell>
          <cell r="D72" t="str">
            <v>105,767     67019       77.54     134</v>
          </cell>
        </row>
        <row r="73">
          <cell r="A73">
            <v>36130</v>
          </cell>
          <cell r="B73">
            <v>33063</v>
          </cell>
          <cell r="C73">
            <v>1933383</v>
          </cell>
          <cell r="D73" t="str">
            <v>112,372     58476       77.27     131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  <cell r="D74" t="str">
            <v>__________</v>
          </cell>
        </row>
        <row r="75">
          <cell r="A75">
            <v>1998</v>
          </cell>
          <cell r="B75">
            <v>439443</v>
          </cell>
          <cell r="C75">
            <v>32468802</v>
          </cell>
          <cell r="D75">
            <v>875252</v>
          </cell>
        </row>
        <row r="77">
          <cell r="A77">
            <v>36161</v>
          </cell>
          <cell r="B77">
            <v>30957</v>
          </cell>
          <cell r="C77">
            <v>1874556</v>
          </cell>
          <cell r="D77" t="str">
            <v>93,236     60554       75.07     131</v>
          </cell>
        </row>
        <row r="78">
          <cell r="A78">
            <v>36192</v>
          </cell>
          <cell r="B78">
            <v>25609</v>
          </cell>
          <cell r="C78">
            <v>1656750</v>
          </cell>
          <cell r="D78" t="str">
            <v>75,918     64695       74.78     127</v>
          </cell>
        </row>
        <row r="79">
          <cell r="A79">
            <v>36220</v>
          </cell>
          <cell r="B79">
            <v>26017</v>
          </cell>
          <cell r="C79">
            <v>1812511</v>
          </cell>
          <cell r="D79" t="str">
            <v>69,432     69667       72.74     125</v>
          </cell>
        </row>
        <row r="80">
          <cell r="A80">
            <v>36251</v>
          </cell>
          <cell r="B80">
            <v>22482</v>
          </cell>
          <cell r="C80">
            <v>1766541</v>
          </cell>
          <cell r="D80" t="str">
            <v>51,953     78576       69.80     123</v>
          </cell>
        </row>
        <row r="81">
          <cell r="A81">
            <v>36281</v>
          </cell>
          <cell r="B81">
            <v>22455</v>
          </cell>
          <cell r="C81">
            <v>1748816</v>
          </cell>
          <cell r="D81" t="str">
            <v>50,054     77881       69.03     123</v>
          </cell>
        </row>
        <row r="82">
          <cell r="A82">
            <v>36312</v>
          </cell>
          <cell r="B82">
            <v>21640</v>
          </cell>
          <cell r="C82">
            <v>1668099</v>
          </cell>
          <cell r="D82" t="str">
            <v>50,808     77085       70.13     121</v>
          </cell>
        </row>
        <row r="83">
          <cell r="A83">
            <v>36342</v>
          </cell>
          <cell r="B83">
            <v>23535</v>
          </cell>
          <cell r="C83">
            <v>1715849</v>
          </cell>
          <cell r="D83" t="str">
            <v>55,485     72907       70.22     122</v>
          </cell>
        </row>
        <row r="84">
          <cell r="A84">
            <v>36373</v>
          </cell>
          <cell r="B84">
            <v>19583</v>
          </cell>
          <cell r="C84">
            <v>1610967</v>
          </cell>
          <cell r="D84" t="str">
            <v>47,541     82264       70.83     116</v>
          </cell>
        </row>
        <row r="85">
          <cell r="A85">
            <v>36404</v>
          </cell>
          <cell r="B85">
            <v>20203</v>
          </cell>
          <cell r="C85">
            <v>1597963</v>
          </cell>
          <cell r="D85" t="str">
            <v>56,555     79096       73.68     114</v>
          </cell>
        </row>
        <row r="86">
          <cell r="A86">
            <v>36434</v>
          </cell>
          <cell r="B86">
            <v>20613</v>
          </cell>
          <cell r="C86">
            <v>1614516</v>
          </cell>
          <cell r="D86" t="str">
            <v>57,917     78326       73.75     115</v>
          </cell>
        </row>
        <row r="87">
          <cell r="A87">
            <v>36465</v>
          </cell>
          <cell r="B87">
            <v>20270</v>
          </cell>
          <cell r="C87">
            <v>1562870</v>
          </cell>
          <cell r="D87" t="str">
            <v>52,120     77103       72.00     113</v>
          </cell>
        </row>
        <row r="88">
          <cell r="A88">
            <v>36495</v>
          </cell>
          <cell r="B88">
            <v>20658</v>
          </cell>
          <cell r="C88">
            <v>1525514</v>
          </cell>
          <cell r="D88" t="str">
            <v>42,639     73847       67.36     111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  <cell r="D89" t="str">
            <v>__________</v>
          </cell>
        </row>
        <row r="90">
          <cell r="A90">
            <v>1999</v>
          </cell>
          <cell r="B90">
            <v>274022</v>
          </cell>
          <cell r="C90">
            <v>20154952</v>
          </cell>
          <cell r="D90">
            <v>703658</v>
          </cell>
        </row>
        <row r="92">
          <cell r="A92">
            <v>36526</v>
          </cell>
          <cell r="B92">
            <v>21105</v>
          </cell>
          <cell r="C92">
            <v>1478716</v>
          </cell>
          <cell r="D92" t="str">
            <v>39,773     70065       65.33     111</v>
          </cell>
        </row>
        <row r="93">
          <cell r="A93">
            <v>36557</v>
          </cell>
          <cell r="B93">
            <v>17523</v>
          </cell>
          <cell r="C93">
            <v>1261225</v>
          </cell>
          <cell r="D93" t="str">
            <v>36,941     71976       67.83     112</v>
          </cell>
        </row>
        <row r="94">
          <cell r="A94">
            <v>36586</v>
          </cell>
          <cell r="B94">
            <v>18987</v>
          </cell>
          <cell r="C94">
            <v>1311418</v>
          </cell>
          <cell r="D94" t="str">
            <v>37,132     69070       66.17     111</v>
          </cell>
        </row>
        <row r="95">
          <cell r="A95">
            <v>36617</v>
          </cell>
          <cell r="B95">
            <v>16866</v>
          </cell>
          <cell r="C95">
            <v>1228048</v>
          </cell>
          <cell r="D95" t="str">
            <v>32,139     72813       65.58     109</v>
          </cell>
        </row>
        <row r="96">
          <cell r="A96">
            <v>36647</v>
          </cell>
          <cell r="B96">
            <v>15539</v>
          </cell>
          <cell r="C96">
            <v>1250126</v>
          </cell>
          <cell r="D96" t="str">
            <v>67,077     80451       81.19     107</v>
          </cell>
        </row>
        <row r="97">
          <cell r="A97">
            <v>36678</v>
          </cell>
          <cell r="B97">
            <v>14723</v>
          </cell>
          <cell r="C97">
            <v>1108851</v>
          </cell>
          <cell r="D97" t="str">
            <v>57,505     75315       79.62     104</v>
          </cell>
        </row>
        <row r="98">
          <cell r="A98">
            <v>36708</v>
          </cell>
          <cell r="B98">
            <v>14206</v>
          </cell>
          <cell r="C98">
            <v>1079762</v>
          </cell>
          <cell r="D98" t="str">
            <v>60,382     76008       80.95     104</v>
          </cell>
        </row>
        <row r="99">
          <cell r="A99">
            <v>36739</v>
          </cell>
          <cell r="B99">
            <v>15317</v>
          </cell>
          <cell r="C99">
            <v>1090883</v>
          </cell>
          <cell r="D99" t="str">
            <v>51,188     71221       76.97     106</v>
          </cell>
        </row>
        <row r="100">
          <cell r="A100">
            <v>36770</v>
          </cell>
          <cell r="B100">
            <v>14070</v>
          </cell>
          <cell r="C100">
            <v>971592</v>
          </cell>
          <cell r="D100" t="str">
            <v>43,596     69055       75.60     105</v>
          </cell>
        </row>
        <row r="101">
          <cell r="A101">
            <v>36800</v>
          </cell>
          <cell r="B101">
            <v>14781</v>
          </cell>
          <cell r="C101">
            <v>959548</v>
          </cell>
          <cell r="D101" t="str">
            <v>15,449     64918       51.10     102</v>
          </cell>
        </row>
        <row r="102">
          <cell r="A102">
            <v>36831</v>
          </cell>
          <cell r="B102">
            <v>14434</v>
          </cell>
          <cell r="C102">
            <v>957701</v>
          </cell>
          <cell r="D102" t="str">
            <v>19,177     66351       57.06     103</v>
          </cell>
        </row>
        <row r="103">
          <cell r="A103">
            <v>36861</v>
          </cell>
          <cell r="B103">
            <v>14548</v>
          </cell>
          <cell r="C103">
            <v>964902</v>
          </cell>
          <cell r="D103" t="str">
            <v>20,815     66326       58.86     105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  <cell r="D104" t="str">
            <v>__________</v>
          </cell>
        </row>
        <row r="105">
          <cell r="A105">
            <v>2000</v>
          </cell>
          <cell r="B105">
            <v>192099</v>
          </cell>
          <cell r="C105">
            <v>13662772</v>
          </cell>
          <cell r="D105">
            <v>481174</v>
          </cell>
        </row>
        <row r="107">
          <cell r="A107">
            <v>36892</v>
          </cell>
          <cell r="B107">
            <v>13347</v>
          </cell>
          <cell r="C107">
            <v>894747</v>
          </cell>
          <cell r="D107" t="str">
            <v>17,748     67038       57.08     105</v>
          </cell>
        </row>
        <row r="108">
          <cell r="A108">
            <v>36923</v>
          </cell>
          <cell r="B108">
            <v>12096</v>
          </cell>
          <cell r="C108">
            <v>848888</v>
          </cell>
          <cell r="D108" t="str">
            <v>18,385     70180       60.32     104</v>
          </cell>
        </row>
        <row r="109">
          <cell r="A109">
            <v>36951</v>
          </cell>
          <cell r="B109">
            <v>12560</v>
          </cell>
          <cell r="C109">
            <v>899855</v>
          </cell>
          <cell r="D109" t="str">
            <v>17,913     71645       58.78     103</v>
          </cell>
        </row>
        <row r="110">
          <cell r="A110">
            <v>36982</v>
          </cell>
          <cell r="B110">
            <v>11984</v>
          </cell>
          <cell r="C110">
            <v>854421</v>
          </cell>
          <cell r="D110" t="str">
            <v>20,273     71297       62.85      99</v>
          </cell>
        </row>
        <row r="111">
          <cell r="A111">
            <v>37012</v>
          </cell>
          <cell r="B111">
            <v>11228</v>
          </cell>
          <cell r="C111">
            <v>818938</v>
          </cell>
          <cell r="D111" t="str">
            <v>19,203     72938       63.10      93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6"/>
    </sheetNames>
    <sheetDataSet>
      <sheetData sheetId="0">
        <row r="36">
          <cell r="A36">
            <v>35217</v>
          </cell>
          <cell r="B36">
            <v>75236</v>
          </cell>
          <cell r="C36">
            <v>3847418</v>
          </cell>
          <cell r="D36" t="str">
            <v>34,051     51138       31.16     192</v>
          </cell>
        </row>
        <row r="37">
          <cell r="A37">
            <v>35247</v>
          </cell>
          <cell r="B37">
            <v>159878</v>
          </cell>
          <cell r="C37">
            <v>7593739</v>
          </cell>
          <cell r="D37" t="str">
            <v>113,449     47498       41.51     180</v>
          </cell>
        </row>
        <row r="38">
          <cell r="A38">
            <v>35278</v>
          </cell>
          <cell r="B38">
            <v>140617</v>
          </cell>
          <cell r="C38">
            <v>7271025</v>
          </cell>
          <cell r="D38" t="str">
            <v>99,849     51709       41.52     178</v>
          </cell>
        </row>
        <row r="39">
          <cell r="A39">
            <v>35309</v>
          </cell>
          <cell r="B39">
            <v>120246</v>
          </cell>
          <cell r="C39">
            <v>6286675</v>
          </cell>
          <cell r="D39" t="str">
            <v>109,383     52282       47.63     179</v>
          </cell>
        </row>
        <row r="40">
          <cell r="A40">
            <v>35339</v>
          </cell>
          <cell r="B40">
            <v>122721</v>
          </cell>
          <cell r="C40">
            <v>5232084</v>
          </cell>
          <cell r="D40" t="str">
            <v>105,216     42634       46.16     175</v>
          </cell>
        </row>
        <row r="41">
          <cell r="A41">
            <v>35370</v>
          </cell>
          <cell r="B41">
            <v>109176</v>
          </cell>
          <cell r="C41">
            <v>5011411</v>
          </cell>
          <cell r="D41" t="str">
            <v>87,454     45903       44.48     173</v>
          </cell>
        </row>
        <row r="42">
          <cell r="A42">
            <v>35400</v>
          </cell>
          <cell r="B42">
            <v>103621</v>
          </cell>
          <cell r="C42">
            <v>5649740</v>
          </cell>
          <cell r="D42" t="str">
            <v>78,277     54524       43.03     168</v>
          </cell>
        </row>
        <row r="43">
          <cell r="A43" t="str">
            <v>Totals: __</v>
          </cell>
          <cell r="B43" t="str">
            <v>________</v>
          </cell>
          <cell r="C43" t="str">
            <v>__________</v>
          </cell>
          <cell r="D43" t="str">
            <v>__________</v>
          </cell>
        </row>
        <row r="44">
          <cell r="A44">
            <v>1996</v>
          </cell>
          <cell r="B44">
            <v>831495</v>
          </cell>
          <cell r="C44">
            <v>40892092</v>
          </cell>
          <cell r="D44">
            <v>627679</v>
          </cell>
        </row>
        <row r="46">
          <cell r="A46">
            <v>35431</v>
          </cell>
          <cell r="B46">
            <v>92706</v>
          </cell>
          <cell r="C46">
            <v>5083933</v>
          </cell>
          <cell r="D46" t="str">
            <v>71,586     54840       43.57     167</v>
          </cell>
        </row>
        <row r="47">
          <cell r="A47">
            <v>35462</v>
          </cell>
          <cell r="B47">
            <v>83497</v>
          </cell>
          <cell r="C47">
            <v>4413865</v>
          </cell>
          <cell r="D47" t="str">
            <v>73,297     52863       46.75     162</v>
          </cell>
        </row>
        <row r="48">
          <cell r="A48">
            <v>35490</v>
          </cell>
          <cell r="B48">
            <v>81473</v>
          </cell>
          <cell r="C48">
            <v>4334293</v>
          </cell>
          <cell r="D48" t="str">
            <v>80,142     53200       49.59     159</v>
          </cell>
        </row>
        <row r="49">
          <cell r="A49">
            <v>35521</v>
          </cell>
          <cell r="B49">
            <v>70503</v>
          </cell>
          <cell r="C49">
            <v>4007942</v>
          </cell>
          <cell r="D49" t="str">
            <v>78,822     56848       52.79     154</v>
          </cell>
        </row>
        <row r="50">
          <cell r="A50">
            <v>35551</v>
          </cell>
          <cell r="B50">
            <v>67865</v>
          </cell>
          <cell r="C50">
            <v>3881834</v>
          </cell>
          <cell r="D50" t="str">
            <v>87,696     57200       56.37     153</v>
          </cell>
        </row>
        <row r="51">
          <cell r="A51">
            <v>35582</v>
          </cell>
          <cell r="B51">
            <v>57505</v>
          </cell>
          <cell r="C51">
            <v>3478350</v>
          </cell>
          <cell r="D51" t="str">
            <v>104,788     60488       64.57     153</v>
          </cell>
        </row>
        <row r="52">
          <cell r="A52">
            <v>35612</v>
          </cell>
          <cell r="B52">
            <v>53447</v>
          </cell>
          <cell r="C52">
            <v>3382817</v>
          </cell>
          <cell r="D52" t="str">
            <v>122,211     63293       69.57     149</v>
          </cell>
        </row>
        <row r="53">
          <cell r="A53">
            <v>35643</v>
          </cell>
          <cell r="B53">
            <v>53437</v>
          </cell>
          <cell r="C53">
            <v>3258062</v>
          </cell>
          <cell r="D53" t="str">
            <v>151,556     60971       73.93     150</v>
          </cell>
        </row>
        <row r="54">
          <cell r="A54">
            <v>35674</v>
          </cell>
          <cell r="B54">
            <v>50057</v>
          </cell>
          <cell r="C54">
            <v>3334864</v>
          </cell>
          <cell r="D54" t="str">
            <v>126,168     66622       71.59     151</v>
          </cell>
        </row>
        <row r="55">
          <cell r="A55">
            <v>35704</v>
          </cell>
          <cell r="B55">
            <v>50865</v>
          </cell>
          <cell r="C55">
            <v>3349817</v>
          </cell>
          <cell r="D55" t="str">
            <v>254,552     65858       83.35     151</v>
          </cell>
        </row>
        <row r="56">
          <cell r="A56">
            <v>35735</v>
          </cell>
          <cell r="B56">
            <v>45193</v>
          </cell>
          <cell r="C56">
            <v>3092065</v>
          </cell>
          <cell r="D56" t="str">
            <v>107,296     68420       70.36     150</v>
          </cell>
        </row>
        <row r="57">
          <cell r="A57">
            <v>35765</v>
          </cell>
          <cell r="B57">
            <v>49141</v>
          </cell>
          <cell r="C57">
            <v>3000804</v>
          </cell>
          <cell r="D57" t="str">
            <v>111,794     61066       69.47     148</v>
          </cell>
        </row>
        <row r="58">
          <cell r="A58" t="str">
            <v>Totals: __</v>
          </cell>
          <cell r="B58" t="str">
            <v>________</v>
          </cell>
          <cell r="C58" t="str">
            <v>__________</v>
          </cell>
          <cell r="D58" t="str">
            <v>__________</v>
          </cell>
        </row>
        <row r="59">
          <cell r="A59">
            <v>1997</v>
          </cell>
          <cell r="B59">
            <v>755689</v>
          </cell>
          <cell r="C59">
            <v>44618646</v>
          </cell>
          <cell r="D59">
            <v>1369908</v>
          </cell>
        </row>
        <row r="61">
          <cell r="A61">
            <v>35796</v>
          </cell>
          <cell r="B61">
            <v>46518</v>
          </cell>
          <cell r="C61">
            <v>2859401</v>
          </cell>
          <cell r="D61" t="str">
            <v>121,973     61469       72.39     146</v>
          </cell>
        </row>
        <row r="62">
          <cell r="A62">
            <v>35827</v>
          </cell>
          <cell r="B62">
            <v>37831</v>
          </cell>
          <cell r="C62">
            <v>2418660</v>
          </cell>
          <cell r="D62" t="str">
            <v>98,529     63934       72.26     143</v>
          </cell>
        </row>
        <row r="63">
          <cell r="A63">
            <v>35855</v>
          </cell>
          <cell r="B63">
            <v>38551</v>
          </cell>
          <cell r="C63">
            <v>2525093</v>
          </cell>
          <cell r="D63" t="str">
            <v>92,156     65501       70.51     141</v>
          </cell>
        </row>
        <row r="64">
          <cell r="A64">
            <v>35886</v>
          </cell>
          <cell r="B64">
            <v>38501</v>
          </cell>
          <cell r="C64">
            <v>2382347</v>
          </cell>
          <cell r="D64" t="str">
            <v>84,826     61878       68.78     137</v>
          </cell>
        </row>
        <row r="65">
          <cell r="A65">
            <v>35916</v>
          </cell>
          <cell r="B65">
            <v>38654</v>
          </cell>
          <cell r="C65">
            <v>2350408</v>
          </cell>
          <cell r="D65" t="str">
            <v>78,331     60807       66.96     136</v>
          </cell>
        </row>
        <row r="66">
          <cell r="A66">
            <v>35947</v>
          </cell>
          <cell r="B66">
            <v>33089</v>
          </cell>
          <cell r="C66">
            <v>2130908</v>
          </cell>
          <cell r="D66" t="str">
            <v>94,238     64400       74.01     135</v>
          </cell>
        </row>
        <row r="67">
          <cell r="A67">
            <v>35977</v>
          </cell>
          <cell r="B67">
            <v>34530</v>
          </cell>
          <cell r="C67">
            <v>2124494</v>
          </cell>
          <cell r="D67" t="str">
            <v>104,997     61527       75.25     134</v>
          </cell>
        </row>
        <row r="68">
          <cell r="A68">
            <v>36008</v>
          </cell>
          <cell r="B68">
            <v>35176</v>
          </cell>
          <cell r="C68">
            <v>1996724</v>
          </cell>
          <cell r="D68" t="str">
            <v>59,968     56764       63.03     135</v>
          </cell>
        </row>
        <row r="69">
          <cell r="A69">
            <v>36039</v>
          </cell>
          <cell r="B69">
            <v>32403</v>
          </cell>
          <cell r="C69">
            <v>1815476</v>
          </cell>
          <cell r="D69" t="str">
            <v>58,278     56029       64.27     132</v>
          </cell>
        </row>
        <row r="70">
          <cell r="A70">
            <v>36069</v>
          </cell>
          <cell r="B70">
            <v>33509</v>
          </cell>
          <cell r="C70">
            <v>1815894</v>
          </cell>
          <cell r="D70" t="str">
            <v>47,783     54192       58.78     129</v>
          </cell>
        </row>
        <row r="71">
          <cell r="A71">
            <v>36100</v>
          </cell>
          <cell r="B71">
            <v>34272</v>
          </cell>
          <cell r="C71">
            <v>1694489</v>
          </cell>
          <cell r="D71" t="str">
            <v>57,174     49443       62.52     127</v>
          </cell>
        </row>
        <row r="72">
          <cell r="A72">
            <v>36130</v>
          </cell>
          <cell r="B72">
            <v>30886</v>
          </cell>
          <cell r="C72">
            <v>1693319</v>
          </cell>
          <cell r="D72" t="str">
            <v>81,400     54825       72.49     127</v>
          </cell>
        </row>
        <row r="73">
          <cell r="A73" t="str">
            <v>Totals: __</v>
          </cell>
          <cell r="B73" t="str">
            <v>________</v>
          </cell>
          <cell r="C73" t="str">
            <v>__________</v>
          </cell>
          <cell r="D73" t="str">
            <v>__________</v>
          </cell>
        </row>
        <row r="74">
          <cell r="A74">
            <v>1998</v>
          </cell>
          <cell r="B74">
            <v>433920</v>
          </cell>
          <cell r="C74">
            <v>25807213</v>
          </cell>
          <cell r="D74">
            <v>979653</v>
          </cell>
        </row>
        <row r="76">
          <cell r="A76">
            <v>36161</v>
          </cell>
          <cell r="B76">
            <v>29615</v>
          </cell>
          <cell r="C76">
            <v>1613076</v>
          </cell>
          <cell r="D76" t="str">
            <v>97,761     54469       76.75     126</v>
          </cell>
        </row>
        <row r="77">
          <cell r="A77">
            <v>36192</v>
          </cell>
          <cell r="B77">
            <v>26744</v>
          </cell>
          <cell r="C77">
            <v>1342183</v>
          </cell>
          <cell r="D77" t="str">
            <v>92,965     50187       77.66     127</v>
          </cell>
        </row>
        <row r="78">
          <cell r="A78">
            <v>36220</v>
          </cell>
          <cell r="B78">
            <v>30170</v>
          </cell>
          <cell r="C78">
            <v>1511650</v>
          </cell>
          <cell r="D78" t="str">
            <v>102,755     50105       77.30     127</v>
          </cell>
        </row>
        <row r="79">
          <cell r="A79">
            <v>36251</v>
          </cell>
          <cell r="B79">
            <v>27307</v>
          </cell>
          <cell r="C79">
            <v>1446855</v>
          </cell>
          <cell r="D79" t="str">
            <v>86,846     52985       76.08     127</v>
          </cell>
        </row>
        <row r="80">
          <cell r="A80">
            <v>36281</v>
          </cell>
          <cell r="B80">
            <v>29543</v>
          </cell>
          <cell r="C80">
            <v>1437201</v>
          </cell>
          <cell r="D80" t="str">
            <v>86,917     48648       74.63     128</v>
          </cell>
        </row>
        <row r="81">
          <cell r="A81">
            <v>36312</v>
          </cell>
          <cell r="B81">
            <v>25975</v>
          </cell>
          <cell r="C81">
            <v>1302540</v>
          </cell>
          <cell r="D81" t="str">
            <v>75,665     50146       74.44     128</v>
          </cell>
        </row>
        <row r="82">
          <cell r="A82">
            <v>36342</v>
          </cell>
          <cell r="B82">
            <v>23696</v>
          </cell>
          <cell r="C82">
            <v>1253732</v>
          </cell>
          <cell r="D82" t="str">
            <v>53,920     52910       69.47     124</v>
          </cell>
        </row>
        <row r="83">
          <cell r="A83">
            <v>36373</v>
          </cell>
          <cell r="B83">
            <v>25248</v>
          </cell>
          <cell r="C83">
            <v>1192294</v>
          </cell>
          <cell r="D83" t="str">
            <v>70,331     47224       73.58     120</v>
          </cell>
        </row>
        <row r="84">
          <cell r="A84">
            <v>36404</v>
          </cell>
          <cell r="B84">
            <v>23135</v>
          </cell>
          <cell r="C84">
            <v>1150086</v>
          </cell>
          <cell r="D84" t="str">
            <v>66,105     49712       74.08     121</v>
          </cell>
        </row>
        <row r="85">
          <cell r="A85">
            <v>36434</v>
          </cell>
          <cell r="B85">
            <v>26132</v>
          </cell>
          <cell r="C85">
            <v>1161441</v>
          </cell>
          <cell r="D85" t="str">
            <v>54,358     44446       67.53     121</v>
          </cell>
        </row>
        <row r="86">
          <cell r="A86">
            <v>36465</v>
          </cell>
          <cell r="B86">
            <v>25350</v>
          </cell>
          <cell r="C86">
            <v>1064805</v>
          </cell>
          <cell r="D86" t="str">
            <v>59,815     42005       70.23     119</v>
          </cell>
        </row>
        <row r="87">
          <cell r="A87">
            <v>36495</v>
          </cell>
          <cell r="B87">
            <v>25600</v>
          </cell>
          <cell r="C87">
            <v>1103089</v>
          </cell>
          <cell r="D87" t="str">
            <v>72,997     43090       74.04     118</v>
          </cell>
        </row>
        <row r="88">
          <cell r="A88" t="str">
            <v>Totals: __</v>
          </cell>
          <cell r="B88" t="str">
            <v>________</v>
          </cell>
          <cell r="C88" t="str">
            <v>__________</v>
          </cell>
          <cell r="D88" t="str">
            <v>__________</v>
          </cell>
        </row>
        <row r="89">
          <cell r="A89">
            <v>1999</v>
          </cell>
          <cell r="B89">
            <v>318515</v>
          </cell>
          <cell r="C89">
            <v>15578952</v>
          </cell>
          <cell r="D89">
            <v>920435</v>
          </cell>
        </row>
        <row r="91">
          <cell r="A91">
            <v>36526</v>
          </cell>
          <cell r="B91">
            <v>25995</v>
          </cell>
          <cell r="C91">
            <v>1105855</v>
          </cell>
          <cell r="D91" t="str">
            <v>48,435     42542       65.07     116</v>
          </cell>
        </row>
        <row r="92">
          <cell r="A92">
            <v>36557</v>
          </cell>
          <cell r="B92">
            <v>25569</v>
          </cell>
          <cell r="C92">
            <v>1032307</v>
          </cell>
          <cell r="D92" t="str">
            <v>59,473     40374       69.93     117</v>
          </cell>
        </row>
        <row r="93">
          <cell r="A93">
            <v>36586</v>
          </cell>
          <cell r="B93">
            <v>26350</v>
          </cell>
          <cell r="C93">
            <v>1104926</v>
          </cell>
          <cell r="D93" t="str">
            <v>44,913     41933       63.02     118</v>
          </cell>
        </row>
        <row r="94">
          <cell r="A94">
            <v>36617</v>
          </cell>
          <cell r="B94">
            <v>25123</v>
          </cell>
          <cell r="C94">
            <v>1025071</v>
          </cell>
          <cell r="D94" t="str">
            <v>49,267     40803       66.23     119</v>
          </cell>
        </row>
        <row r="95">
          <cell r="A95">
            <v>36647</v>
          </cell>
          <cell r="B95">
            <v>24749</v>
          </cell>
          <cell r="C95">
            <v>1007223</v>
          </cell>
          <cell r="D95" t="str">
            <v>49,086     40698       66.48     118</v>
          </cell>
        </row>
        <row r="96">
          <cell r="A96">
            <v>36678</v>
          </cell>
          <cell r="B96">
            <v>24135</v>
          </cell>
          <cell r="C96">
            <v>966798</v>
          </cell>
          <cell r="D96" t="str">
            <v>48,018     40058       66.55     113</v>
          </cell>
        </row>
        <row r="97">
          <cell r="A97">
            <v>36708</v>
          </cell>
          <cell r="B97">
            <v>23078</v>
          </cell>
          <cell r="C97">
            <v>975772</v>
          </cell>
          <cell r="D97" t="str">
            <v>41,679     42282       64.36     114</v>
          </cell>
        </row>
        <row r="98">
          <cell r="A98">
            <v>36739</v>
          </cell>
          <cell r="B98">
            <v>21871</v>
          </cell>
          <cell r="C98">
            <v>969061</v>
          </cell>
          <cell r="D98" t="str">
            <v>61,014     44309       73.61     115</v>
          </cell>
        </row>
        <row r="99">
          <cell r="A99">
            <v>36770</v>
          </cell>
          <cell r="B99">
            <v>21912</v>
          </cell>
          <cell r="C99">
            <v>885752</v>
          </cell>
          <cell r="D99" t="str">
            <v>56,359     40424       72.00     114</v>
          </cell>
        </row>
        <row r="100">
          <cell r="A100">
            <v>36800</v>
          </cell>
          <cell r="B100">
            <v>20963</v>
          </cell>
          <cell r="C100">
            <v>893151</v>
          </cell>
          <cell r="D100" t="str">
            <v>53,818     42607       71.97     111</v>
          </cell>
        </row>
        <row r="101">
          <cell r="A101">
            <v>36831</v>
          </cell>
          <cell r="B101">
            <v>18573</v>
          </cell>
          <cell r="C101">
            <v>800465</v>
          </cell>
          <cell r="D101" t="str">
            <v>44,123     43099       70.38     106</v>
          </cell>
        </row>
        <row r="102">
          <cell r="A102">
            <v>36861</v>
          </cell>
          <cell r="B102">
            <v>19270</v>
          </cell>
          <cell r="C102">
            <v>840928</v>
          </cell>
          <cell r="D102" t="str">
            <v>44,626     43640       69.84     112</v>
          </cell>
        </row>
        <row r="103">
          <cell r="A103" t="str">
            <v>Totals: __</v>
          </cell>
          <cell r="B103" t="str">
            <v>________</v>
          </cell>
          <cell r="C103" t="str">
            <v>__________</v>
          </cell>
          <cell r="D103" t="str">
            <v>__________</v>
          </cell>
        </row>
        <row r="104">
          <cell r="A104">
            <v>2000</v>
          </cell>
          <cell r="B104">
            <v>277588</v>
          </cell>
          <cell r="C104">
            <v>11607309</v>
          </cell>
          <cell r="D104">
            <v>600811</v>
          </cell>
        </row>
        <row r="106">
          <cell r="A106">
            <v>36892</v>
          </cell>
          <cell r="B106">
            <v>19643</v>
          </cell>
          <cell r="C106">
            <v>825479</v>
          </cell>
          <cell r="D106" t="str">
            <v>41,586     42025       67.92     110</v>
          </cell>
        </row>
        <row r="107">
          <cell r="A107">
            <v>36923</v>
          </cell>
          <cell r="B107">
            <v>18038</v>
          </cell>
          <cell r="C107">
            <v>735126</v>
          </cell>
          <cell r="D107" t="str">
            <v>34,720     40755       65.81     109</v>
          </cell>
        </row>
        <row r="108">
          <cell r="A108">
            <v>36951</v>
          </cell>
          <cell r="B108">
            <v>18575</v>
          </cell>
          <cell r="C108">
            <v>771974</v>
          </cell>
          <cell r="D108" t="str">
            <v>36,630     41560       66.35     110</v>
          </cell>
        </row>
        <row r="109">
          <cell r="A109">
            <v>36982</v>
          </cell>
          <cell r="B109">
            <v>17164</v>
          </cell>
          <cell r="C109">
            <v>740986</v>
          </cell>
          <cell r="D109" t="str">
            <v>36,346     43171       67.92     109</v>
          </cell>
        </row>
        <row r="110">
          <cell r="A110">
            <v>37012</v>
          </cell>
          <cell r="B110">
            <v>12810</v>
          </cell>
          <cell r="C110">
            <v>686548</v>
          </cell>
          <cell r="D110" t="str">
            <v>32,016     53595       71.42     109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6"/>
    </sheetNames>
    <sheetDataSet>
      <sheetData sheetId="0">
        <row r="48">
          <cell r="A48">
            <v>35247</v>
          </cell>
          <cell r="B48">
            <v>162058</v>
          </cell>
          <cell r="C48">
            <v>4224427</v>
          </cell>
          <cell r="D48" t="str">
            <v>60,036     26068       27.03     203</v>
          </cell>
        </row>
        <row r="49">
          <cell r="A49">
            <v>35278</v>
          </cell>
          <cell r="B49">
            <v>228731</v>
          </cell>
          <cell r="C49">
            <v>7908000</v>
          </cell>
          <cell r="D49" t="str">
            <v>153,865     34574       40.22     186</v>
          </cell>
        </row>
        <row r="50">
          <cell r="A50">
            <v>35309</v>
          </cell>
          <cell r="B50">
            <v>216052</v>
          </cell>
          <cell r="C50">
            <v>7130623</v>
          </cell>
          <cell r="D50" t="str">
            <v>156,673     33005       42.03     185</v>
          </cell>
        </row>
        <row r="51">
          <cell r="A51">
            <v>35339</v>
          </cell>
          <cell r="B51">
            <v>196626</v>
          </cell>
          <cell r="C51">
            <v>6726803</v>
          </cell>
          <cell r="D51" t="str">
            <v>138,240     34212       41.28     184</v>
          </cell>
        </row>
        <row r="52">
          <cell r="A52">
            <v>35370</v>
          </cell>
          <cell r="B52">
            <v>164591</v>
          </cell>
          <cell r="C52">
            <v>6154962</v>
          </cell>
          <cell r="D52" t="str">
            <v>124,148     37396       43.00     183</v>
          </cell>
        </row>
        <row r="53">
          <cell r="A53">
            <v>35400</v>
          </cell>
          <cell r="B53">
            <v>162507</v>
          </cell>
          <cell r="C53">
            <v>6436815</v>
          </cell>
          <cell r="D53" t="str">
            <v>130,401     39610       44.52     178</v>
          </cell>
        </row>
        <row r="54">
          <cell r="A54" t="str">
            <v>Totals:</v>
          </cell>
          <cell r="B54" t="str">
            <v>__________</v>
          </cell>
          <cell r="C54" t="str">
            <v>__________</v>
          </cell>
          <cell r="D54" t="str">
            <v>__________</v>
          </cell>
        </row>
        <row r="55">
          <cell r="A55">
            <v>1996</v>
          </cell>
          <cell r="B55">
            <v>1130565</v>
          </cell>
          <cell r="C55">
            <v>38581630</v>
          </cell>
          <cell r="D55">
            <v>763363</v>
          </cell>
        </row>
        <row r="57">
          <cell r="A57">
            <v>35431</v>
          </cell>
          <cell r="B57">
            <v>147891</v>
          </cell>
          <cell r="C57">
            <v>6071235</v>
          </cell>
          <cell r="D57" t="str">
            <v>119,434     41053       44.68     179</v>
          </cell>
        </row>
        <row r="58">
          <cell r="A58">
            <v>35462</v>
          </cell>
          <cell r="B58">
            <v>121498</v>
          </cell>
          <cell r="C58">
            <v>5098765</v>
          </cell>
          <cell r="D58" t="str">
            <v>101,043     41966       45.40     172</v>
          </cell>
        </row>
        <row r="59">
          <cell r="A59">
            <v>35490</v>
          </cell>
          <cell r="B59">
            <v>109802</v>
          </cell>
          <cell r="C59">
            <v>4810709</v>
          </cell>
          <cell r="D59" t="str">
            <v>104,347     43813       48.73     165</v>
          </cell>
        </row>
        <row r="60">
          <cell r="A60">
            <v>35521</v>
          </cell>
          <cell r="B60">
            <v>106583</v>
          </cell>
          <cell r="C60">
            <v>5098486</v>
          </cell>
          <cell r="D60" t="str">
            <v>95,838     47836       47.35     156</v>
          </cell>
        </row>
        <row r="61">
          <cell r="A61">
            <v>35551</v>
          </cell>
          <cell r="B61">
            <v>102771</v>
          </cell>
          <cell r="C61">
            <v>5333281</v>
          </cell>
          <cell r="D61" t="str">
            <v>121,586     51895       54.19     161</v>
          </cell>
        </row>
        <row r="62">
          <cell r="A62">
            <v>35582</v>
          </cell>
          <cell r="B62">
            <v>101066</v>
          </cell>
          <cell r="C62">
            <v>4717097</v>
          </cell>
          <cell r="D62" t="str">
            <v>183,990     46674       64.55     160</v>
          </cell>
        </row>
        <row r="63">
          <cell r="A63">
            <v>35612</v>
          </cell>
          <cell r="B63">
            <v>104170</v>
          </cell>
          <cell r="C63">
            <v>4769508</v>
          </cell>
          <cell r="D63" t="str">
            <v>184,795     45786       63.95     160</v>
          </cell>
        </row>
        <row r="64">
          <cell r="A64">
            <v>35643</v>
          </cell>
          <cell r="B64">
            <v>97320</v>
          </cell>
          <cell r="C64">
            <v>4370562</v>
          </cell>
          <cell r="D64" t="str">
            <v>145,364     44910       59.90     154</v>
          </cell>
        </row>
        <row r="65">
          <cell r="A65">
            <v>35674</v>
          </cell>
          <cell r="B65">
            <v>100138</v>
          </cell>
          <cell r="C65">
            <v>4225359</v>
          </cell>
          <cell r="D65" t="str">
            <v>154,981     42196       60.75     148</v>
          </cell>
        </row>
        <row r="66">
          <cell r="A66">
            <v>35704</v>
          </cell>
          <cell r="B66">
            <v>103345</v>
          </cell>
          <cell r="C66">
            <v>3998728</v>
          </cell>
          <cell r="D66" t="str">
            <v>151,961     38693       59.52     148</v>
          </cell>
        </row>
        <row r="67">
          <cell r="A67">
            <v>35735</v>
          </cell>
          <cell r="B67">
            <v>97112</v>
          </cell>
          <cell r="C67">
            <v>3763887</v>
          </cell>
          <cell r="D67" t="str">
            <v>159,989     38759       62.23     146</v>
          </cell>
        </row>
        <row r="68">
          <cell r="A68">
            <v>35765</v>
          </cell>
          <cell r="B68">
            <v>92540</v>
          </cell>
          <cell r="C68">
            <v>3622032</v>
          </cell>
          <cell r="D68" t="str">
            <v>156,645     39141       62.86     150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1284236</v>
          </cell>
          <cell r="C70">
            <v>55879649</v>
          </cell>
          <cell r="D70">
            <v>1679973</v>
          </cell>
        </row>
        <row r="72">
          <cell r="A72">
            <v>35796</v>
          </cell>
          <cell r="B72">
            <v>85788</v>
          </cell>
          <cell r="C72">
            <v>3440998</v>
          </cell>
          <cell r="D72" t="str">
            <v>166,656     40111       66.02     149</v>
          </cell>
        </row>
        <row r="73">
          <cell r="A73">
            <v>35827</v>
          </cell>
          <cell r="B73">
            <v>70583</v>
          </cell>
          <cell r="C73">
            <v>2798176</v>
          </cell>
          <cell r="D73" t="str">
            <v>120,472     39644       63.06     143</v>
          </cell>
        </row>
        <row r="74">
          <cell r="A74">
            <v>35855</v>
          </cell>
          <cell r="B74">
            <v>73280</v>
          </cell>
          <cell r="C74">
            <v>2989432</v>
          </cell>
          <cell r="D74" t="str">
            <v>111,805     40795       60.41     140</v>
          </cell>
        </row>
        <row r="75">
          <cell r="A75">
            <v>35886</v>
          </cell>
          <cell r="B75">
            <v>66656</v>
          </cell>
          <cell r="C75">
            <v>2904308</v>
          </cell>
          <cell r="D75" t="str">
            <v>98,617     43572       59.67     136</v>
          </cell>
        </row>
        <row r="76">
          <cell r="A76">
            <v>35916</v>
          </cell>
          <cell r="B76">
            <v>62915</v>
          </cell>
          <cell r="C76">
            <v>2813852</v>
          </cell>
          <cell r="D76" t="str">
            <v>97,870     44725       60.87     137</v>
          </cell>
        </row>
        <row r="77">
          <cell r="A77">
            <v>35947</v>
          </cell>
          <cell r="B77">
            <v>48217</v>
          </cell>
          <cell r="C77">
            <v>2551468</v>
          </cell>
          <cell r="D77" t="str">
            <v>118,032     52917       71.00     133</v>
          </cell>
        </row>
        <row r="78">
          <cell r="A78">
            <v>35977</v>
          </cell>
          <cell r="B78">
            <v>47430</v>
          </cell>
          <cell r="C78">
            <v>2486552</v>
          </cell>
          <cell r="D78" t="str">
            <v>108,217     52426       69.53     131</v>
          </cell>
        </row>
        <row r="79">
          <cell r="A79">
            <v>36008</v>
          </cell>
          <cell r="B79">
            <v>45853</v>
          </cell>
          <cell r="C79">
            <v>2315736</v>
          </cell>
          <cell r="D79" t="str">
            <v>106,195     50504       69.84     128</v>
          </cell>
        </row>
        <row r="80">
          <cell r="A80">
            <v>36039</v>
          </cell>
          <cell r="B80">
            <v>39340</v>
          </cell>
          <cell r="C80">
            <v>2130946</v>
          </cell>
          <cell r="D80" t="str">
            <v>98,609     54168       71.48     127</v>
          </cell>
        </row>
        <row r="81">
          <cell r="A81">
            <v>36069</v>
          </cell>
          <cell r="B81">
            <v>39057</v>
          </cell>
          <cell r="C81">
            <v>2148901</v>
          </cell>
          <cell r="D81" t="str">
            <v>135,473     55020       77.62     127</v>
          </cell>
        </row>
        <row r="82">
          <cell r="A82">
            <v>36100</v>
          </cell>
          <cell r="B82">
            <v>36271</v>
          </cell>
          <cell r="C82">
            <v>1951360</v>
          </cell>
          <cell r="D82" t="str">
            <v>177,331     53800       83.02     129</v>
          </cell>
        </row>
        <row r="83">
          <cell r="A83">
            <v>36130</v>
          </cell>
          <cell r="B83">
            <v>33761</v>
          </cell>
          <cell r="C83">
            <v>1837008</v>
          </cell>
          <cell r="D83" t="str">
            <v>175,171     54413       83.84     129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649151</v>
          </cell>
          <cell r="C85">
            <v>30368737</v>
          </cell>
          <cell r="D85">
            <v>1514448</v>
          </cell>
        </row>
        <row r="87">
          <cell r="A87">
            <v>36161</v>
          </cell>
          <cell r="B87">
            <v>31356</v>
          </cell>
          <cell r="C87">
            <v>1843015</v>
          </cell>
          <cell r="D87" t="str">
            <v>173,375     58778       84.68     125</v>
          </cell>
        </row>
        <row r="88">
          <cell r="A88">
            <v>36192</v>
          </cell>
          <cell r="B88">
            <v>27496</v>
          </cell>
          <cell r="C88">
            <v>1517657</v>
          </cell>
          <cell r="D88" t="str">
            <v>79,840     55196       74.38     122</v>
          </cell>
        </row>
        <row r="89">
          <cell r="A89">
            <v>36220</v>
          </cell>
          <cell r="B89">
            <v>27974</v>
          </cell>
          <cell r="C89">
            <v>1506592</v>
          </cell>
          <cell r="D89" t="str">
            <v>97,175     53857       77.65     115</v>
          </cell>
        </row>
        <row r="90">
          <cell r="A90">
            <v>36251</v>
          </cell>
          <cell r="B90">
            <v>24835</v>
          </cell>
          <cell r="C90">
            <v>1363021</v>
          </cell>
          <cell r="D90" t="str">
            <v>104,421     54884       80.79     115</v>
          </cell>
        </row>
        <row r="91">
          <cell r="A91">
            <v>36281</v>
          </cell>
          <cell r="B91">
            <v>24306</v>
          </cell>
          <cell r="C91">
            <v>1431793</v>
          </cell>
          <cell r="D91" t="str">
            <v>119,899     58907       83.14     114</v>
          </cell>
        </row>
        <row r="92">
          <cell r="A92">
            <v>36312</v>
          </cell>
          <cell r="B92">
            <v>23363</v>
          </cell>
          <cell r="C92">
            <v>1354590</v>
          </cell>
          <cell r="D92" t="str">
            <v>109,963     57981       82.48     112</v>
          </cell>
        </row>
        <row r="93">
          <cell r="A93">
            <v>36342</v>
          </cell>
          <cell r="B93">
            <v>23584</v>
          </cell>
          <cell r="C93">
            <v>1317893</v>
          </cell>
          <cell r="D93" t="str">
            <v>91,954     55881       79.59     111</v>
          </cell>
        </row>
        <row r="94">
          <cell r="A94">
            <v>36373</v>
          </cell>
          <cell r="B94">
            <v>21229</v>
          </cell>
          <cell r="C94">
            <v>1264476</v>
          </cell>
          <cell r="D94" t="str">
            <v>82,091     59564       79.45     111</v>
          </cell>
        </row>
        <row r="95">
          <cell r="A95">
            <v>36404</v>
          </cell>
          <cell r="B95">
            <v>21671</v>
          </cell>
          <cell r="C95">
            <v>1274039</v>
          </cell>
          <cell r="D95" t="str">
            <v>89,085     58791       80.43     108</v>
          </cell>
        </row>
        <row r="96">
          <cell r="A96">
            <v>36434</v>
          </cell>
          <cell r="B96">
            <v>21703</v>
          </cell>
          <cell r="C96">
            <v>1237935</v>
          </cell>
          <cell r="D96" t="str">
            <v>69,424     57040       76.18     106</v>
          </cell>
        </row>
        <row r="97">
          <cell r="A97">
            <v>36465</v>
          </cell>
          <cell r="B97">
            <v>21872</v>
          </cell>
          <cell r="C97">
            <v>1145686</v>
          </cell>
          <cell r="D97" t="str">
            <v>65,210     52382       74.88     107</v>
          </cell>
        </row>
        <row r="98">
          <cell r="A98">
            <v>36495</v>
          </cell>
          <cell r="B98">
            <v>21265</v>
          </cell>
          <cell r="C98">
            <v>1143212</v>
          </cell>
          <cell r="D98" t="str">
            <v>78,544     53761       78.69     106</v>
          </cell>
        </row>
        <row r="99">
          <cell r="A99" t="str">
            <v>Totals:</v>
          </cell>
          <cell r="B99" t="str">
            <v>__________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290654</v>
          </cell>
          <cell r="C100">
            <v>16399909</v>
          </cell>
          <cell r="D100">
            <v>1160981</v>
          </cell>
        </row>
        <row r="102">
          <cell r="A102">
            <v>36526</v>
          </cell>
          <cell r="B102">
            <v>20183</v>
          </cell>
          <cell r="C102">
            <v>1125980</v>
          </cell>
          <cell r="D102" t="str">
            <v>84,031     55789       80.63     104</v>
          </cell>
        </row>
        <row r="103">
          <cell r="A103">
            <v>36557</v>
          </cell>
          <cell r="B103">
            <v>18975</v>
          </cell>
          <cell r="C103">
            <v>1031317</v>
          </cell>
          <cell r="D103" t="str">
            <v>114,584     54352       85.79      99</v>
          </cell>
        </row>
        <row r="104">
          <cell r="A104">
            <v>36586</v>
          </cell>
          <cell r="B104">
            <v>18903</v>
          </cell>
          <cell r="C104">
            <v>1014825</v>
          </cell>
          <cell r="D104" t="str">
            <v>97,524     53686       83.76     102</v>
          </cell>
        </row>
        <row r="105">
          <cell r="A105">
            <v>36617</v>
          </cell>
          <cell r="B105">
            <v>19019</v>
          </cell>
          <cell r="C105">
            <v>957215</v>
          </cell>
          <cell r="D105" t="str">
            <v>77,654     50330       80.33     102</v>
          </cell>
        </row>
        <row r="106">
          <cell r="A106">
            <v>36647</v>
          </cell>
          <cell r="B106">
            <v>19304</v>
          </cell>
          <cell r="C106">
            <v>1007195</v>
          </cell>
          <cell r="D106" t="str">
            <v>83,387     52176       81.20      98</v>
          </cell>
        </row>
        <row r="107">
          <cell r="A107">
            <v>36678</v>
          </cell>
          <cell r="B107">
            <v>17481</v>
          </cell>
          <cell r="C107">
            <v>963681</v>
          </cell>
          <cell r="D107" t="str">
            <v>85,060     55128       82.95      99</v>
          </cell>
        </row>
        <row r="108">
          <cell r="A108">
            <v>36708</v>
          </cell>
          <cell r="B108">
            <v>17398</v>
          </cell>
          <cell r="C108">
            <v>985165</v>
          </cell>
          <cell r="D108" t="str">
            <v>79,581     56626       82.06     100</v>
          </cell>
        </row>
        <row r="109">
          <cell r="A109">
            <v>36739</v>
          </cell>
          <cell r="B109">
            <v>17834</v>
          </cell>
          <cell r="C109">
            <v>883204</v>
          </cell>
          <cell r="D109" t="str">
            <v>71,756     49524       80.09      99</v>
          </cell>
        </row>
        <row r="110">
          <cell r="A110">
            <v>36770</v>
          </cell>
          <cell r="B110">
            <v>16367</v>
          </cell>
          <cell r="C110">
            <v>855491</v>
          </cell>
          <cell r="D110" t="str">
            <v>67,280     52270       80.43      98</v>
          </cell>
        </row>
        <row r="111">
          <cell r="A111">
            <v>36800</v>
          </cell>
          <cell r="B111">
            <v>16103</v>
          </cell>
          <cell r="C111">
            <v>855018</v>
          </cell>
          <cell r="D111" t="str">
            <v>68,771     53097       81.03      99</v>
          </cell>
        </row>
        <row r="112">
          <cell r="A112">
            <v>36831</v>
          </cell>
          <cell r="B112">
            <v>15602</v>
          </cell>
          <cell r="C112">
            <v>788844</v>
          </cell>
          <cell r="D112" t="str">
            <v>72,924     50561       82.38      96</v>
          </cell>
        </row>
        <row r="113">
          <cell r="A113">
            <v>36861</v>
          </cell>
          <cell r="B113">
            <v>15963</v>
          </cell>
          <cell r="C113">
            <v>783825</v>
          </cell>
          <cell r="D113" t="str">
            <v>54,542     49103       77.36      96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213132</v>
          </cell>
          <cell r="C115">
            <v>11251760</v>
          </cell>
          <cell r="D115">
            <v>957094</v>
          </cell>
        </row>
        <row r="117">
          <cell r="A117">
            <v>36892</v>
          </cell>
          <cell r="B117">
            <v>16555</v>
          </cell>
          <cell r="C117">
            <v>788003</v>
          </cell>
          <cell r="D117" t="str">
            <v>72,644     47600       81.44      98</v>
          </cell>
        </row>
        <row r="118">
          <cell r="A118">
            <v>36923</v>
          </cell>
          <cell r="B118">
            <v>14535</v>
          </cell>
          <cell r="C118">
            <v>678616</v>
          </cell>
          <cell r="D118" t="str">
            <v>72,155     46689       83.23      97</v>
          </cell>
        </row>
        <row r="119">
          <cell r="A119">
            <v>36951</v>
          </cell>
          <cell r="B119">
            <v>15808</v>
          </cell>
          <cell r="C119">
            <v>752408</v>
          </cell>
          <cell r="D119" t="str">
            <v>83,472     47597       84.08      96</v>
          </cell>
        </row>
        <row r="120">
          <cell r="A120">
            <v>36982</v>
          </cell>
          <cell r="B120">
            <v>13611</v>
          </cell>
          <cell r="C120">
            <v>652617</v>
          </cell>
          <cell r="D120" t="str">
            <v>72,608     47948       84.21      98</v>
          </cell>
        </row>
        <row r="121">
          <cell r="A121">
            <v>37012</v>
          </cell>
          <cell r="B121">
            <v>13128</v>
          </cell>
          <cell r="C121">
            <v>677663</v>
          </cell>
          <cell r="D121" t="str">
            <v>73,914     51620       84.92      91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  <cell r="D122" t="str">
            <v>__________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6"/>
    </sheetNames>
    <sheetDataSet>
      <sheetData sheetId="0">
        <row r="50">
          <cell r="A50">
            <v>35278</v>
          </cell>
          <cell r="B50">
            <v>103502</v>
          </cell>
          <cell r="C50">
            <v>5435268</v>
          </cell>
          <cell r="D50" t="str">
            <v>69,494     52514       40.17     204</v>
          </cell>
        </row>
        <row r="51">
          <cell r="A51">
            <v>35309</v>
          </cell>
          <cell r="B51">
            <v>168863</v>
          </cell>
          <cell r="C51">
            <v>9198878</v>
          </cell>
          <cell r="D51" t="str">
            <v>149,980     54476       47.04     191</v>
          </cell>
        </row>
        <row r="52">
          <cell r="A52">
            <v>35339</v>
          </cell>
          <cell r="B52">
            <v>149921</v>
          </cell>
          <cell r="C52">
            <v>8867613</v>
          </cell>
          <cell r="D52" t="str">
            <v>162,946     59149       52.08     188</v>
          </cell>
        </row>
        <row r="53">
          <cell r="A53">
            <v>35370</v>
          </cell>
          <cell r="B53">
            <v>129028</v>
          </cell>
          <cell r="C53">
            <v>8120515</v>
          </cell>
          <cell r="D53" t="str">
            <v>152,561     62937       54.18     185</v>
          </cell>
        </row>
        <row r="54">
          <cell r="A54">
            <v>35400</v>
          </cell>
          <cell r="B54">
            <v>120595</v>
          </cell>
          <cell r="C54">
            <v>8082856</v>
          </cell>
          <cell r="D54" t="str">
            <v>151,421     67025       55.67     183</v>
          </cell>
        </row>
        <row r="55">
          <cell r="A55" t="str">
            <v>Totals: __</v>
          </cell>
          <cell r="B55" t="str">
            <v>________</v>
          </cell>
          <cell r="C55" t="str">
            <v>__________</v>
          </cell>
          <cell r="D55" t="str">
            <v>__________</v>
          </cell>
        </row>
        <row r="56">
          <cell r="A56">
            <v>1996</v>
          </cell>
          <cell r="B56">
            <v>671909</v>
          </cell>
          <cell r="C56">
            <v>39705130</v>
          </cell>
          <cell r="D56">
            <v>686402</v>
          </cell>
        </row>
        <row r="58">
          <cell r="A58">
            <v>35431</v>
          </cell>
          <cell r="B58">
            <v>109574</v>
          </cell>
          <cell r="C58">
            <v>7526475</v>
          </cell>
          <cell r="D58" t="str">
            <v>137,265     68689       55.61     179</v>
          </cell>
        </row>
        <row r="59">
          <cell r="A59">
            <v>35462</v>
          </cell>
          <cell r="B59">
            <v>89454</v>
          </cell>
          <cell r="C59">
            <v>6474664</v>
          </cell>
          <cell r="D59" t="str">
            <v>121,974     72380       57.69     177</v>
          </cell>
        </row>
        <row r="60">
          <cell r="A60">
            <v>35490</v>
          </cell>
          <cell r="B60">
            <v>87532</v>
          </cell>
          <cell r="C60">
            <v>6874539</v>
          </cell>
          <cell r="D60" t="str">
            <v>113,737     78538       56.51     175</v>
          </cell>
        </row>
        <row r="61">
          <cell r="A61">
            <v>35521</v>
          </cell>
          <cell r="B61">
            <v>77293</v>
          </cell>
          <cell r="C61">
            <v>6076302</v>
          </cell>
          <cell r="D61" t="str">
            <v>107,554     78614       58.19     171</v>
          </cell>
        </row>
        <row r="62">
          <cell r="A62">
            <v>35551</v>
          </cell>
          <cell r="B62">
            <v>74781</v>
          </cell>
          <cell r="C62">
            <v>5794567</v>
          </cell>
          <cell r="D62" t="str">
            <v>80,168     77488       51.74     165</v>
          </cell>
        </row>
        <row r="63">
          <cell r="A63">
            <v>35582</v>
          </cell>
          <cell r="B63">
            <v>65974</v>
          </cell>
          <cell r="C63">
            <v>5149328</v>
          </cell>
          <cell r="D63" t="str">
            <v>89,995     78051       57.70     160</v>
          </cell>
        </row>
        <row r="64">
          <cell r="A64">
            <v>35612</v>
          </cell>
          <cell r="B64">
            <v>65995</v>
          </cell>
          <cell r="C64">
            <v>5175526</v>
          </cell>
          <cell r="D64" t="str">
            <v>130,660     78424       66.44     161</v>
          </cell>
        </row>
        <row r="65">
          <cell r="A65">
            <v>35643</v>
          </cell>
          <cell r="B65">
            <v>60330</v>
          </cell>
          <cell r="C65">
            <v>4514699</v>
          </cell>
          <cell r="D65" t="str">
            <v>113,970     74834       65.39     157</v>
          </cell>
        </row>
        <row r="66">
          <cell r="A66">
            <v>35674</v>
          </cell>
          <cell r="B66">
            <v>53880</v>
          </cell>
          <cell r="C66">
            <v>4001747</v>
          </cell>
          <cell r="D66" t="str">
            <v>88,754     74272       62.22     157</v>
          </cell>
        </row>
        <row r="67">
          <cell r="A67">
            <v>35704</v>
          </cell>
          <cell r="B67">
            <v>53448</v>
          </cell>
          <cell r="C67">
            <v>3863392</v>
          </cell>
          <cell r="D67" t="str">
            <v>85,335     72284       61.49     150</v>
          </cell>
        </row>
        <row r="68">
          <cell r="A68">
            <v>35735</v>
          </cell>
          <cell r="B68">
            <v>50924</v>
          </cell>
          <cell r="C68">
            <v>3458346</v>
          </cell>
          <cell r="D68" t="str">
            <v>72,798     67912       58.84     149</v>
          </cell>
        </row>
        <row r="69">
          <cell r="A69">
            <v>35765</v>
          </cell>
          <cell r="B69">
            <v>53264</v>
          </cell>
          <cell r="C69">
            <v>3402048</v>
          </cell>
          <cell r="D69" t="str">
            <v>60,965     63872       53.37     146</v>
          </cell>
        </row>
        <row r="70">
          <cell r="A70" t="str">
            <v>Totals: __</v>
          </cell>
          <cell r="B70" t="str">
            <v>________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842449</v>
          </cell>
          <cell r="C71">
            <v>62311633</v>
          </cell>
          <cell r="D71">
            <v>1203175</v>
          </cell>
        </row>
        <row r="73">
          <cell r="A73">
            <v>35796</v>
          </cell>
          <cell r="B73">
            <v>49694</v>
          </cell>
          <cell r="C73">
            <v>3256144</v>
          </cell>
          <cell r="D73" t="str">
            <v>62,041     65524       55.53     145</v>
          </cell>
        </row>
        <row r="74">
          <cell r="A74">
            <v>35827</v>
          </cell>
          <cell r="B74">
            <v>39672</v>
          </cell>
          <cell r="C74">
            <v>2710588</v>
          </cell>
          <cell r="D74" t="str">
            <v>50,372     68325       55.94     146</v>
          </cell>
        </row>
        <row r="75">
          <cell r="A75">
            <v>35855</v>
          </cell>
          <cell r="B75">
            <v>43071</v>
          </cell>
          <cell r="C75">
            <v>2867506</v>
          </cell>
          <cell r="D75" t="str">
            <v>54,639     66577       55.92     143</v>
          </cell>
        </row>
        <row r="76">
          <cell r="A76">
            <v>35886</v>
          </cell>
          <cell r="B76">
            <v>40803</v>
          </cell>
          <cell r="C76">
            <v>2740080</v>
          </cell>
          <cell r="D76" t="str">
            <v>48,102     67154       54.10     140</v>
          </cell>
        </row>
        <row r="77">
          <cell r="A77">
            <v>35916</v>
          </cell>
          <cell r="B77">
            <v>37096</v>
          </cell>
          <cell r="C77">
            <v>2690289</v>
          </cell>
          <cell r="D77" t="str">
            <v>52,902     72523       58.78     137</v>
          </cell>
        </row>
        <row r="78">
          <cell r="A78">
            <v>35947</v>
          </cell>
          <cell r="B78">
            <v>34193</v>
          </cell>
          <cell r="C78">
            <v>2301844</v>
          </cell>
          <cell r="D78" t="str">
            <v>42,230     67320       55.26     131</v>
          </cell>
        </row>
        <row r="79">
          <cell r="A79">
            <v>35977</v>
          </cell>
          <cell r="B79">
            <v>32112</v>
          </cell>
          <cell r="C79">
            <v>2264849</v>
          </cell>
          <cell r="D79" t="str">
            <v>39,985     70530       55.46     128</v>
          </cell>
        </row>
        <row r="80">
          <cell r="A80">
            <v>36008</v>
          </cell>
          <cell r="B80">
            <v>31938</v>
          </cell>
          <cell r="C80">
            <v>1967133</v>
          </cell>
          <cell r="D80" t="str">
            <v>44,477     61593       58.20     126</v>
          </cell>
        </row>
        <row r="81">
          <cell r="A81">
            <v>36039</v>
          </cell>
          <cell r="B81">
            <v>29600</v>
          </cell>
          <cell r="C81">
            <v>1811677</v>
          </cell>
          <cell r="D81" t="str">
            <v>44,111     61206       59.84     125</v>
          </cell>
        </row>
        <row r="82">
          <cell r="A82">
            <v>36069</v>
          </cell>
          <cell r="B82">
            <v>30779</v>
          </cell>
          <cell r="C82">
            <v>1833124</v>
          </cell>
          <cell r="D82" t="str">
            <v>44,223     59558       58.96     125</v>
          </cell>
        </row>
        <row r="83">
          <cell r="A83">
            <v>36100</v>
          </cell>
          <cell r="B83">
            <v>28803</v>
          </cell>
          <cell r="C83">
            <v>1374358</v>
          </cell>
          <cell r="D83" t="str">
            <v>38,536     47716       57.23     125</v>
          </cell>
        </row>
        <row r="84">
          <cell r="A84">
            <v>36130</v>
          </cell>
          <cell r="B84">
            <v>27206</v>
          </cell>
          <cell r="C84">
            <v>1828855</v>
          </cell>
          <cell r="D84" t="str">
            <v>36,685     67223       57.42     124</v>
          </cell>
        </row>
        <row r="85">
          <cell r="A85" t="str">
            <v>Totals: __</v>
          </cell>
          <cell r="B85" t="str">
            <v>________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424967</v>
          </cell>
          <cell r="C86">
            <v>27646447</v>
          </cell>
          <cell r="D86">
            <v>558303</v>
          </cell>
        </row>
        <row r="88">
          <cell r="A88">
            <v>36161</v>
          </cell>
          <cell r="B88">
            <v>26670</v>
          </cell>
          <cell r="C88">
            <v>1716545</v>
          </cell>
          <cell r="D88" t="str">
            <v>37,149     64363       58.21     119</v>
          </cell>
        </row>
        <row r="89">
          <cell r="A89">
            <v>36192</v>
          </cell>
          <cell r="B89">
            <v>22933</v>
          </cell>
          <cell r="C89">
            <v>1494772</v>
          </cell>
          <cell r="D89" t="str">
            <v>33,832     65180       59.60     117</v>
          </cell>
        </row>
        <row r="90">
          <cell r="A90">
            <v>36220</v>
          </cell>
          <cell r="B90">
            <v>26840</v>
          </cell>
          <cell r="C90">
            <v>1515401</v>
          </cell>
          <cell r="D90" t="str">
            <v>34,865     56461       56.50     115</v>
          </cell>
        </row>
        <row r="91">
          <cell r="A91">
            <v>36251</v>
          </cell>
          <cell r="B91">
            <v>23629</v>
          </cell>
          <cell r="C91">
            <v>1451824</v>
          </cell>
          <cell r="D91" t="str">
            <v>33,924     61443       58.94     111</v>
          </cell>
        </row>
        <row r="92">
          <cell r="A92">
            <v>36281</v>
          </cell>
          <cell r="B92">
            <v>22172</v>
          </cell>
          <cell r="C92">
            <v>1406508</v>
          </cell>
          <cell r="D92" t="str">
            <v>41,161     63437       64.99     113</v>
          </cell>
        </row>
        <row r="93">
          <cell r="A93">
            <v>36312</v>
          </cell>
          <cell r="B93">
            <v>22153</v>
          </cell>
          <cell r="C93">
            <v>1208733</v>
          </cell>
          <cell r="D93" t="str">
            <v>37,552     54563       62.90     110</v>
          </cell>
        </row>
        <row r="94">
          <cell r="A94">
            <v>36342</v>
          </cell>
          <cell r="B94">
            <v>20893</v>
          </cell>
          <cell r="C94">
            <v>1205339</v>
          </cell>
          <cell r="D94" t="str">
            <v>37,229     57692       64.05     109</v>
          </cell>
        </row>
        <row r="95">
          <cell r="A95">
            <v>36373</v>
          </cell>
          <cell r="B95">
            <v>20811</v>
          </cell>
          <cell r="C95">
            <v>1132234</v>
          </cell>
          <cell r="D95" t="str">
            <v>39,772     54406       65.65     106</v>
          </cell>
        </row>
        <row r="96">
          <cell r="A96">
            <v>36404</v>
          </cell>
          <cell r="B96">
            <v>18221</v>
          </cell>
          <cell r="C96">
            <v>1052787</v>
          </cell>
          <cell r="D96" t="str">
            <v>31,351     57779       63.24     107</v>
          </cell>
        </row>
        <row r="97">
          <cell r="A97">
            <v>36434</v>
          </cell>
          <cell r="B97">
            <v>17328</v>
          </cell>
          <cell r="C97">
            <v>1039676</v>
          </cell>
          <cell r="D97" t="str">
            <v>33,817     60000       66.12     106</v>
          </cell>
        </row>
        <row r="98">
          <cell r="A98">
            <v>36465</v>
          </cell>
          <cell r="B98">
            <v>16401</v>
          </cell>
          <cell r="C98">
            <v>968789</v>
          </cell>
          <cell r="D98" t="str">
            <v>56,991     59069       77.65     105</v>
          </cell>
        </row>
        <row r="99">
          <cell r="A99">
            <v>36495</v>
          </cell>
          <cell r="B99">
            <v>16840</v>
          </cell>
          <cell r="C99">
            <v>980645</v>
          </cell>
          <cell r="D99" t="str">
            <v>26,747     58234       61.36     102</v>
          </cell>
        </row>
        <row r="100">
          <cell r="A100" t="str">
            <v>Totals: __</v>
          </cell>
          <cell r="B100" t="str">
            <v>________</v>
          </cell>
          <cell r="C100" t="str">
            <v>__________</v>
          </cell>
          <cell r="D100" t="str">
            <v>__________</v>
          </cell>
        </row>
        <row r="101">
          <cell r="A101">
            <v>1999</v>
          </cell>
          <cell r="B101">
            <v>254891</v>
          </cell>
          <cell r="C101">
            <v>15173253</v>
          </cell>
          <cell r="D101">
            <v>444390</v>
          </cell>
        </row>
        <row r="103">
          <cell r="A103">
            <v>36526</v>
          </cell>
          <cell r="B103">
            <v>17692</v>
          </cell>
          <cell r="C103">
            <v>941631</v>
          </cell>
          <cell r="D103" t="str">
            <v>25,719     53224       59.25     102</v>
          </cell>
        </row>
        <row r="104">
          <cell r="A104">
            <v>36557</v>
          </cell>
          <cell r="B104">
            <v>15575</v>
          </cell>
          <cell r="C104">
            <v>865255</v>
          </cell>
          <cell r="D104" t="str">
            <v>26,984     55555       63.40     101</v>
          </cell>
        </row>
        <row r="105">
          <cell r="A105">
            <v>36586</v>
          </cell>
          <cell r="B105">
            <v>14842</v>
          </cell>
          <cell r="C105">
            <v>832722</v>
          </cell>
          <cell r="D105" t="str">
            <v>21,539     56106       59.20      98</v>
          </cell>
        </row>
        <row r="106">
          <cell r="A106">
            <v>36617</v>
          </cell>
          <cell r="B106">
            <v>15960</v>
          </cell>
          <cell r="C106">
            <v>796094</v>
          </cell>
          <cell r="D106" t="str">
            <v>20,950     49881       56.76     100</v>
          </cell>
        </row>
        <row r="107">
          <cell r="A107">
            <v>36647</v>
          </cell>
          <cell r="B107">
            <v>21303</v>
          </cell>
          <cell r="C107">
            <v>824630</v>
          </cell>
          <cell r="D107" t="str">
            <v>24,274     38710       53.26     100</v>
          </cell>
        </row>
        <row r="108">
          <cell r="A108">
            <v>36678</v>
          </cell>
          <cell r="B108">
            <v>21930</v>
          </cell>
          <cell r="C108">
            <v>775524</v>
          </cell>
          <cell r="D108" t="str">
            <v>28,680     35364       56.67      99</v>
          </cell>
        </row>
        <row r="109">
          <cell r="A109">
            <v>36708</v>
          </cell>
          <cell r="B109">
            <v>20591</v>
          </cell>
          <cell r="C109">
            <v>772717</v>
          </cell>
          <cell r="D109" t="str">
            <v>36,357     37527       63.84      98</v>
          </cell>
        </row>
        <row r="110">
          <cell r="A110">
            <v>36739</v>
          </cell>
          <cell r="B110">
            <v>18161</v>
          </cell>
          <cell r="C110">
            <v>752276</v>
          </cell>
          <cell r="D110" t="str">
            <v>27,352     41423       60.10      97</v>
          </cell>
        </row>
        <row r="111">
          <cell r="A111">
            <v>36770</v>
          </cell>
          <cell r="B111">
            <v>17776</v>
          </cell>
          <cell r="C111">
            <v>707076</v>
          </cell>
          <cell r="D111" t="str">
            <v>25,925     39778       59.32      96</v>
          </cell>
        </row>
        <row r="112">
          <cell r="A112">
            <v>36800</v>
          </cell>
          <cell r="B112">
            <v>17358</v>
          </cell>
          <cell r="C112">
            <v>701848</v>
          </cell>
          <cell r="D112" t="str">
            <v>26,312     40434       60.25      96</v>
          </cell>
        </row>
        <row r="113">
          <cell r="A113">
            <v>36831</v>
          </cell>
          <cell r="B113">
            <v>16002</v>
          </cell>
          <cell r="C113">
            <v>561980</v>
          </cell>
          <cell r="D113" t="str">
            <v>20,934     35120       56.68      96</v>
          </cell>
        </row>
        <row r="114">
          <cell r="A114">
            <v>36861</v>
          </cell>
          <cell r="B114">
            <v>15213</v>
          </cell>
          <cell r="C114">
            <v>636973</v>
          </cell>
          <cell r="D114" t="str">
            <v>23,134     41871       60.33      95</v>
          </cell>
        </row>
        <row r="115">
          <cell r="A115" t="str">
            <v>Totals: __</v>
          </cell>
          <cell r="B115" t="str">
            <v>________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212403</v>
          </cell>
          <cell r="C116">
            <v>9168726</v>
          </cell>
          <cell r="D116">
            <v>308160</v>
          </cell>
        </row>
        <row r="118">
          <cell r="A118">
            <v>36892</v>
          </cell>
          <cell r="B118">
            <v>14871</v>
          </cell>
          <cell r="C118">
            <v>650724</v>
          </cell>
          <cell r="D118" t="str">
            <v>25,092     43758       62.79      95</v>
          </cell>
        </row>
        <row r="119">
          <cell r="A119">
            <v>36923</v>
          </cell>
          <cell r="B119">
            <v>12800</v>
          </cell>
          <cell r="C119">
            <v>577746</v>
          </cell>
          <cell r="D119" t="str">
            <v>22,460     45137       63.70      91</v>
          </cell>
        </row>
        <row r="120">
          <cell r="A120">
            <v>36951</v>
          </cell>
          <cell r="B120">
            <v>12931</v>
          </cell>
          <cell r="C120">
            <v>656756</v>
          </cell>
          <cell r="D120" t="str">
            <v>23,613     50790       64.62      93</v>
          </cell>
        </row>
        <row r="121">
          <cell r="A121">
            <v>36982</v>
          </cell>
          <cell r="B121">
            <v>12245</v>
          </cell>
          <cell r="C121">
            <v>607422</v>
          </cell>
          <cell r="D121" t="str">
            <v>22,390     49606       64.65      92</v>
          </cell>
        </row>
        <row r="122">
          <cell r="A122">
            <v>37012</v>
          </cell>
          <cell r="B122">
            <v>13500</v>
          </cell>
          <cell r="C122">
            <v>613179</v>
          </cell>
          <cell r="D122" t="str">
            <v>22,175     45421       62.16      90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6"/>
    </sheetNames>
    <sheetDataSet>
      <sheetData sheetId="0">
        <row r="65">
          <cell r="A65">
            <v>35309</v>
          </cell>
          <cell r="B65">
            <v>151862</v>
          </cell>
          <cell r="C65">
            <v>6083453</v>
          </cell>
          <cell r="D65" t="str">
            <v>785,716     40060       83.80     204</v>
          </cell>
        </row>
        <row r="66">
          <cell r="A66">
            <v>35339</v>
          </cell>
          <cell r="B66">
            <v>286648</v>
          </cell>
          <cell r="C66">
            <v>10499429</v>
          </cell>
          <cell r="D66" t="str">
            <v>925,651     36629       76.36     196</v>
          </cell>
        </row>
        <row r="67">
          <cell r="A67">
            <v>35370</v>
          </cell>
          <cell r="B67">
            <v>210937</v>
          </cell>
          <cell r="C67">
            <v>9351220</v>
          </cell>
          <cell r="D67" t="str">
            <v>818,417     44332       79.51     198</v>
          </cell>
        </row>
        <row r="68">
          <cell r="A68">
            <v>35400</v>
          </cell>
          <cell r="B68">
            <v>201986</v>
          </cell>
          <cell r="C68">
            <v>8701175</v>
          </cell>
          <cell r="D68" t="str">
            <v>823,601     43079       80.31     194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  <cell r="D69" t="str">
            <v>__________</v>
          </cell>
        </row>
        <row r="70">
          <cell r="A70">
            <v>1996</v>
          </cell>
          <cell r="B70">
            <v>851433</v>
          </cell>
          <cell r="C70">
            <v>34635277</v>
          </cell>
          <cell r="D70">
            <v>3353385</v>
          </cell>
        </row>
        <row r="72">
          <cell r="A72">
            <v>35431</v>
          </cell>
          <cell r="B72">
            <v>180127</v>
          </cell>
          <cell r="C72">
            <v>7613602</v>
          </cell>
          <cell r="D72" t="str">
            <v>831,201     42268       82.19     189</v>
          </cell>
        </row>
        <row r="73">
          <cell r="A73">
            <v>35462</v>
          </cell>
          <cell r="B73">
            <v>143209</v>
          </cell>
          <cell r="C73">
            <v>6465609</v>
          </cell>
          <cell r="D73" t="str">
            <v>740,975     45149       83.80     186</v>
          </cell>
        </row>
        <row r="74">
          <cell r="A74">
            <v>35490</v>
          </cell>
          <cell r="B74">
            <v>145383</v>
          </cell>
          <cell r="C74">
            <v>6511524</v>
          </cell>
          <cell r="D74" t="str">
            <v>803,694     44789       84.68     182</v>
          </cell>
        </row>
        <row r="75">
          <cell r="A75">
            <v>35521</v>
          </cell>
          <cell r="B75">
            <v>134442</v>
          </cell>
          <cell r="C75">
            <v>5567096</v>
          </cell>
          <cell r="D75" t="str">
            <v>885,095     41409       86.81     177</v>
          </cell>
        </row>
        <row r="76">
          <cell r="A76">
            <v>35551</v>
          </cell>
          <cell r="B76">
            <v>121378</v>
          </cell>
          <cell r="C76">
            <v>5442764</v>
          </cell>
          <cell r="D76" t="str">
            <v>942,976     44842       88.60     177</v>
          </cell>
        </row>
        <row r="77">
          <cell r="A77">
            <v>35582</v>
          </cell>
          <cell r="B77">
            <v>102865</v>
          </cell>
          <cell r="C77">
            <v>4594379</v>
          </cell>
          <cell r="D77" t="str">
            <v>837,232     44665       89.06     175</v>
          </cell>
        </row>
        <row r="78">
          <cell r="A78">
            <v>35612</v>
          </cell>
          <cell r="B78">
            <v>102302</v>
          </cell>
          <cell r="C78">
            <v>4677243</v>
          </cell>
          <cell r="D78" t="str">
            <v>833,832     45720       89.07     172</v>
          </cell>
        </row>
        <row r="79">
          <cell r="A79">
            <v>35643</v>
          </cell>
          <cell r="B79">
            <v>109051</v>
          </cell>
          <cell r="C79">
            <v>4448854</v>
          </cell>
          <cell r="D79" t="str">
            <v>914,983     40797       89.35     174</v>
          </cell>
        </row>
        <row r="80">
          <cell r="A80">
            <v>35674</v>
          </cell>
          <cell r="B80">
            <v>91902</v>
          </cell>
          <cell r="C80">
            <v>4071575</v>
          </cell>
          <cell r="D80" t="str">
            <v>783,401     44304       89.50     173</v>
          </cell>
        </row>
        <row r="81">
          <cell r="A81">
            <v>35704</v>
          </cell>
          <cell r="B81">
            <v>89654</v>
          </cell>
          <cell r="C81">
            <v>4042315</v>
          </cell>
          <cell r="D81" t="str">
            <v>804,330     45088       89.97     167</v>
          </cell>
        </row>
        <row r="82">
          <cell r="A82">
            <v>35735</v>
          </cell>
          <cell r="B82">
            <v>81085</v>
          </cell>
          <cell r="C82">
            <v>3763835</v>
          </cell>
          <cell r="D82" t="str">
            <v>802,682     46419       90.83     167</v>
          </cell>
        </row>
        <row r="83">
          <cell r="A83">
            <v>35765</v>
          </cell>
          <cell r="B83">
            <v>78043</v>
          </cell>
          <cell r="C83">
            <v>3622798</v>
          </cell>
          <cell r="D83" t="str">
            <v>910,798     46421       92.11     164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  <cell r="D84" t="str">
            <v>__________</v>
          </cell>
        </row>
        <row r="85">
          <cell r="A85">
            <v>1997</v>
          </cell>
          <cell r="B85">
            <v>1379441</v>
          </cell>
          <cell r="C85">
            <v>60821594</v>
          </cell>
          <cell r="D85">
            <v>10091199</v>
          </cell>
        </row>
        <row r="87">
          <cell r="A87">
            <v>35796</v>
          </cell>
          <cell r="B87">
            <v>76382</v>
          </cell>
          <cell r="C87">
            <v>3359201</v>
          </cell>
          <cell r="D87" t="str">
            <v>891,149     43979       92.11     166</v>
          </cell>
        </row>
        <row r="88">
          <cell r="A88">
            <v>35827</v>
          </cell>
          <cell r="B88">
            <v>67103</v>
          </cell>
          <cell r="C88">
            <v>2880731</v>
          </cell>
          <cell r="D88" t="str">
            <v>711,255     42930       91.38     161</v>
          </cell>
        </row>
        <row r="89">
          <cell r="A89">
            <v>35855</v>
          </cell>
          <cell r="B89">
            <v>70808</v>
          </cell>
          <cell r="C89">
            <v>2991403</v>
          </cell>
          <cell r="D89" t="str">
            <v>850,963     42247       92.32     159</v>
          </cell>
        </row>
        <row r="90">
          <cell r="A90">
            <v>35886</v>
          </cell>
          <cell r="B90">
            <v>61621</v>
          </cell>
          <cell r="C90">
            <v>2703800</v>
          </cell>
          <cell r="D90" t="str">
            <v>713,169     43878       92.05     161</v>
          </cell>
        </row>
        <row r="91">
          <cell r="A91">
            <v>35916</v>
          </cell>
          <cell r="B91">
            <v>58391</v>
          </cell>
          <cell r="C91">
            <v>2647137</v>
          </cell>
          <cell r="D91" t="str">
            <v>724,867     45335       92.55     159</v>
          </cell>
        </row>
        <row r="92">
          <cell r="A92">
            <v>35947</v>
          </cell>
          <cell r="B92">
            <v>51743</v>
          </cell>
          <cell r="C92">
            <v>2414754</v>
          </cell>
          <cell r="D92" t="str">
            <v>615,117     46669       92.24     158</v>
          </cell>
        </row>
        <row r="93">
          <cell r="A93">
            <v>35977</v>
          </cell>
          <cell r="B93">
            <v>51971</v>
          </cell>
          <cell r="C93">
            <v>2359568</v>
          </cell>
          <cell r="D93" t="str">
            <v>632,589     45402       92.41     155</v>
          </cell>
        </row>
        <row r="94">
          <cell r="A94">
            <v>36008</v>
          </cell>
          <cell r="B94">
            <v>52805</v>
          </cell>
          <cell r="C94">
            <v>2271799</v>
          </cell>
          <cell r="D94" t="str">
            <v>680,159     43023       92.80     157</v>
          </cell>
        </row>
        <row r="95">
          <cell r="A95">
            <v>36039</v>
          </cell>
          <cell r="B95">
            <v>52063</v>
          </cell>
          <cell r="C95">
            <v>2146984</v>
          </cell>
          <cell r="D95" t="str">
            <v>716,715     41239       93.23     154</v>
          </cell>
        </row>
        <row r="96">
          <cell r="A96">
            <v>36069</v>
          </cell>
          <cell r="B96">
            <v>47865</v>
          </cell>
          <cell r="C96">
            <v>2127287</v>
          </cell>
          <cell r="D96" t="str">
            <v>608,768     44444       92.71     155</v>
          </cell>
        </row>
        <row r="97">
          <cell r="A97">
            <v>36100</v>
          </cell>
          <cell r="B97">
            <v>46867</v>
          </cell>
          <cell r="C97">
            <v>1989359</v>
          </cell>
          <cell r="D97" t="str">
            <v>652,071     42447       93.29     151</v>
          </cell>
        </row>
        <row r="98">
          <cell r="A98">
            <v>36130</v>
          </cell>
          <cell r="B98">
            <v>41708</v>
          </cell>
          <cell r="C98">
            <v>1937261</v>
          </cell>
          <cell r="D98" t="str">
            <v>593,577     46449       93.43     152</v>
          </cell>
        </row>
        <row r="99">
          <cell r="A99" t="str">
            <v>Totals:</v>
          </cell>
          <cell r="B99" t="str">
            <v>__________</v>
          </cell>
          <cell r="C99" t="str">
            <v>__________</v>
          </cell>
          <cell r="D99" t="str">
            <v>__________</v>
          </cell>
        </row>
        <row r="100">
          <cell r="A100">
            <v>1998</v>
          </cell>
          <cell r="B100">
            <v>679327</v>
          </cell>
          <cell r="C100">
            <v>29829284</v>
          </cell>
          <cell r="D100">
            <v>8390399</v>
          </cell>
        </row>
        <row r="102">
          <cell r="A102">
            <v>36161</v>
          </cell>
          <cell r="B102">
            <v>41749</v>
          </cell>
          <cell r="C102">
            <v>1913464</v>
          </cell>
          <cell r="D102" t="str">
            <v>680,237     45833       94.22     149</v>
          </cell>
        </row>
        <row r="103">
          <cell r="A103">
            <v>36192</v>
          </cell>
          <cell r="B103">
            <v>39466</v>
          </cell>
          <cell r="C103">
            <v>1612462</v>
          </cell>
          <cell r="D103" t="str">
            <v>667,575     40857       94.42     149</v>
          </cell>
        </row>
        <row r="104">
          <cell r="A104">
            <v>36220</v>
          </cell>
          <cell r="B104">
            <v>39494</v>
          </cell>
          <cell r="C104">
            <v>1719129</v>
          </cell>
          <cell r="D104" t="str">
            <v>646,969     43529       94.25     147</v>
          </cell>
        </row>
        <row r="105">
          <cell r="A105">
            <v>36251</v>
          </cell>
          <cell r="B105">
            <v>36354</v>
          </cell>
          <cell r="C105">
            <v>1574228</v>
          </cell>
          <cell r="D105" t="str">
            <v>590,011     43303       94.20     142</v>
          </cell>
        </row>
        <row r="106">
          <cell r="A106">
            <v>36281</v>
          </cell>
          <cell r="B106">
            <v>35868</v>
          </cell>
          <cell r="C106">
            <v>1606447</v>
          </cell>
          <cell r="D106" t="str">
            <v>527,629     44788       93.63     144</v>
          </cell>
        </row>
        <row r="107">
          <cell r="A107">
            <v>36312</v>
          </cell>
          <cell r="B107">
            <v>33575</v>
          </cell>
          <cell r="C107">
            <v>1467133</v>
          </cell>
          <cell r="D107" t="str">
            <v>562,855     43698       94.37     142</v>
          </cell>
        </row>
        <row r="108">
          <cell r="A108">
            <v>36342</v>
          </cell>
          <cell r="B108">
            <v>33862</v>
          </cell>
          <cell r="C108">
            <v>1477183</v>
          </cell>
          <cell r="D108" t="str">
            <v>601,724     43624       94.67     145</v>
          </cell>
        </row>
        <row r="109">
          <cell r="A109">
            <v>36373</v>
          </cell>
          <cell r="B109">
            <v>30312</v>
          </cell>
          <cell r="C109">
            <v>1373546</v>
          </cell>
          <cell r="D109" t="str">
            <v>494,351     45314       94.22     144</v>
          </cell>
        </row>
        <row r="110">
          <cell r="A110">
            <v>36404</v>
          </cell>
          <cell r="B110">
            <v>28944</v>
          </cell>
          <cell r="C110">
            <v>1367499</v>
          </cell>
          <cell r="D110" t="str">
            <v>481,052     47247       94.32     143</v>
          </cell>
        </row>
        <row r="111">
          <cell r="A111">
            <v>36434</v>
          </cell>
          <cell r="B111">
            <v>31016</v>
          </cell>
          <cell r="C111">
            <v>1331044</v>
          </cell>
          <cell r="D111" t="str">
            <v>519,684     42915       94.37     140</v>
          </cell>
        </row>
        <row r="112">
          <cell r="A112">
            <v>36465</v>
          </cell>
          <cell r="B112">
            <v>29985</v>
          </cell>
          <cell r="C112">
            <v>1213237</v>
          </cell>
          <cell r="D112" t="str">
            <v>512,203     40462       94.47     141</v>
          </cell>
        </row>
        <row r="113">
          <cell r="A113">
            <v>36495</v>
          </cell>
          <cell r="B113">
            <v>33280</v>
          </cell>
          <cell r="C113">
            <v>1229866</v>
          </cell>
          <cell r="D113" t="str">
            <v>517,055     36956       93.95     138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  <cell r="D114" t="str">
            <v>__________</v>
          </cell>
        </row>
        <row r="115">
          <cell r="A115">
            <v>1999</v>
          </cell>
          <cell r="B115">
            <v>413905</v>
          </cell>
          <cell r="C115">
            <v>17885238</v>
          </cell>
          <cell r="D115">
            <v>6801345</v>
          </cell>
        </row>
        <row r="117">
          <cell r="A117">
            <v>36526</v>
          </cell>
          <cell r="B117">
            <v>30475</v>
          </cell>
          <cell r="C117">
            <v>1206674</v>
          </cell>
          <cell r="D117" t="str">
            <v>54,513     39596       64.14     135</v>
          </cell>
        </row>
        <row r="118">
          <cell r="A118">
            <v>36557</v>
          </cell>
          <cell r="B118">
            <v>26114</v>
          </cell>
          <cell r="C118">
            <v>1042435</v>
          </cell>
          <cell r="D118" t="str">
            <v>36,658     39919       58.40     136</v>
          </cell>
        </row>
        <row r="119">
          <cell r="A119">
            <v>36586</v>
          </cell>
          <cell r="B119">
            <v>28183</v>
          </cell>
          <cell r="C119">
            <v>1118329</v>
          </cell>
          <cell r="D119" t="str">
            <v>45,232     39681       61.61     135</v>
          </cell>
        </row>
        <row r="120">
          <cell r="A120">
            <v>36617</v>
          </cell>
          <cell r="B120">
            <v>25147</v>
          </cell>
          <cell r="C120">
            <v>1057247</v>
          </cell>
          <cell r="D120" t="str">
            <v>41,233     42043       62.12     130</v>
          </cell>
        </row>
        <row r="121">
          <cell r="A121">
            <v>36647</v>
          </cell>
          <cell r="B121">
            <v>26224</v>
          </cell>
          <cell r="C121">
            <v>1103775</v>
          </cell>
          <cell r="D121" t="str">
            <v>71,305     42091       73.11     129</v>
          </cell>
        </row>
        <row r="122">
          <cell r="A122">
            <v>36678</v>
          </cell>
          <cell r="B122">
            <v>27057</v>
          </cell>
          <cell r="C122">
            <v>1034124</v>
          </cell>
          <cell r="D122" t="str">
            <v>42,122     38221       60.89     127</v>
          </cell>
        </row>
        <row r="123">
          <cell r="A123">
            <v>36708</v>
          </cell>
          <cell r="B123">
            <v>25970</v>
          </cell>
          <cell r="C123">
            <v>1012760</v>
          </cell>
          <cell r="D123" t="str">
            <v>37,510     38998       59.09     126</v>
          </cell>
        </row>
        <row r="124">
          <cell r="A124">
            <v>36739</v>
          </cell>
          <cell r="B124">
            <v>26362</v>
          </cell>
          <cell r="C124">
            <v>978267</v>
          </cell>
          <cell r="D124" t="str">
            <v>45,208     37109       63.17     126</v>
          </cell>
        </row>
        <row r="125">
          <cell r="A125">
            <v>36770</v>
          </cell>
          <cell r="B125">
            <v>24107</v>
          </cell>
          <cell r="C125">
            <v>907171</v>
          </cell>
          <cell r="D125" t="str">
            <v>40,909     37632       62.92     125</v>
          </cell>
        </row>
        <row r="126">
          <cell r="A126">
            <v>36800</v>
          </cell>
          <cell r="B126">
            <v>29147</v>
          </cell>
          <cell r="C126">
            <v>924858</v>
          </cell>
          <cell r="D126" t="str">
            <v>31,408     31731       51.87     123</v>
          </cell>
        </row>
        <row r="127">
          <cell r="A127">
            <v>36831</v>
          </cell>
          <cell r="B127">
            <v>26953</v>
          </cell>
          <cell r="C127">
            <v>825817</v>
          </cell>
          <cell r="D127" t="str">
            <v>28,298     30640       51.22     123</v>
          </cell>
        </row>
        <row r="128">
          <cell r="A128">
            <v>36861</v>
          </cell>
          <cell r="B128">
            <v>28417</v>
          </cell>
          <cell r="C128">
            <v>885807</v>
          </cell>
          <cell r="D128" t="str">
            <v>33,305     31172       53.96     124</v>
          </cell>
        </row>
        <row r="129">
          <cell r="A129" t="str">
            <v>Totals:</v>
          </cell>
          <cell r="B129" t="str">
            <v>__________</v>
          </cell>
          <cell r="C129" t="str">
            <v>__________</v>
          </cell>
          <cell r="D129" t="str">
            <v>__________</v>
          </cell>
        </row>
        <row r="130">
          <cell r="A130">
            <v>2000</v>
          </cell>
          <cell r="B130">
            <v>324156</v>
          </cell>
          <cell r="C130">
            <v>12097264</v>
          </cell>
          <cell r="D130">
            <v>507701</v>
          </cell>
        </row>
        <row r="132">
          <cell r="A132">
            <v>36892</v>
          </cell>
          <cell r="B132">
            <v>25946</v>
          </cell>
          <cell r="C132">
            <v>786526</v>
          </cell>
          <cell r="D132" t="str">
            <v>34,278     30314       56.92     123</v>
          </cell>
        </row>
        <row r="133">
          <cell r="A133">
            <v>36923</v>
          </cell>
          <cell r="B133">
            <v>24820</v>
          </cell>
          <cell r="C133">
            <v>726715</v>
          </cell>
          <cell r="D133" t="str">
            <v>37,525     29280       60.19     123</v>
          </cell>
        </row>
        <row r="134">
          <cell r="A134">
            <v>36951</v>
          </cell>
          <cell r="B134">
            <v>28233</v>
          </cell>
          <cell r="C134">
            <v>773045</v>
          </cell>
          <cell r="D134" t="str">
            <v>38,917     27381       57.96     121</v>
          </cell>
        </row>
        <row r="135">
          <cell r="A135">
            <v>36982</v>
          </cell>
          <cell r="B135">
            <v>27800</v>
          </cell>
          <cell r="C135">
            <v>691633</v>
          </cell>
          <cell r="D135" t="str">
            <v>37,520     24879       57.44     117</v>
          </cell>
        </row>
        <row r="136">
          <cell r="A136">
            <v>37012</v>
          </cell>
          <cell r="B136">
            <v>26259</v>
          </cell>
          <cell r="C136">
            <v>702490</v>
          </cell>
          <cell r="D136" t="str">
            <v>29,864     26753       53.21     111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6"/>
    </sheetNames>
    <sheetDataSet>
      <sheetData sheetId="0">
        <row r="51">
          <cell r="A51">
            <v>35339</v>
          </cell>
          <cell r="B51">
            <v>101727</v>
          </cell>
          <cell r="C51">
            <v>5684680</v>
          </cell>
          <cell r="D51" t="str">
            <v>51,088     55882       33.43     200</v>
          </cell>
        </row>
        <row r="52">
          <cell r="A52">
            <v>35370</v>
          </cell>
          <cell r="B52">
            <v>159974</v>
          </cell>
          <cell r="C52">
            <v>10563428</v>
          </cell>
          <cell r="D52" t="str">
            <v>167,680     66033       51.18     196</v>
          </cell>
        </row>
        <row r="53">
          <cell r="A53">
            <v>35400</v>
          </cell>
          <cell r="B53">
            <v>159583</v>
          </cell>
          <cell r="C53">
            <v>9767246</v>
          </cell>
          <cell r="D53" t="str">
            <v>196,544     61205       55.19     192</v>
          </cell>
        </row>
        <row r="54">
          <cell r="A54" t="str">
            <v>Totals: _</v>
          </cell>
          <cell r="B54" t="str">
            <v>_________</v>
          </cell>
          <cell r="C54" t="str">
            <v>__________</v>
          </cell>
          <cell r="D54" t="str">
            <v>__________</v>
          </cell>
        </row>
        <row r="55">
          <cell r="A55">
            <v>1996</v>
          </cell>
          <cell r="B55">
            <v>421284</v>
          </cell>
          <cell r="C55">
            <v>26015354</v>
          </cell>
          <cell r="D55">
            <v>415312</v>
          </cell>
        </row>
        <row r="57">
          <cell r="A57">
            <v>35431</v>
          </cell>
          <cell r="B57">
            <v>139531</v>
          </cell>
          <cell r="C57">
            <v>9086998</v>
          </cell>
          <cell r="D57" t="str">
            <v>160,631     65126       53.51     186</v>
          </cell>
        </row>
        <row r="58">
          <cell r="A58">
            <v>35462</v>
          </cell>
          <cell r="B58">
            <v>113135</v>
          </cell>
          <cell r="C58">
            <v>7099073</v>
          </cell>
          <cell r="D58" t="str">
            <v>169,216     62749       59.93     183</v>
          </cell>
        </row>
        <row r="59">
          <cell r="A59">
            <v>35490</v>
          </cell>
          <cell r="B59">
            <v>116871</v>
          </cell>
          <cell r="C59">
            <v>6830332</v>
          </cell>
          <cell r="D59" t="str">
            <v>203,203     58444       63.49     182</v>
          </cell>
        </row>
        <row r="60">
          <cell r="A60">
            <v>35521</v>
          </cell>
          <cell r="B60">
            <v>100816</v>
          </cell>
          <cell r="C60">
            <v>5771438</v>
          </cell>
          <cell r="D60" t="str">
            <v>187,113     57248       64.99     180</v>
          </cell>
        </row>
        <row r="61">
          <cell r="A61">
            <v>35551</v>
          </cell>
          <cell r="B61">
            <v>94445</v>
          </cell>
          <cell r="C61">
            <v>5489164</v>
          </cell>
          <cell r="D61" t="str">
            <v>193,860     58121       67.24     177</v>
          </cell>
        </row>
        <row r="62">
          <cell r="A62">
            <v>35582</v>
          </cell>
          <cell r="B62">
            <v>87408</v>
          </cell>
          <cell r="C62">
            <v>4933672</v>
          </cell>
          <cell r="D62" t="str">
            <v>140,295     56445       61.61     176</v>
          </cell>
        </row>
        <row r="63">
          <cell r="A63">
            <v>35612</v>
          </cell>
          <cell r="B63">
            <v>85861</v>
          </cell>
          <cell r="C63">
            <v>4717260</v>
          </cell>
          <cell r="D63" t="str">
            <v>202,885     54941       70.26     175</v>
          </cell>
        </row>
        <row r="64">
          <cell r="A64">
            <v>35643</v>
          </cell>
          <cell r="B64">
            <v>79576</v>
          </cell>
          <cell r="C64">
            <v>4243676</v>
          </cell>
          <cell r="D64" t="str">
            <v>202,256     53329       71.76     171</v>
          </cell>
        </row>
        <row r="65">
          <cell r="A65">
            <v>35674</v>
          </cell>
          <cell r="B65">
            <v>73881</v>
          </cell>
          <cell r="C65">
            <v>3737339</v>
          </cell>
          <cell r="D65" t="str">
            <v>183,979     50586       71.35     171</v>
          </cell>
        </row>
        <row r="66">
          <cell r="A66">
            <v>35704</v>
          </cell>
          <cell r="B66">
            <v>75644</v>
          </cell>
          <cell r="C66">
            <v>3634804</v>
          </cell>
          <cell r="D66" t="str">
            <v>232,680     48052       75.47     167</v>
          </cell>
        </row>
        <row r="67">
          <cell r="A67">
            <v>35735</v>
          </cell>
          <cell r="B67">
            <v>67203</v>
          </cell>
          <cell r="C67">
            <v>3269568</v>
          </cell>
          <cell r="D67" t="str">
            <v>179,690     48653       72.78     166</v>
          </cell>
        </row>
        <row r="68">
          <cell r="A68">
            <v>35765</v>
          </cell>
          <cell r="B68">
            <v>66935</v>
          </cell>
          <cell r="C68">
            <v>3232280</v>
          </cell>
          <cell r="D68" t="str">
            <v>187,976     48290       73.74     160</v>
          </cell>
        </row>
        <row r="69">
          <cell r="A69" t="str">
            <v>Totals: _</v>
          </cell>
          <cell r="B69" t="str">
            <v>_________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1101306</v>
          </cell>
          <cell r="C70">
            <v>62045604</v>
          </cell>
          <cell r="D70">
            <v>2243784</v>
          </cell>
        </row>
        <row r="72">
          <cell r="A72">
            <v>35796</v>
          </cell>
          <cell r="B72">
            <v>66543</v>
          </cell>
          <cell r="C72">
            <v>3135503</v>
          </cell>
          <cell r="D72" t="str">
            <v>194,922     47120       74.55     157</v>
          </cell>
        </row>
        <row r="73">
          <cell r="A73">
            <v>35827</v>
          </cell>
          <cell r="B73">
            <v>60317</v>
          </cell>
          <cell r="C73">
            <v>2688603</v>
          </cell>
          <cell r="D73" t="str">
            <v>172,766     44575       74.12     158</v>
          </cell>
        </row>
        <row r="74">
          <cell r="A74">
            <v>35855</v>
          </cell>
          <cell r="B74">
            <v>65961</v>
          </cell>
          <cell r="C74">
            <v>2853659</v>
          </cell>
          <cell r="D74" t="str">
            <v>177,088     43263       72.86     156</v>
          </cell>
        </row>
        <row r="75">
          <cell r="A75">
            <v>35886</v>
          </cell>
          <cell r="B75">
            <v>62765</v>
          </cell>
          <cell r="C75">
            <v>2733030</v>
          </cell>
          <cell r="D75" t="str">
            <v>163,539     43544       72.27     154</v>
          </cell>
        </row>
        <row r="76">
          <cell r="A76">
            <v>35916</v>
          </cell>
          <cell r="B76">
            <v>61449</v>
          </cell>
          <cell r="C76">
            <v>2665554</v>
          </cell>
          <cell r="D76" t="str">
            <v>182,632     43379       74.82     153</v>
          </cell>
        </row>
        <row r="77">
          <cell r="A77">
            <v>35947</v>
          </cell>
          <cell r="B77">
            <v>54081</v>
          </cell>
          <cell r="C77">
            <v>2431895</v>
          </cell>
          <cell r="D77" t="str">
            <v>156,756     44968       74.35     151</v>
          </cell>
        </row>
        <row r="78">
          <cell r="A78">
            <v>35977</v>
          </cell>
          <cell r="B78">
            <v>56742</v>
          </cell>
          <cell r="C78">
            <v>2444632</v>
          </cell>
          <cell r="D78" t="str">
            <v>146,053     43084       72.02     148</v>
          </cell>
        </row>
        <row r="79">
          <cell r="A79">
            <v>36008</v>
          </cell>
          <cell r="B79">
            <v>56061</v>
          </cell>
          <cell r="C79">
            <v>2317117</v>
          </cell>
          <cell r="D79" t="str">
            <v>166,139     41333       74.77     143</v>
          </cell>
        </row>
        <row r="80">
          <cell r="A80">
            <v>36039</v>
          </cell>
          <cell r="B80">
            <v>49331</v>
          </cell>
          <cell r="C80">
            <v>2180793</v>
          </cell>
          <cell r="D80" t="str">
            <v>145,170     44208       74.64     141</v>
          </cell>
        </row>
        <row r="81">
          <cell r="A81">
            <v>36069</v>
          </cell>
          <cell r="B81">
            <v>49856</v>
          </cell>
          <cell r="C81">
            <v>2050747</v>
          </cell>
          <cell r="D81" t="str">
            <v>151,212     41134       75.20     140</v>
          </cell>
        </row>
        <row r="82">
          <cell r="A82">
            <v>36100</v>
          </cell>
          <cell r="B82">
            <v>52653</v>
          </cell>
          <cell r="C82">
            <v>1932274</v>
          </cell>
          <cell r="D82" t="str">
            <v>145,986     36699       73.49     137</v>
          </cell>
        </row>
        <row r="83">
          <cell r="A83">
            <v>36130</v>
          </cell>
          <cell r="B83">
            <v>48812</v>
          </cell>
          <cell r="C83">
            <v>1866566</v>
          </cell>
          <cell r="D83" t="str">
            <v>151,345     38240       75.61     137</v>
          </cell>
        </row>
        <row r="84">
          <cell r="A84" t="str">
            <v>Totals: _</v>
          </cell>
          <cell r="B84" t="str">
            <v>_________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684571</v>
          </cell>
          <cell r="C85">
            <v>29300373</v>
          </cell>
          <cell r="D85">
            <v>1953608</v>
          </cell>
        </row>
        <row r="87">
          <cell r="A87">
            <v>36161</v>
          </cell>
          <cell r="B87">
            <v>46769</v>
          </cell>
          <cell r="C87">
            <v>1844930</v>
          </cell>
          <cell r="D87" t="str">
            <v>161,094     39448       77.50     136</v>
          </cell>
        </row>
        <row r="88">
          <cell r="A88">
            <v>36192</v>
          </cell>
          <cell r="B88">
            <v>46820</v>
          </cell>
          <cell r="C88">
            <v>1689890</v>
          </cell>
          <cell r="D88" t="str">
            <v>142,693     36094       75.29     134</v>
          </cell>
        </row>
        <row r="89">
          <cell r="A89">
            <v>36220</v>
          </cell>
          <cell r="B89">
            <v>54432</v>
          </cell>
          <cell r="C89">
            <v>1787829</v>
          </cell>
          <cell r="D89" t="str">
            <v>162,661     32846       74.93     129</v>
          </cell>
        </row>
        <row r="90">
          <cell r="A90">
            <v>36251</v>
          </cell>
          <cell r="B90">
            <v>50030</v>
          </cell>
          <cell r="C90">
            <v>1657930</v>
          </cell>
          <cell r="D90" t="str">
            <v>160,261     33139       76.21     127</v>
          </cell>
        </row>
        <row r="91">
          <cell r="A91">
            <v>36281</v>
          </cell>
          <cell r="B91">
            <v>66459</v>
          </cell>
          <cell r="C91">
            <v>1622659</v>
          </cell>
          <cell r="D91" t="str">
            <v>158,556     24416       70.46     128</v>
          </cell>
        </row>
        <row r="92">
          <cell r="A92">
            <v>36312</v>
          </cell>
          <cell r="B92">
            <v>88605</v>
          </cell>
          <cell r="C92">
            <v>1483474</v>
          </cell>
          <cell r="D92" t="str">
            <v>156,025     16743       63.78     129</v>
          </cell>
        </row>
        <row r="93">
          <cell r="A93">
            <v>36342</v>
          </cell>
          <cell r="B93">
            <v>105462</v>
          </cell>
          <cell r="C93">
            <v>1458955</v>
          </cell>
          <cell r="D93" t="str">
            <v>156,102     13834       59.68     131</v>
          </cell>
        </row>
        <row r="94">
          <cell r="A94">
            <v>36373</v>
          </cell>
          <cell r="B94">
            <v>121578</v>
          </cell>
          <cell r="C94">
            <v>1443594</v>
          </cell>
          <cell r="D94" t="str">
            <v>142,014     11874       53.88     133</v>
          </cell>
        </row>
        <row r="95">
          <cell r="A95">
            <v>36404</v>
          </cell>
          <cell r="B95">
            <v>128708</v>
          </cell>
          <cell r="C95">
            <v>1372823</v>
          </cell>
          <cell r="D95" t="str">
            <v>126,240     10667       49.52     138</v>
          </cell>
        </row>
        <row r="96">
          <cell r="A96">
            <v>36434</v>
          </cell>
          <cell r="B96">
            <v>125039</v>
          </cell>
          <cell r="C96">
            <v>1417258</v>
          </cell>
          <cell r="D96" t="str">
            <v>190,702     11335       60.40     140</v>
          </cell>
        </row>
        <row r="97">
          <cell r="A97">
            <v>36465</v>
          </cell>
          <cell r="B97">
            <v>115071</v>
          </cell>
          <cell r="C97">
            <v>1329348</v>
          </cell>
          <cell r="D97" t="str">
            <v>198,148     11553       63.26     139</v>
          </cell>
        </row>
        <row r="98">
          <cell r="A98">
            <v>36495</v>
          </cell>
          <cell r="B98">
            <v>120013</v>
          </cell>
          <cell r="C98">
            <v>1311912</v>
          </cell>
          <cell r="D98" t="str">
            <v>152,172     10932       55.91     140</v>
          </cell>
        </row>
        <row r="99">
          <cell r="A99" t="str">
            <v>Totals: _</v>
          </cell>
          <cell r="B99" t="str">
            <v>_________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1068986</v>
          </cell>
          <cell r="C100">
            <v>18420602</v>
          </cell>
          <cell r="D100">
            <v>1906668</v>
          </cell>
        </row>
        <row r="102">
          <cell r="A102">
            <v>36526</v>
          </cell>
          <cell r="B102">
            <v>97234</v>
          </cell>
          <cell r="C102">
            <v>1333295</v>
          </cell>
          <cell r="D102" t="str">
            <v>154,624     13713       61.39     142</v>
          </cell>
        </row>
        <row r="103">
          <cell r="A103">
            <v>36557</v>
          </cell>
          <cell r="B103">
            <v>94948</v>
          </cell>
          <cell r="C103">
            <v>1218454</v>
          </cell>
          <cell r="D103" t="str">
            <v>159,978     12833       62.75     142</v>
          </cell>
        </row>
        <row r="104">
          <cell r="A104">
            <v>36586</v>
          </cell>
          <cell r="B104">
            <v>88093</v>
          </cell>
          <cell r="C104">
            <v>1219235</v>
          </cell>
          <cell r="D104" t="str">
            <v>164,527     13841       65.13     141</v>
          </cell>
        </row>
        <row r="105">
          <cell r="A105">
            <v>36617</v>
          </cell>
          <cell r="B105">
            <v>77025</v>
          </cell>
          <cell r="C105">
            <v>1141484</v>
          </cell>
          <cell r="D105" t="str">
            <v>166,601     14820       68.38     140</v>
          </cell>
        </row>
        <row r="106">
          <cell r="A106">
            <v>36647</v>
          </cell>
          <cell r="B106">
            <v>77812</v>
          </cell>
          <cell r="C106">
            <v>1156011</v>
          </cell>
          <cell r="D106" t="str">
            <v>232,483     14857       74.92     139</v>
          </cell>
        </row>
        <row r="107">
          <cell r="A107">
            <v>36678</v>
          </cell>
          <cell r="B107">
            <v>73683</v>
          </cell>
          <cell r="C107">
            <v>1058111</v>
          </cell>
          <cell r="D107" t="str">
            <v>501,075     14361       87.18     140</v>
          </cell>
        </row>
        <row r="108">
          <cell r="A108">
            <v>36708</v>
          </cell>
          <cell r="B108">
            <v>71198</v>
          </cell>
          <cell r="C108">
            <v>1127460</v>
          </cell>
          <cell r="D108" t="str">
            <v>506,688     15836       87.68     138</v>
          </cell>
        </row>
        <row r="109">
          <cell r="A109">
            <v>36739</v>
          </cell>
          <cell r="B109">
            <v>64554</v>
          </cell>
          <cell r="C109">
            <v>1159482</v>
          </cell>
          <cell r="D109" t="str">
            <v>477,430     17962       88.09     140</v>
          </cell>
        </row>
        <row r="110">
          <cell r="A110">
            <v>36770</v>
          </cell>
          <cell r="B110">
            <v>56360</v>
          </cell>
          <cell r="C110">
            <v>1100731</v>
          </cell>
          <cell r="D110" t="str">
            <v>477,944     19531       89.45     139</v>
          </cell>
        </row>
        <row r="111">
          <cell r="A111">
            <v>36800</v>
          </cell>
          <cell r="B111">
            <v>53004</v>
          </cell>
          <cell r="C111">
            <v>1082768</v>
          </cell>
          <cell r="D111" t="str">
            <v>471,282     20429       89.89     138</v>
          </cell>
        </row>
        <row r="112">
          <cell r="A112">
            <v>36831</v>
          </cell>
          <cell r="B112">
            <v>48829</v>
          </cell>
          <cell r="C112">
            <v>982046</v>
          </cell>
          <cell r="D112" t="str">
            <v>462,684     20112       90.45     137</v>
          </cell>
        </row>
        <row r="113">
          <cell r="A113">
            <v>36861</v>
          </cell>
          <cell r="B113">
            <v>46778</v>
          </cell>
          <cell r="C113">
            <v>985283</v>
          </cell>
          <cell r="D113" t="str">
            <v>211,985     21063       81.92     139</v>
          </cell>
        </row>
        <row r="114">
          <cell r="A114" t="str">
            <v>Totals: _</v>
          </cell>
          <cell r="B114" t="str">
            <v>_________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849518</v>
          </cell>
          <cell r="C115">
            <v>13564360</v>
          </cell>
          <cell r="D115">
            <v>3987301</v>
          </cell>
        </row>
        <row r="117">
          <cell r="A117">
            <v>36892</v>
          </cell>
          <cell r="B117">
            <v>41960</v>
          </cell>
          <cell r="C117">
            <v>941431</v>
          </cell>
          <cell r="D117" t="str">
            <v>184,899     22437       81.50     137</v>
          </cell>
        </row>
        <row r="118">
          <cell r="A118">
            <v>36923</v>
          </cell>
          <cell r="B118">
            <v>39256</v>
          </cell>
          <cell r="C118">
            <v>820466</v>
          </cell>
          <cell r="D118" t="str">
            <v>205,623     20901       83.97     135</v>
          </cell>
        </row>
        <row r="119">
          <cell r="A119">
            <v>36951</v>
          </cell>
          <cell r="B119">
            <v>40112</v>
          </cell>
          <cell r="C119">
            <v>883959</v>
          </cell>
          <cell r="D119" t="str">
            <v>257,636     22038       86.53     136</v>
          </cell>
        </row>
        <row r="120">
          <cell r="A120">
            <v>36982</v>
          </cell>
          <cell r="B120">
            <v>34073</v>
          </cell>
          <cell r="C120">
            <v>829679</v>
          </cell>
          <cell r="D120" t="str">
            <v>206,485     24351       85.84     134</v>
          </cell>
        </row>
        <row r="121">
          <cell r="A121">
            <v>37012</v>
          </cell>
          <cell r="B121">
            <v>33442</v>
          </cell>
          <cell r="C121">
            <v>822628</v>
          </cell>
          <cell r="D121" t="str">
            <v>215,038     24599       86.54     130</v>
          </cell>
        </row>
        <row r="122">
          <cell r="A122" t="str">
            <v>Totals: _</v>
          </cell>
          <cell r="B122" t="str">
            <v>_________</v>
          </cell>
          <cell r="C122" t="str">
            <v>__________</v>
          </cell>
          <cell r="D122" t="str">
            <v>__________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3-1965"/>
    </sheetNames>
    <sheetDataSet>
      <sheetData sheetId="0">
        <row r="563">
          <cell r="A563">
            <v>34335</v>
          </cell>
          <cell r="B563">
            <v>93091</v>
          </cell>
          <cell r="C563">
            <v>1429268</v>
          </cell>
        </row>
        <row r="564">
          <cell r="A564">
            <v>34366</v>
          </cell>
          <cell r="B564">
            <v>86263</v>
          </cell>
          <cell r="C564">
            <v>1294448</v>
          </cell>
        </row>
        <row r="565">
          <cell r="A565">
            <v>34394</v>
          </cell>
          <cell r="B565">
            <v>95439</v>
          </cell>
          <cell r="C565">
            <v>1406990</v>
          </cell>
        </row>
        <row r="566">
          <cell r="A566">
            <v>34425</v>
          </cell>
          <cell r="B566">
            <v>98862</v>
          </cell>
          <cell r="C566">
            <v>1405418</v>
          </cell>
        </row>
        <row r="567">
          <cell r="A567">
            <v>34455</v>
          </cell>
          <cell r="B567">
            <v>95001</v>
          </cell>
          <cell r="C567">
            <v>1409525</v>
          </cell>
        </row>
        <row r="568">
          <cell r="A568">
            <v>34486</v>
          </cell>
          <cell r="B568">
            <v>87638</v>
          </cell>
          <cell r="C568">
            <v>1334391</v>
          </cell>
        </row>
        <row r="569">
          <cell r="A569">
            <v>34516</v>
          </cell>
          <cell r="B569">
            <v>91645</v>
          </cell>
          <cell r="C569">
            <v>1371208</v>
          </cell>
        </row>
        <row r="570">
          <cell r="A570">
            <v>34547</v>
          </cell>
          <cell r="B570">
            <v>92948</v>
          </cell>
          <cell r="C570">
            <v>1480246</v>
          </cell>
        </row>
        <row r="571">
          <cell r="A571">
            <v>34578</v>
          </cell>
          <cell r="B571">
            <v>88807</v>
          </cell>
          <cell r="C571">
            <v>1406994</v>
          </cell>
        </row>
        <row r="572">
          <cell r="A572">
            <v>34608</v>
          </cell>
          <cell r="B572">
            <v>89544</v>
          </cell>
          <cell r="C572">
            <v>1408434</v>
          </cell>
        </row>
        <row r="573">
          <cell r="A573">
            <v>34639</v>
          </cell>
          <cell r="B573">
            <v>92184</v>
          </cell>
          <cell r="C573">
            <v>1384405</v>
          </cell>
        </row>
        <row r="574">
          <cell r="A574">
            <v>34669</v>
          </cell>
          <cell r="B574">
            <v>92820</v>
          </cell>
          <cell r="C574">
            <v>1439720</v>
          </cell>
        </row>
        <row r="575">
          <cell r="A575" t="str">
            <v>Totals:</v>
          </cell>
          <cell r="B575" t="str">
            <v>__________</v>
          </cell>
          <cell r="C575" t="str">
            <v>__________</v>
          </cell>
        </row>
        <row r="576">
          <cell r="A576">
            <v>1994</v>
          </cell>
          <cell r="B576">
            <v>1104242</v>
          </cell>
          <cell r="C576">
            <v>16771047</v>
          </cell>
        </row>
        <row r="578">
          <cell r="A578">
            <v>34700</v>
          </cell>
          <cell r="B578">
            <v>91031</v>
          </cell>
          <cell r="C578">
            <v>1379996</v>
          </cell>
        </row>
        <row r="579">
          <cell r="A579">
            <v>34731</v>
          </cell>
          <cell r="B579">
            <v>82148</v>
          </cell>
          <cell r="C579">
            <v>1283065</v>
          </cell>
        </row>
        <row r="580">
          <cell r="A580">
            <v>34759</v>
          </cell>
          <cell r="B580">
            <v>88952</v>
          </cell>
          <cell r="C580">
            <v>1539962</v>
          </cell>
        </row>
        <row r="581">
          <cell r="A581">
            <v>34790</v>
          </cell>
          <cell r="B581">
            <v>85550</v>
          </cell>
          <cell r="C581">
            <v>1445389</v>
          </cell>
        </row>
        <row r="582">
          <cell r="A582">
            <v>34820</v>
          </cell>
          <cell r="B582">
            <v>86526</v>
          </cell>
          <cell r="C582">
            <v>1487223</v>
          </cell>
        </row>
        <row r="583">
          <cell r="A583">
            <v>34851</v>
          </cell>
          <cell r="B583">
            <v>87019</v>
          </cell>
          <cell r="C583">
            <v>1400157</v>
          </cell>
        </row>
        <row r="584">
          <cell r="A584">
            <v>34881</v>
          </cell>
          <cell r="B584">
            <v>95354</v>
          </cell>
          <cell r="C584">
            <v>1412270</v>
          </cell>
        </row>
        <row r="585">
          <cell r="A585">
            <v>34912</v>
          </cell>
          <cell r="B585">
            <v>91685</v>
          </cell>
          <cell r="C585">
            <v>1367961</v>
          </cell>
        </row>
        <row r="586">
          <cell r="A586">
            <v>34943</v>
          </cell>
          <cell r="B586">
            <v>85436</v>
          </cell>
          <cell r="C586">
            <v>1294769</v>
          </cell>
        </row>
        <row r="587">
          <cell r="A587">
            <v>34973</v>
          </cell>
          <cell r="B587">
            <v>87226</v>
          </cell>
          <cell r="C587">
            <v>1321537</v>
          </cell>
        </row>
        <row r="588">
          <cell r="A588">
            <v>35004</v>
          </cell>
          <cell r="B588">
            <v>82280</v>
          </cell>
          <cell r="C588">
            <v>1243660</v>
          </cell>
        </row>
        <row r="589">
          <cell r="A589">
            <v>35034</v>
          </cell>
          <cell r="B589">
            <v>81565</v>
          </cell>
          <cell r="C589">
            <v>1265040</v>
          </cell>
        </row>
        <row r="590">
          <cell r="A590" t="str">
            <v>Totals:</v>
          </cell>
          <cell r="B590" t="str">
            <v>__________</v>
          </cell>
          <cell r="C590" t="str">
            <v>__________</v>
          </cell>
        </row>
        <row r="591">
          <cell r="A591">
            <v>1995</v>
          </cell>
          <cell r="B591">
            <v>1044772</v>
          </cell>
          <cell r="C591">
            <v>16441029</v>
          </cell>
        </row>
        <row r="593">
          <cell r="A593">
            <v>35065</v>
          </cell>
          <cell r="B593">
            <v>80832</v>
          </cell>
          <cell r="C593">
            <v>1228453</v>
          </cell>
        </row>
        <row r="594">
          <cell r="A594">
            <v>35096</v>
          </cell>
          <cell r="B594">
            <v>80195</v>
          </cell>
          <cell r="C594">
            <v>1167292</v>
          </cell>
        </row>
        <row r="595">
          <cell r="A595">
            <v>35125</v>
          </cell>
          <cell r="B595">
            <v>82669</v>
          </cell>
          <cell r="C595">
            <v>1308031</v>
          </cell>
        </row>
        <row r="596">
          <cell r="A596">
            <v>35156</v>
          </cell>
          <cell r="B596">
            <v>81681</v>
          </cell>
          <cell r="C596">
            <v>1224074</v>
          </cell>
        </row>
        <row r="597">
          <cell r="A597">
            <v>35186</v>
          </cell>
          <cell r="B597">
            <v>82255</v>
          </cell>
          <cell r="C597">
            <v>1228662</v>
          </cell>
        </row>
        <row r="598">
          <cell r="A598">
            <v>35217</v>
          </cell>
          <cell r="B598">
            <v>74618</v>
          </cell>
          <cell r="C598">
            <v>1208970</v>
          </cell>
        </row>
        <row r="599">
          <cell r="A599">
            <v>35247</v>
          </cell>
          <cell r="B599">
            <v>75972</v>
          </cell>
          <cell r="C599">
            <v>1199069</v>
          </cell>
        </row>
        <row r="600">
          <cell r="A600">
            <v>35278</v>
          </cell>
          <cell r="B600">
            <v>77293</v>
          </cell>
          <cell r="C600">
            <v>1264521</v>
          </cell>
        </row>
        <row r="601">
          <cell r="A601">
            <v>35309</v>
          </cell>
          <cell r="B601">
            <v>76481</v>
          </cell>
          <cell r="C601">
            <v>1235496</v>
          </cell>
        </row>
        <row r="602">
          <cell r="A602">
            <v>35339</v>
          </cell>
          <cell r="B602">
            <v>82237</v>
          </cell>
          <cell r="C602">
            <v>1319138</v>
          </cell>
        </row>
        <row r="603">
          <cell r="A603">
            <v>35370</v>
          </cell>
          <cell r="B603">
            <v>77612</v>
          </cell>
          <cell r="C603">
            <v>1213296</v>
          </cell>
        </row>
        <row r="604">
          <cell r="A604">
            <v>35400</v>
          </cell>
          <cell r="B604">
            <v>74403</v>
          </cell>
          <cell r="C604">
            <v>1126484</v>
          </cell>
        </row>
        <row r="605">
          <cell r="A605" t="str">
            <v>Totals:</v>
          </cell>
          <cell r="B605" t="str">
            <v>__________</v>
          </cell>
          <cell r="C605" t="str">
            <v>__________</v>
          </cell>
        </row>
        <row r="606">
          <cell r="A606">
            <v>1996</v>
          </cell>
          <cell r="B606">
            <v>946248</v>
          </cell>
          <cell r="C606">
            <v>14723486</v>
          </cell>
        </row>
        <row r="608">
          <cell r="A608">
            <v>35431</v>
          </cell>
          <cell r="B608">
            <v>71835</v>
          </cell>
          <cell r="C608">
            <v>1114440</v>
          </cell>
        </row>
        <row r="609">
          <cell r="A609">
            <v>35462</v>
          </cell>
          <cell r="B609">
            <v>69683</v>
          </cell>
          <cell r="C609">
            <v>1040194</v>
          </cell>
        </row>
        <row r="610">
          <cell r="A610">
            <v>35490</v>
          </cell>
          <cell r="B610">
            <v>76307</v>
          </cell>
          <cell r="C610">
            <v>1138549</v>
          </cell>
        </row>
        <row r="611">
          <cell r="A611">
            <v>35521</v>
          </cell>
          <cell r="B611">
            <v>72153</v>
          </cell>
          <cell r="C611">
            <v>1060621</v>
          </cell>
        </row>
        <row r="612">
          <cell r="A612">
            <v>35551</v>
          </cell>
          <cell r="B612">
            <v>71441</v>
          </cell>
          <cell r="C612">
            <v>1095887</v>
          </cell>
        </row>
        <row r="613">
          <cell r="A613">
            <v>35582</v>
          </cell>
          <cell r="B613">
            <v>70345</v>
          </cell>
          <cell r="C613">
            <v>1073595</v>
          </cell>
        </row>
        <row r="614">
          <cell r="A614">
            <v>35612</v>
          </cell>
          <cell r="B614">
            <v>71585</v>
          </cell>
          <cell r="C614">
            <v>1074108</v>
          </cell>
        </row>
        <row r="615">
          <cell r="A615">
            <v>35643</v>
          </cell>
          <cell r="B615">
            <v>69994</v>
          </cell>
          <cell r="C615">
            <v>1032446</v>
          </cell>
        </row>
        <row r="616">
          <cell r="A616">
            <v>35674</v>
          </cell>
          <cell r="B616">
            <v>65448</v>
          </cell>
          <cell r="C616">
            <v>963005</v>
          </cell>
        </row>
        <row r="617">
          <cell r="A617">
            <v>35704</v>
          </cell>
          <cell r="B617">
            <v>70616</v>
          </cell>
          <cell r="C617">
            <v>989461</v>
          </cell>
        </row>
        <row r="618">
          <cell r="A618">
            <v>35735</v>
          </cell>
          <cell r="B618">
            <v>69989</v>
          </cell>
          <cell r="C618">
            <v>961265</v>
          </cell>
        </row>
        <row r="619">
          <cell r="A619">
            <v>35765</v>
          </cell>
          <cell r="B619">
            <v>69533</v>
          </cell>
          <cell r="C619">
            <v>996654</v>
          </cell>
        </row>
        <row r="620">
          <cell r="A620" t="str">
            <v>Totals:</v>
          </cell>
          <cell r="B620" t="str">
            <v>__________</v>
          </cell>
          <cell r="C620" t="str">
            <v>__________</v>
          </cell>
        </row>
        <row r="621">
          <cell r="A621">
            <v>1997</v>
          </cell>
          <cell r="B621">
            <v>848929</v>
          </cell>
          <cell r="C621">
            <v>12540225</v>
          </cell>
        </row>
        <row r="623">
          <cell r="A623">
            <v>35796</v>
          </cell>
          <cell r="B623">
            <v>69916</v>
          </cell>
          <cell r="C623">
            <v>1001710</v>
          </cell>
        </row>
        <row r="624">
          <cell r="A624">
            <v>35827</v>
          </cell>
          <cell r="B624">
            <v>65451</v>
          </cell>
          <cell r="C624">
            <v>909308</v>
          </cell>
        </row>
        <row r="625">
          <cell r="A625">
            <v>35855</v>
          </cell>
          <cell r="B625">
            <v>70822</v>
          </cell>
          <cell r="C625">
            <v>1009386</v>
          </cell>
        </row>
        <row r="626">
          <cell r="A626">
            <v>35886</v>
          </cell>
          <cell r="B626">
            <v>69872</v>
          </cell>
          <cell r="C626">
            <v>946630</v>
          </cell>
        </row>
        <row r="627">
          <cell r="A627">
            <v>35916</v>
          </cell>
          <cell r="B627">
            <v>67394</v>
          </cell>
          <cell r="C627">
            <v>929936</v>
          </cell>
        </row>
        <row r="628">
          <cell r="A628">
            <v>35947</v>
          </cell>
          <cell r="B628">
            <v>66139</v>
          </cell>
          <cell r="C628">
            <v>948204</v>
          </cell>
        </row>
        <row r="629">
          <cell r="A629">
            <v>35977</v>
          </cell>
          <cell r="B629">
            <v>67226</v>
          </cell>
          <cell r="C629">
            <v>905709</v>
          </cell>
        </row>
        <row r="630">
          <cell r="A630">
            <v>36008</v>
          </cell>
          <cell r="B630">
            <v>68003</v>
          </cell>
          <cell r="C630">
            <v>881738</v>
          </cell>
        </row>
        <row r="631">
          <cell r="A631">
            <v>36039</v>
          </cell>
          <cell r="B631">
            <v>65225</v>
          </cell>
          <cell r="C631">
            <v>807558</v>
          </cell>
        </row>
        <row r="632">
          <cell r="A632">
            <v>36069</v>
          </cell>
          <cell r="B632">
            <v>67770</v>
          </cell>
          <cell r="C632">
            <v>834356</v>
          </cell>
        </row>
        <row r="633">
          <cell r="A633">
            <v>36100</v>
          </cell>
          <cell r="B633">
            <v>62340</v>
          </cell>
          <cell r="C633">
            <v>838007</v>
          </cell>
        </row>
        <row r="634">
          <cell r="A634">
            <v>36130</v>
          </cell>
          <cell r="B634">
            <v>65579</v>
          </cell>
          <cell r="C634">
            <v>849807</v>
          </cell>
        </row>
        <row r="635">
          <cell r="A635" t="str">
            <v>Totals:</v>
          </cell>
          <cell r="B635" t="str">
            <v>__________</v>
          </cell>
          <cell r="C635" t="str">
            <v>__________</v>
          </cell>
        </row>
        <row r="636">
          <cell r="A636">
            <v>1998</v>
          </cell>
          <cell r="B636">
            <v>805737</v>
          </cell>
          <cell r="C636">
            <v>10862349</v>
          </cell>
        </row>
        <row r="638">
          <cell r="A638">
            <v>36161</v>
          </cell>
          <cell r="B638">
            <v>62506</v>
          </cell>
          <cell r="C638">
            <v>868294</v>
          </cell>
        </row>
        <row r="639">
          <cell r="A639">
            <v>36192</v>
          </cell>
          <cell r="B639">
            <v>53648</v>
          </cell>
          <cell r="C639">
            <v>791181</v>
          </cell>
        </row>
        <row r="640">
          <cell r="A640">
            <v>36220</v>
          </cell>
          <cell r="B640">
            <v>57398</v>
          </cell>
          <cell r="C640">
            <v>839694</v>
          </cell>
        </row>
        <row r="641">
          <cell r="A641">
            <v>36251</v>
          </cell>
          <cell r="B641">
            <v>55167</v>
          </cell>
          <cell r="C641">
            <v>792457</v>
          </cell>
        </row>
        <row r="642">
          <cell r="A642">
            <v>36281</v>
          </cell>
          <cell r="B642">
            <v>55261</v>
          </cell>
          <cell r="C642">
            <v>819381</v>
          </cell>
        </row>
        <row r="643">
          <cell r="A643">
            <v>36312</v>
          </cell>
          <cell r="B643">
            <v>54674</v>
          </cell>
          <cell r="C643">
            <v>829936</v>
          </cell>
        </row>
        <row r="644">
          <cell r="A644">
            <v>36342</v>
          </cell>
          <cell r="B644">
            <v>55846</v>
          </cell>
          <cell r="C644">
            <v>861312</v>
          </cell>
        </row>
        <row r="645">
          <cell r="A645">
            <v>36373</v>
          </cell>
          <cell r="B645">
            <v>52273</v>
          </cell>
          <cell r="C645">
            <v>843161</v>
          </cell>
        </row>
        <row r="646">
          <cell r="A646">
            <v>36404</v>
          </cell>
          <cell r="B646">
            <v>51453</v>
          </cell>
          <cell r="C646">
            <v>856225</v>
          </cell>
        </row>
        <row r="647">
          <cell r="A647">
            <v>36434</v>
          </cell>
          <cell r="B647">
            <v>52761</v>
          </cell>
          <cell r="C647">
            <v>989130</v>
          </cell>
        </row>
        <row r="648">
          <cell r="A648">
            <v>36465</v>
          </cell>
          <cell r="B648">
            <v>53844</v>
          </cell>
          <cell r="C648">
            <v>918041</v>
          </cell>
        </row>
        <row r="649">
          <cell r="A649">
            <v>36495</v>
          </cell>
          <cell r="B649">
            <v>56962</v>
          </cell>
          <cell r="C649">
            <v>943812</v>
          </cell>
        </row>
        <row r="650">
          <cell r="A650" t="str">
            <v>Totals:</v>
          </cell>
          <cell r="B650" t="str">
            <v>__________</v>
          </cell>
          <cell r="C650" t="str">
            <v>__________</v>
          </cell>
        </row>
        <row r="651">
          <cell r="A651">
            <v>1999</v>
          </cell>
          <cell r="B651">
            <v>661793</v>
          </cell>
          <cell r="C651">
            <v>10352624</v>
          </cell>
        </row>
        <row r="653">
          <cell r="A653">
            <v>36526</v>
          </cell>
          <cell r="B653">
            <v>59187</v>
          </cell>
          <cell r="C653">
            <v>923209</v>
          </cell>
        </row>
        <row r="654">
          <cell r="A654">
            <v>36557</v>
          </cell>
          <cell r="B654">
            <v>56028</v>
          </cell>
          <cell r="C654">
            <v>881081</v>
          </cell>
        </row>
        <row r="655">
          <cell r="A655">
            <v>36586</v>
          </cell>
          <cell r="B655">
            <v>59764</v>
          </cell>
          <cell r="C655">
            <v>965227</v>
          </cell>
        </row>
        <row r="656">
          <cell r="A656">
            <v>36617</v>
          </cell>
          <cell r="B656">
            <v>55933</v>
          </cell>
          <cell r="C656">
            <v>940052</v>
          </cell>
        </row>
        <row r="657">
          <cell r="A657">
            <v>36647</v>
          </cell>
          <cell r="B657">
            <v>55690</v>
          </cell>
          <cell r="C657">
            <v>977768</v>
          </cell>
        </row>
        <row r="658">
          <cell r="A658">
            <v>36678</v>
          </cell>
          <cell r="B658">
            <v>54046</v>
          </cell>
          <cell r="C658">
            <v>905534</v>
          </cell>
        </row>
        <row r="659">
          <cell r="A659">
            <v>36708</v>
          </cell>
          <cell r="B659">
            <v>55832</v>
          </cell>
          <cell r="C659">
            <v>911080</v>
          </cell>
        </row>
        <row r="660">
          <cell r="A660">
            <v>36739</v>
          </cell>
          <cell r="B660">
            <v>53353</v>
          </cell>
          <cell r="C660">
            <v>904061</v>
          </cell>
        </row>
        <row r="661">
          <cell r="A661">
            <v>36770</v>
          </cell>
          <cell r="B661">
            <v>49885</v>
          </cell>
          <cell r="C661">
            <v>883036</v>
          </cell>
        </row>
        <row r="662">
          <cell r="A662">
            <v>36800</v>
          </cell>
          <cell r="B662">
            <v>55378</v>
          </cell>
          <cell r="C662">
            <v>891566</v>
          </cell>
        </row>
        <row r="663">
          <cell r="A663">
            <v>36831</v>
          </cell>
          <cell r="B663">
            <v>56189</v>
          </cell>
          <cell r="C663">
            <v>838959</v>
          </cell>
        </row>
        <row r="664">
          <cell r="A664">
            <v>36861</v>
          </cell>
          <cell r="B664">
            <v>56405</v>
          </cell>
          <cell r="C664">
            <v>847113</v>
          </cell>
        </row>
        <row r="665">
          <cell r="A665" t="str">
            <v>Totals:</v>
          </cell>
          <cell r="B665" t="str">
            <v>__________</v>
          </cell>
          <cell r="C665" t="str">
            <v>__________</v>
          </cell>
        </row>
        <row r="666">
          <cell r="A666">
            <v>2000</v>
          </cell>
          <cell r="B666">
            <v>667690</v>
          </cell>
          <cell r="C666">
            <v>10868686</v>
          </cell>
        </row>
        <row r="668">
          <cell r="A668">
            <v>36892</v>
          </cell>
          <cell r="B668">
            <v>53319</v>
          </cell>
          <cell r="C668">
            <v>873771</v>
          </cell>
        </row>
        <row r="669">
          <cell r="A669">
            <v>36923</v>
          </cell>
          <cell r="B669">
            <v>48862</v>
          </cell>
          <cell r="C669">
            <v>791094</v>
          </cell>
        </row>
        <row r="670">
          <cell r="A670">
            <v>36951</v>
          </cell>
          <cell r="B670">
            <v>51052</v>
          </cell>
          <cell r="C670">
            <v>840466</v>
          </cell>
        </row>
        <row r="671">
          <cell r="A671">
            <v>36982</v>
          </cell>
          <cell r="B671">
            <v>53404</v>
          </cell>
          <cell r="C671">
            <v>875317</v>
          </cell>
        </row>
        <row r="672">
          <cell r="A672">
            <v>37012</v>
          </cell>
          <cell r="B672">
            <v>50899</v>
          </cell>
          <cell r="C672">
            <v>921439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6"/>
    </sheetNames>
    <sheetDataSet>
      <sheetData sheetId="0">
        <row r="55">
          <cell r="A55">
            <v>35370</v>
          </cell>
          <cell r="B55">
            <v>95038</v>
          </cell>
          <cell r="C55">
            <v>6352316</v>
          </cell>
          <cell r="D55" t="str">
            <v>143,924     66840       60.23     219</v>
          </cell>
        </row>
        <row r="56">
          <cell r="A56">
            <v>35400</v>
          </cell>
          <cell r="B56">
            <v>211560</v>
          </cell>
          <cell r="C56">
            <v>15086196</v>
          </cell>
          <cell r="D56" t="str">
            <v>593,933     71310       73.74     211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  <cell r="D57" t="str">
            <v>__________</v>
          </cell>
        </row>
        <row r="58">
          <cell r="A58">
            <v>1996</v>
          </cell>
          <cell r="B58">
            <v>306598</v>
          </cell>
          <cell r="C58">
            <v>21438512</v>
          </cell>
          <cell r="D58">
            <v>737857</v>
          </cell>
        </row>
        <row r="60">
          <cell r="A60">
            <v>35431</v>
          </cell>
          <cell r="B60">
            <v>187784</v>
          </cell>
          <cell r="C60">
            <v>12165297</v>
          </cell>
          <cell r="D60" t="str">
            <v>233,385     64784       55.41     213</v>
          </cell>
        </row>
        <row r="61">
          <cell r="A61">
            <v>35462</v>
          </cell>
          <cell r="B61">
            <v>157911</v>
          </cell>
          <cell r="C61">
            <v>9721976</v>
          </cell>
          <cell r="D61" t="str">
            <v>214,123     61567       57.55     208</v>
          </cell>
        </row>
        <row r="62">
          <cell r="A62">
            <v>35490</v>
          </cell>
          <cell r="B62">
            <v>153321</v>
          </cell>
          <cell r="C62">
            <v>10241503</v>
          </cell>
          <cell r="D62" t="str">
            <v>283,085     66798       64.87     205</v>
          </cell>
        </row>
        <row r="63">
          <cell r="A63">
            <v>35521</v>
          </cell>
          <cell r="B63">
            <v>141954</v>
          </cell>
          <cell r="C63">
            <v>9101621</v>
          </cell>
          <cell r="D63" t="str">
            <v>191,554     64117       57.44     200</v>
          </cell>
        </row>
        <row r="64">
          <cell r="A64">
            <v>35551</v>
          </cell>
          <cell r="B64">
            <v>132282</v>
          </cell>
          <cell r="C64">
            <v>8405703</v>
          </cell>
          <cell r="D64" t="str">
            <v>184,653     63544       58.26     199</v>
          </cell>
        </row>
        <row r="65">
          <cell r="A65">
            <v>35582</v>
          </cell>
          <cell r="B65">
            <v>126801</v>
          </cell>
          <cell r="C65">
            <v>7738912</v>
          </cell>
          <cell r="D65" t="str">
            <v>195,131     61032       60.61     198</v>
          </cell>
        </row>
        <row r="66">
          <cell r="A66">
            <v>35612</v>
          </cell>
          <cell r="B66">
            <v>116125</v>
          </cell>
          <cell r="C66">
            <v>7401069</v>
          </cell>
          <cell r="D66" t="str">
            <v>169,099     63734       59.29     194</v>
          </cell>
        </row>
        <row r="67">
          <cell r="A67">
            <v>35643</v>
          </cell>
          <cell r="B67">
            <v>113016</v>
          </cell>
          <cell r="C67">
            <v>6524650</v>
          </cell>
          <cell r="D67" t="str">
            <v>150,236     57733       57.07     193</v>
          </cell>
        </row>
        <row r="68">
          <cell r="A68">
            <v>35674</v>
          </cell>
          <cell r="B68">
            <v>108806</v>
          </cell>
          <cell r="C68">
            <v>5973693</v>
          </cell>
          <cell r="D68" t="str">
            <v>187,081     54903       63.23     193</v>
          </cell>
        </row>
        <row r="69">
          <cell r="A69">
            <v>35704</v>
          </cell>
          <cell r="B69">
            <v>112180</v>
          </cell>
          <cell r="C69">
            <v>5935623</v>
          </cell>
          <cell r="D69" t="str">
            <v>210,114     52912       65.19     191</v>
          </cell>
        </row>
        <row r="70">
          <cell r="A70">
            <v>35735</v>
          </cell>
          <cell r="B70">
            <v>109754</v>
          </cell>
          <cell r="C70">
            <v>5258418</v>
          </cell>
          <cell r="D70" t="str">
            <v>258,449     47911       70.19     190</v>
          </cell>
        </row>
        <row r="71">
          <cell r="A71">
            <v>35765</v>
          </cell>
          <cell r="B71">
            <v>97990</v>
          </cell>
          <cell r="C71">
            <v>5006700</v>
          </cell>
          <cell r="D71" t="str">
            <v>243,514     51094       71.31     189</v>
          </cell>
        </row>
        <row r="72">
          <cell r="A72" t="str">
            <v>Totals:</v>
          </cell>
          <cell r="B72" t="str">
            <v>__________</v>
          </cell>
          <cell r="C72" t="str">
            <v>__________</v>
          </cell>
          <cell r="D72" t="str">
            <v>__________</v>
          </cell>
        </row>
        <row r="73">
          <cell r="A73">
            <v>1997</v>
          </cell>
          <cell r="B73">
            <v>1557924</v>
          </cell>
          <cell r="C73">
            <v>93475165</v>
          </cell>
          <cell r="D73">
            <v>2520424</v>
          </cell>
        </row>
        <row r="75">
          <cell r="A75">
            <v>35796</v>
          </cell>
          <cell r="B75">
            <v>89842</v>
          </cell>
          <cell r="C75">
            <v>4935264</v>
          </cell>
          <cell r="D75" t="str">
            <v>253,437     54933       73.83     187</v>
          </cell>
        </row>
        <row r="76">
          <cell r="A76">
            <v>35827</v>
          </cell>
          <cell r="B76">
            <v>75931</v>
          </cell>
          <cell r="C76">
            <v>4306370</v>
          </cell>
          <cell r="D76" t="str">
            <v>230,680     56715       75.24     185</v>
          </cell>
        </row>
        <row r="77">
          <cell r="A77">
            <v>35855</v>
          </cell>
          <cell r="B77">
            <v>77159</v>
          </cell>
          <cell r="C77">
            <v>4476429</v>
          </cell>
          <cell r="D77" t="str">
            <v>226,345     58016       74.58     182</v>
          </cell>
        </row>
        <row r="78">
          <cell r="A78">
            <v>35886</v>
          </cell>
          <cell r="B78">
            <v>76950</v>
          </cell>
          <cell r="C78">
            <v>4271917</v>
          </cell>
          <cell r="D78" t="str">
            <v>204,923     55516       72.70     182</v>
          </cell>
        </row>
        <row r="79">
          <cell r="A79">
            <v>35916</v>
          </cell>
          <cell r="B79">
            <v>74108</v>
          </cell>
          <cell r="C79">
            <v>4211690</v>
          </cell>
          <cell r="D79" t="str">
            <v>205,917     56832       73.54     175</v>
          </cell>
        </row>
        <row r="80">
          <cell r="A80">
            <v>35947</v>
          </cell>
          <cell r="B80">
            <v>66195</v>
          </cell>
          <cell r="C80">
            <v>4045551</v>
          </cell>
          <cell r="D80" t="str">
            <v>192,984     61116       74.46     171</v>
          </cell>
        </row>
        <row r="81">
          <cell r="A81">
            <v>35977</v>
          </cell>
          <cell r="B81">
            <v>64052</v>
          </cell>
          <cell r="C81">
            <v>3896280</v>
          </cell>
          <cell r="D81" t="str">
            <v>189,981     60830       74.79     172</v>
          </cell>
        </row>
        <row r="82">
          <cell r="A82">
            <v>36008</v>
          </cell>
          <cell r="B82">
            <v>59305</v>
          </cell>
          <cell r="C82">
            <v>3580197</v>
          </cell>
          <cell r="D82" t="str">
            <v>202,437     60370       77.34     172</v>
          </cell>
        </row>
        <row r="83">
          <cell r="A83">
            <v>36039</v>
          </cell>
          <cell r="B83">
            <v>54638</v>
          </cell>
          <cell r="C83">
            <v>3176118</v>
          </cell>
          <cell r="D83" t="str">
            <v>159,739     58131       74.51     165</v>
          </cell>
        </row>
        <row r="84">
          <cell r="A84">
            <v>36069</v>
          </cell>
          <cell r="B84">
            <v>54252</v>
          </cell>
          <cell r="C84">
            <v>3075579</v>
          </cell>
          <cell r="D84" t="str">
            <v>177,553     56691       76.60     164</v>
          </cell>
        </row>
        <row r="85">
          <cell r="A85">
            <v>36100</v>
          </cell>
          <cell r="B85">
            <v>49629</v>
          </cell>
          <cell r="C85">
            <v>2963566</v>
          </cell>
          <cell r="D85" t="str">
            <v>179,483     59715       78.34     160</v>
          </cell>
        </row>
        <row r="86">
          <cell r="A86">
            <v>36130</v>
          </cell>
          <cell r="B86">
            <v>47348</v>
          </cell>
          <cell r="C86">
            <v>2865715</v>
          </cell>
          <cell r="D86" t="str">
            <v>217,903     60525       82.15     159</v>
          </cell>
        </row>
        <row r="87">
          <cell r="A87" t="str">
            <v>Totals:</v>
          </cell>
          <cell r="B87" t="str">
            <v>__________</v>
          </cell>
          <cell r="C87" t="str">
            <v>__________</v>
          </cell>
          <cell r="D87" t="str">
            <v>__________</v>
          </cell>
        </row>
        <row r="88">
          <cell r="A88">
            <v>1998</v>
          </cell>
          <cell r="B88">
            <v>789409</v>
          </cell>
          <cell r="C88">
            <v>45804676</v>
          </cell>
          <cell r="D88">
            <v>2441382</v>
          </cell>
        </row>
        <row r="90">
          <cell r="A90">
            <v>36161</v>
          </cell>
          <cell r="B90">
            <v>45154</v>
          </cell>
          <cell r="C90">
            <v>2747722</v>
          </cell>
          <cell r="D90" t="str">
            <v>215,435     60853       82.67     155</v>
          </cell>
        </row>
        <row r="91">
          <cell r="A91">
            <v>36192</v>
          </cell>
          <cell r="B91">
            <v>39521</v>
          </cell>
          <cell r="C91">
            <v>2414904</v>
          </cell>
          <cell r="D91" t="str">
            <v>168,072     61105       80.96     155</v>
          </cell>
        </row>
        <row r="92">
          <cell r="A92">
            <v>36220</v>
          </cell>
          <cell r="B92">
            <v>43119</v>
          </cell>
          <cell r="C92">
            <v>2631927</v>
          </cell>
          <cell r="D92" t="str">
            <v>199,852     61039       82.25     161</v>
          </cell>
        </row>
        <row r="93">
          <cell r="A93">
            <v>36251</v>
          </cell>
          <cell r="B93">
            <v>39709</v>
          </cell>
          <cell r="C93">
            <v>2400756</v>
          </cell>
          <cell r="D93" t="str">
            <v>190,837     60459       82.78     157</v>
          </cell>
        </row>
        <row r="94">
          <cell r="A94">
            <v>36281</v>
          </cell>
          <cell r="B94">
            <v>40239</v>
          </cell>
          <cell r="C94">
            <v>2439901</v>
          </cell>
          <cell r="D94" t="str">
            <v>217,461     60636       84.39     163</v>
          </cell>
        </row>
        <row r="95">
          <cell r="A95">
            <v>36312</v>
          </cell>
          <cell r="B95">
            <v>37187</v>
          </cell>
          <cell r="C95">
            <v>2255743</v>
          </cell>
          <cell r="D95" t="str">
            <v>207,360     60660       84.79     160</v>
          </cell>
        </row>
        <row r="96">
          <cell r="A96">
            <v>36342</v>
          </cell>
          <cell r="B96">
            <v>38279</v>
          </cell>
          <cell r="C96">
            <v>2237366</v>
          </cell>
          <cell r="D96" t="str">
            <v>193,486     58449       83.48     158</v>
          </cell>
        </row>
        <row r="97">
          <cell r="A97">
            <v>36373</v>
          </cell>
          <cell r="B97">
            <v>34431</v>
          </cell>
          <cell r="C97">
            <v>1965615</v>
          </cell>
          <cell r="D97" t="str">
            <v>181,933     57089       84.09     159</v>
          </cell>
        </row>
        <row r="98">
          <cell r="A98">
            <v>36404</v>
          </cell>
          <cell r="B98">
            <v>33334</v>
          </cell>
          <cell r="C98">
            <v>1849476</v>
          </cell>
          <cell r="D98" t="str">
            <v>179,199     55484       84.32     153</v>
          </cell>
        </row>
        <row r="99">
          <cell r="A99">
            <v>36434</v>
          </cell>
          <cell r="B99">
            <v>34376</v>
          </cell>
          <cell r="C99">
            <v>1860689</v>
          </cell>
          <cell r="D99" t="str">
            <v>208,163     54128       85.83     152</v>
          </cell>
        </row>
        <row r="100">
          <cell r="A100">
            <v>36465</v>
          </cell>
          <cell r="B100">
            <v>34422</v>
          </cell>
          <cell r="C100">
            <v>1746955</v>
          </cell>
          <cell r="D100" t="str">
            <v>205,037     50752       85.63     149</v>
          </cell>
        </row>
        <row r="101">
          <cell r="A101">
            <v>36495</v>
          </cell>
          <cell r="B101">
            <v>35182</v>
          </cell>
          <cell r="C101">
            <v>1804405</v>
          </cell>
          <cell r="D101" t="str">
            <v>229,354     51288       86.70     150</v>
          </cell>
        </row>
        <row r="102">
          <cell r="A102" t="str">
            <v>Totals:</v>
          </cell>
          <cell r="B102" t="str">
            <v>__________</v>
          </cell>
          <cell r="C102" t="str">
            <v>__________</v>
          </cell>
          <cell r="D102" t="str">
            <v>__________</v>
          </cell>
        </row>
        <row r="103">
          <cell r="A103">
            <v>1999</v>
          </cell>
          <cell r="B103">
            <v>454953</v>
          </cell>
          <cell r="C103">
            <v>26355459</v>
          </cell>
          <cell r="D103">
            <v>2396189</v>
          </cell>
        </row>
        <row r="105">
          <cell r="A105">
            <v>36526</v>
          </cell>
          <cell r="B105">
            <v>32476</v>
          </cell>
          <cell r="C105">
            <v>1735144</v>
          </cell>
          <cell r="D105" t="str">
            <v>228,648     53429       87.56     151</v>
          </cell>
        </row>
        <row r="106">
          <cell r="A106">
            <v>36557</v>
          </cell>
          <cell r="B106">
            <v>30281</v>
          </cell>
          <cell r="C106">
            <v>1591812</v>
          </cell>
          <cell r="D106" t="str">
            <v>221,112     52569       87.95     150</v>
          </cell>
        </row>
        <row r="107">
          <cell r="A107">
            <v>36586</v>
          </cell>
          <cell r="B107">
            <v>30096</v>
          </cell>
          <cell r="C107">
            <v>1668479</v>
          </cell>
          <cell r="D107" t="str">
            <v>240,971     55439       88.90     148</v>
          </cell>
        </row>
        <row r="108">
          <cell r="A108">
            <v>36617</v>
          </cell>
          <cell r="B108">
            <v>27690</v>
          </cell>
          <cell r="C108">
            <v>1549432</v>
          </cell>
          <cell r="D108" t="str">
            <v>120,378     55957       81.30     145</v>
          </cell>
        </row>
        <row r="109">
          <cell r="A109">
            <v>36647</v>
          </cell>
          <cell r="B109">
            <v>28176</v>
          </cell>
          <cell r="C109">
            <v>1634159</v>
          </cell>
          <cell r="D109" t="str">
            <v>93,690     57999       76.88     144</v>
          </cell>
        </row>
        <row r="110">
          <cell r="A110">
            <v>36678</v>
          </cell>
          <cell r="B110">
            <v>26240</v>
          </cell>
          <cell r="C110">
            <v>1479210</v>
          </cell>
          <cell r="D110" t="str">
            <v>112,191     56373       81.04     140</v>
          </cell>
        </row>
        <row r="111">
          <cell r="A111">
            <v>36708</v>
          </cell>
          <cell r="B111">
            <v>26962</v>
          </cell>
          <cell r="C111">
            <v>1486209</v>
          </cell>
          <cell r="D111" t="str">
            <v>128,988     55123       82.71     141</v>
          </cell>
        </row>
        <row r="112">
          <cell r="A112">
            <v>36739</v>
          </cell>
          <cell r="B112">
            <v>25014</v>
          </cell>
          <cell r="C112">
            <v>1460854</v>
          </cell>
          <cell r="D112" t="str">
            <v>124,228     58402       83.24     142</v>
          </cell>
        </row>
        <row r="113">
          <cell r="A113">
            <v>36770</v>
          </cell>
          <cell r="B113">
            <v>23171</v>
          </cell>
          <cell r="C113">
            <v>1402941</v>
          </cell>
          <cell r="D113" t="str">
            <v>98,458     60548       80.95     138</v>
          </cell>
        </row>
        <row r="114">
          <cell r="A114">
            <v>36800</v>
          </cell>
          <cell r="B114">
            <v>26210</v>
          </cell>
          <cell r="C114">
            <v>1401130</v>
          </cell>
          <cell r="D114" t="str">
            <v>112,582     53458       81.12     138</v>
          </cell>
        </row>
        <row r="115">
          <cell r="A115">
            <v>36831</v>
          </cell>
          <cell r="B115">
            <v>25148</v>
          </cell>
          <cell r="C115">
            <v>1291634</v>
          </cell>
          <cell r="D115" t="str">
            <v>120,829     51362       82.77     131</v>
          </cell>
        </row>
        <row r="116">
          <cell r="A116">
            <v>36861</v>
          </cell>
          <cell r="B116">
            <v>25053</v>
          </cell>
          <cell r="C116">
            <v>1376884</v>
          </cell>
          <cell r="D116" t="str">
            <v>123,496     54959       83.13     132</v>
          </cell>
        </row>
        <row r="117">
          <cell r="A117" t="str">
            <v>Totals:</v>
          </cell>
          <cell r="B117" t="str">
            <v>__________</v>
          </cell>
          <cell r="C117" t="str">
            <v>__________</v>
          </cell>
          <cell r="D117" t="str">
            <v>__________</v>
          </cell>
        </row>
        <row r="118">
          <cell r="A118">
            <v>2000</v>
          </cell>
          <cell r="B118">
            <v>326517</v>
          </cell>
          <cell r="C118">
            <v>18077888</v>
          </cell>
          <cell r="D118">
            <v>1725571</v>
          </cell>
        </row>
        <row r="120">
          <cell r="A120">
            <v>36892</v>
          </cell>
          <cell r="B120">
            <v>24515</v>
          </cell>
          <cell r="C120">
            <v>1312998</v>
          </cell>
          <cell r="D120" t="str">
            <v>74,944     53559       75.35     134</v>
          </cell>
        </row>
        <row r="121">
          <cell r="A121">
            <v>36923</v>
          </cell>
          <cell r="B121">
            <v>22196</v>
          </cell>
          <cell r="C121">
            <v>1164537</v>
          </cell>
          <cell r="D121" t="str">
            <v>68,342     52467       75.48     123</v>
          </cell>
        </row>
        <row r="122">
          <cell r="A122">
            <v>36951</v>
          </cell>
          <cell r="B122">
            <v>22526</v>
          </cell>
          <cell r="C122">
            <v>1228334</v>
          </cell>
          <cell r="D122" t="str">
            <v>74,924     54530       76.88     123</v>
          </cell>
        </row>
        <row r="123">
          <cell r="A123">
            <v>36982</v>
          </cell>
          <cell r="B123">
            <v>23855</v>
          </cell>
          <cell r="C123">
            <v>1149398</v>
          </cell>
          <cell r="D123" t="str">
            <v>68,308     48183       74.12     124</v>
          </cell>
        </row>
        <row r="124">
          <cell r="A124">
            <v>37012</v>
          </cell>
          <cell r="B124">
            <v>17435</v>
          </cell>
          <cell r="C124">
            <v>1427685</v>
          </cell>
          <cell r="D124" t="str">
            <v>76,989     81887       81.54     122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6"/>
    </sheetNames>
    <sheetDataSet>
      <sheetData sheetId="0">
        <row r="61">
          <cell r="A61">
            <v>35400</v>
          </cell>
          <cell r="B61">
            <v>167526</v>
          </cell>
          <cell r="C61">
            <v>5149999</v>
          </cell>
          <cell r="D61" t="str">
            <v>112,772     30742       40.23     240</v>
          </cell>
        </row>
        <row r="62">
          <cell r="A62" t="str">
            <v>Totals: _</v>
          </cell>
          <cell r="B62" t="str">
            <v>_________</v>
          </cell>
          <cell r="C62" t="str">
            <v>__________</v>
          </cell>
          <cell r="D62" t="str">
            <v>__________</v>
          </cell>
        </row>
        <row r="63">
          <cell r="A63">
            <v>1996</v>
          </cell>
          <cell r="B63">
            <v>167526</v>
          </cell>
          <cell r="C63">
            <v>5149999</v>
          </cell>
          <cell r="D63">
            <v>112772</v>
          </cell>
        </row>
        <row r="65">
          <cell r="A65">
            <v>35431</v>
          </cell>
          <cell r="B65">
            <v>291660</v>
          </cell>
          <cell r="C65">
            <v>10939227</v>
          </cell>
          <cell r="D65" t="str">
            <v>273,614     37507       48.40     229</v>
          </cell>
        </row>
        <row r="66">
          <cell r="A66">
            <v>35462</v>
          </cell>
          <cell r="B66">
            <v>257232</v>
          </cell>
          <cell r="C66">
            <v>9569510</v>
          </cell>
          <cell r="D66" t="str">
            <v>246,485     37202       48.93     229</v>
          </cell>
        </row>
        <row r="67">
          <cell r="A67">
            <v>35490</v>
          </cell>
          <cell r="B67">
            <v>251251</v>
          </cell>
          <cell r="C67">
            <v>9302331</v>
          </cell>
          <cell r="D67" t="str">
            <v>214,181     37025       46.02     228</v>
          </cell>
        </row>
        <row r="68">
          <cell r="A68">
            <v>35521</v>
          </cell>
          <cell r="B68">
            <v>213059</v>
          </cell>
          <cell r="C68">
            <v>7668186</v>
          </cell>
          <cell r="D68" t="str">
            <v>194,176     35991       47.68     209</v>
          </cell>
        </row>
        <row r="69">
          <cell r="A69">
            <v>35551</v>
          </cell>
          <cell r="B69">
            <v>183267</v>
          </cell>
          <cell r="C69">
            <v>7315181</v>
          </cell>
          <cell r="D69" t="str">
            <v>184,758     39916       50.20     220</v>
          </cell>
        </row>
        <row r="70">
          <cell r="A70">
            <v>35582</v>
          </cell>
          <cell r="B70">
            <v>156947</v>
          </cell>
          <cell r="C70">
            <v>6603877</v>
          </cell>
          <cell r="D70" t="str">
            <v>163,738     42078       51.06     219</v>
          </cell>
        </row>
        <row r="71">
          <cell r="A71">
            <v>35612</v>
          </cell>
          <cell r="B71">
            <v>161097</v>
          </cell>
          <cell r="C71">
            <v>6254731</v>
          </cell>
          <cell r="D71" t="str">
            <v>165,069     38826       50.61     217</v>
          </cell>
        </row>
        <row r="72">
          <cell r="A72">
            <v>35643</v>
          </cell>
          <cell r="B72">
            <v>152399</v>
          </cell>
          <cell r="C72">
            <v>5754502</v>
          </cell>
          <cell r="D72" t="str">
            <v>159,538     37760       51.14     211</v>
          </cell>
        </row>
        <row r="73">
          <cell r="A73">
            <v>35674</v>
          </cell>
          <cell r="B73">
            <v>133568</v>
          </cell>
          <cell r="C73">
            <v>4851295</v>
          </cell>
          <cell r="D73" t="str">
            <v>130,753     36321       49.47     208</v>
          </cell>
        </row>
        <row r="74">
          <cell r="A74">
            <v>35704</v>
          </cell>
          <cell r="B74">
            <v>127108</v>
          </cell>
          <cell r="C74">
            <v>4932738</v>
          </cell>
          <cell r="D74" t="str">
            <v>135,993     38808       51.69     204</v>
          </cell>
        </row>
        <row r="75">
          <cell r="A75">
            <v>35735</v>
          </cell>
          <cell r="B75">
            <v>117086</v>
          </cell>
          <cell r="C75">
            <v>4670211</v>
          </cell>
          <cell r="D75" t="str">
            <v>121,215     39888       50.87     203</v>
          </cell>
        </row>
        <row r="76">
          <cell r="A76">
            <v>35765</v>
          </cell>
          <cell r="B76">
            <v>116691</v>
          </cell>
          <cell r="C76">
            <v>4582959</v>
          </cell>
          <cell r="D76" t="str">
            <v>136,797     39275       53.97     202</v>
          </cell>
        </row>
        <row r="77">
          <cell r="A77" t="str">
            <v>Totals: _</v>
          </cell>
          <cell r="B77" t="str">
            <v>_________</v>
          </cell>
          <cell r="C77" t="str">
            <v>__________</v>
          </cell>
          <cell r="D77" t="str">
            <v>__________</v>
          </cell>
        </row>
        <row r="78">
          <cell r="A78">
            <v>1997</v>
          </cell>
          <cell r="B78">
            <v>2161365</v>
          </cell>
          <cell r="C78">
            <v>82444748</v>
          </cell>
          <cell r="D78">
            <v>2126317</v>
          </cell>
        </row>
        <row r="80">
          <cell r="A80">
            <v>35796</v>
          </cell>
          <cell r="B80">
            <v>105496</v>
          </cell>
          <cell r="C80">
            <v>4217982</v>
          </cell>
          <cell r="D80" t="str">
            <v>132,057     39983       55.59     198</v>
          </cell>
        </row>
        <row r="81">
          <cell r="A81">
            <v>35827</v>
          </cell>
          <cell r="B81">
            <v>88200</v>
          </cell>
          <cell r="C81">
            <v>3625170</v>
          </cell>
          <cell r="D81" t="str">
            <v>123,205     41102       58.28     198</v>
          </cell>
        </row>
        <row r="82">
          <cell r="A82">
            <v>35855</v>
          </cell>
          <cell r="B82">
            <v>88012</v>
          </cell>
          <cell r="C82">
            <v>3755500</v>
          </cell>
          <cell r="D82" t="str">
            <v>131,491     42671       59.90     190</v>
          </cell>
        </row>
        <row r="83">
          <cell r="A83">
            <v>35886</v>
          </cell>
          <cell r="B83">
            <v>81007</v>
          </cell>
          <cell r="C83">
            <v>3653111</v>
          </cell>
          <cell r="D83" t="str">
            <v>127,724     45097       61.19     191</v>
          </cell>
        </row>
        <row r="84">
          <cell r="A84">
            <v>35916</v>
          </cell>
          <cell r="B84">
            <v>76508</v>
          </cell>
          <cell r="C84">
            <v>3374558</v>
          </cell>
          <cell r="D84" t="str">
            <v>122,557     44108       61.57     186</v>
          </cell>
        </row>
        <row r="85">
          <cell r="A85">
            <v>35947</v>
          </cell>
          <cell r="B85">
            <v>65703</v>
          </cell>
          <cell r="C85">
            <v>2942371</v>
          </cell>
          <cell r="D85" t="str">
            <v>135,383     44783       67.33     184</v>
          </cell>
        </row>
        <row r="86">
          <cell r="A86">
            <v>35977</v>
          </cell>
          <cell r="B86">
            <v>64238</v>
          </cell>
          <cell r="C86">
            <v>2948697</v>
          </cell>
          <cell r="D86" t="str">
            <v>154,255     45903       70.60     182</v>
          </cell>
        </row>
        <row r="87">
          <cell r="A87">
            <v>36008</v>
          </cell>
          <cell r="B87">
            <v>59441</v>
          </cell>
          <cell r="C87">
            <v>2563517</v>
          </cell>
          <cell r="D87" t="str">
            <v>124,448     43128       67.68     180</v>
          </cell>
        </row>
        <row r="88">
          <cell r="A88">
            <v>36039</v>
          </cell>
          <cell r="B88">
            <v>55436</v>
          </cell>
          <cell r="C88">
            <v>2393608</v>
          </cell>
          <cell r="D88" t="str">
            <v>108,491     43178       66.18     161</v>
          </cell>
        </row>
        <row r="89">
          <cell r="A89">
            <v>36069</v>
          </cell>
          <cell r="B89">
            <v>57625</v>
          </cell>
          <cell r="C89">
            <v>2417944</v>
          </cell>
          <cell r="D89" t="str">
            <v>104,765     41960       64.51     172</v>
          </cell>
        </row>
        <row r="90">
          <cell r="A90">
            <v>36100</v>
          </cell>
          <cell r="B90">
            <v>53147</v>
          </cell>
          <cell r="C90">
            <v>2498310</v>
          </cell>
          <cell r="D90" t="str">
            <v>100,374     47008       65.38     160</v>
          </cell>
        </row>
        <row r="91">
          <cell r="A91">
            <v>36130</v>
          </cell>
          <cell r="B91">
            <v>50034</v>
          </cell>
          <cell r="C91">
            <v>2496263</v>
          </cell>
          <cell r="D91" t="str">
            <v>99,381     49892       66.51     153</v>
          </cell>
        </row>
        <row r="92">
          <cell r="A92" t="str">
            <v>Totals: _</v>
          </cell>
          <cell r="B92" t="str">
            <v>_________</v>
          </cell>
          <cell r="C92" t="str">
            <v>__________</v>
          </cell>
          <cell r="D92" t="str">
            <v>__________</v>
          </cell>
        </row>
        <row r="93">
          <cell r="A93">
            <v>1998</v>
          </cell>
          <cell r="B93">
            <v>844847</v>
          </cell>
          <cell r="C93">
            <v>36887031</v>
          </cell>
          <cell r="D93">
            <v>1464131</v>
          </cell>
        </row>
        <row r="95">
          <cell r="A95">
            <v>36161</v>
          </cell>
          <cell r="B95">
            <v>48290</v>
          </cell>
          <cell r="C95">
            <v>2406174</v>
          </cell>
          <cell r="D95" t="str">
            <v>119,748     49828       71.26     152</v>
          </cell>
        </row>
        <row r="96">
          <cell r="A96">
            <v>36192</v>
          </cell>
          <cell r="B96">
            <v>42253</v>
          </cell>
          <cell r="C96">
            <v>2099550</v>
          </cell>
          <cell r="D96" t="str">
            <v>98,660     49690       70.01     146</v>
          </cell>
        </row>
        <row r="97">
          <cell r="A97">
            <v>36220</v>
          </cell>
          <cell r="B97">
            <v>41328</v>
          </cell>
          <cell r="C97">
            <v>2169191</v>
          </cell>
          <cell r="D97" t="str">
            <v>103,061     52488       71.38     143</v>
          </cell>
        </row>
        <row r="98">
          <cell r="A98">
            <v>36251</v>
          </cell>
          <cell r="B98">
            <v>40791</v>
          </cell>
          <cell r="C98">
            <v>2050175</v>
          </cell>
          <cell r="D98" t="str">
            <v>203,133     50261       83.28     141</v>
          </cell>
        </row>
        <row r="99">
          <cell r="A99">
            <v>36281</v>
          </cell>
          <cell r="B99">
            <v>41529</v>
          </cell>
          <cell r="C99">
            <v>2114545</v>
          </cell>
          <cell r="D99" t="str">
            <v>203,570     50918       83.06     139</v>
          </cell>
        </row>
        <row r="100">
          <cell r="A100">
            <v>36312</v>
          </cell>
          <cell r="B100">
            <v>37185</v>
          </cell>
          <cell r="C100">
            <v>1995939</v>
          </cell>
          <cell r="D100" t="str">
            <v>205,057     53676       84.65     137</v>
          </cell>
        </row>
        <row r="101">
          <cell r="A101">
            <v>36342</v>
          </cell>
          <cell r="B101">
            <v>37525</v>
          </cell>
          <cell r="C101">
            <v>2031250</v>
          </cell>
          <cell r="D101" t="str">
            <v>230,166     54131       85.98     138</v>
          </cell>
        </row>
        <row r="102">
          <cell r="A102">
            <v>36373</v>
          </cell>
          <cell r="B102">
            <v>34097</v>
          </cell>
          <cell r="C102">
            <v>1997177</v>
          </cell>
          <cell r="D102" t="str">
            <v>225,692     58574       86.88     137</v>
          </cell>
        </row>
        <row r="103">
          <cell r="A103">
            <v>36404</v>
          </cell>
          <cell r="B103">
            <v>31780</v>
          </cell>
          <cell r="C103">
            <v>1840750</v>
          </cell>
          <cell r="D103" t="str">
            <v>213,404     57922       87.04     135</v>
          </cell>
        </row>
        <row r="104">
          <cell r="A104">
            <v>36434</v>
          </cell>
          <cell r="B104">
            <v>34139</v>
          </cell>
          <cell r="C104">
            <v>1959635</v>
          </cell>
          <cell r="D104" t="str">
            <v>252,493     57402       88.09     138</v>
          </cell>
        </row>
        <row r="105">
          <cell r="A105">
            <v>36465</v>
          </cell>
          <cell r="B105">
            <v>31813</v>
          </cell>
          <cell r="C105">
            <v>1726549</v>
          </cell>
          <cell r="D105" t="str">
            <v>86,851     54272       73.19     134</v>
          </cell>
        </row>
        <row r="106">
          <cell r="A106">
            <v>36495</v>
          </cell>
          <cell r="B106">
            <v>31704</v>
          </cell>
          <cell r="C106">
            <v>1838958</v>
          </cell>
          <cell r="D106" t="str">
            <v>85,064     58004       72.85     133</v>
          </cell>
        </row>
        <row r="107">
          <cell r="A107" t="str">
            <v>Totals: _</v>
          </cell>
          <cell r="B107" t="str">
            <v>_________</v>
          </cell>
          <cell r="C107" t="str">
            <v>__________</v>
          </cell>
          <cell r="D107" t="str">
            <v>__________</v>
          </cell>
        </row>
        <row r="108">
          <cell r="A108">
            <v>1999</v>
          </cell>
          <cell r="B108">
            <v>452434</v>
          </cell>
          <cell r="C108">
            <v>24229893</v>
          </cell>
          <cell r="D108">
            <v>2026899</v>
          </cell>
        </row>
        <row r="110">
          <cell r="A110">
            <v>36526</v>
          </cell>
          <cell r="B110">
            <v>29656</v>
          </cell>
          <cell r="C110">
            <v>1808252</v>
          </cell>
          <cell r="D110" t="str">
            <v>86,406     60975       74.45     133</v>
          </cell>
        </row>
        <row r="111">
          <cell r="A111">
            <v>36557</v>
          </cell>
          <cell r="B111">
            <v>28050</v>
          </cell>
          <cell r="C111">
            <v>1625849</v>
          </cell>
          <cell r="D111" t="str">
            <v>78,053     57963       73.56     134</v>
          </cell>
        </row>
        <row r="112">
          <cell r="A112">
            <v>36586</v>
          </cell>
          <cell r="B112">
            <v>31304</v>
          </cell>
          <cell r="C112">
            <v>1663443</v>
          </cell>
          <cell r="D112" t="str">
            <v>76,808     53139       71.04     133</v>
          </cell>
        </row>
        <row r="113">
          <cell r="A113">
            <v>36617</v>
          </cell>
          <cell r="B113">
            <v>27565</v>
          </cell>
          <cell r="C113">
            <v>1576518</v>
          </cell>
          <cell r="D113" t="str">
            <v>69,291     57193       71.54     133</v>
          </cell>
        </row>
        <row r="114">
          <cell r="A114">
            <v>36647</v>
          </cell>
          <cell r="B114">
            <v>27220</v>
          </cell>
          <cell r="C114">
            <v>1674239</v>
          </cell>
          <cell r="D114" t="str">
            <v>69,393     61508       71.83     130</v>
          </cell>
        </row>
        <row r="115">
          <cell r="A115">
            <v>36678</v>
          </cell>
          <cell r="B115">
            <v>26590</v>
          </cell>
          <cell r="C115">
            <v>1619337</v>
          </cell>
          <cell r="D115" t="str">
            <v>69,431     60901       72.31     132</v>
          </cell>
        </row>
        <row r="116">
          <cell r="A116">
            <v>36708</v>
          </cell>
          <cell r="B116">
            <v>25732</v>
          </cell>
          <cell r="C116">
            <v>1592282</v>
          </cell>
          <cell r="D116" t="str">
            <v>77,769     61880       75.14     128</v>
          </cell>
        </row>
        <row r="117">
          <cell r="A117">
            <v>36739</v>
          </cell>
          <cell r="B117">
            <v>25282</v>
          </cell>
          <cell r="C117">
            <v>1456490</v>
          </cell>
          <cell r="D117" t="str">
            <v>81,291     57610       76.28     129</v>
          </cell>
        </row>
        <row r="118">
          <cell r="A118">
            <v>36770</v>
          </cell>
          <cell r="B118">
            <v>23353</v>
          </cell>
          <cell r="C118">
            <v>1337611</v>
          </cell>
          <cell r="D118" t="str">
            <v>90,230     57278       79.44     127</v>
          </cell>
        </row>
        <row r="119">
          <cell r="A119">
            <v>36800</v>
          </cell>
          <cell r="B119">
            <v>25717</v>
          </cell>
          <cell r="C119">
            <v>1674613</v>
          </cell>
          <cell r="D119" t="str">
            <v>88,528     65117       77.49     126</v>
          </cell>
        </row>
        <row r="120">
          <cell r="A120">
            <v>36831</v>
          </cell>
          <cell r="B120">
            <v>24605</v>
          </cell>
          <cell r="C120">
            <v>1578968</v>
          </cell>
          <cell r="D120" t="str">
            <v>98,244     64173       79.97     127</v>
          </cell>
        </row>
        <row r="121">
          <cell r="A121">
            <v>36861</v>
          </cell>
          <cell r="B121">
            <v>27180</v>
          </cell>
          <cell r="C121">
            <v>1515350</v>
          </cell>
          <cell r="D121" t="str">
            <v>105,887     55753       79.57     126</v>
          </cell>
        </row>
        <row r="122">
          <cell r="A122" t="str">
            <v>Totals: _</v>
          </cell>
          <cell r="B122" t="str">
            <v>_________</v>
          </cell>
          <cell r="C122" t="str">
            <v>__________</v>
          </cell>
          <cell r="D122" t="str">
            <v>__________</v>
          </cell>
        </row>
        <row r="123">
          <cell r="A123">
            <v>2000</v>
          </cell>
          <cell r="B123">
            <v>322254</v>
          </cell>
          <cell r="C123">
            <v>19122952</v>
          </cell>
          <cell r="D123">
            <v>991331</v>
          </cell>
        </row>
        <row r="125">
          <cell r="A125">
            <v>36892</v>
          </cell>
          <cell r="B125">
            <v>25020</v>
          </cell>
          <cell r="C125">
            <v>1450121</v>
          </cell>
          <cell r="D125" t="str">
            <v>109,927     57959       81.46     126</v>
          </cell>
        </row>
        <row r="126">
          <cell r="A126">
            <v>36923</v>
          </cell>
          <cell r="B126">
            <v>20600</v>
          </cell>
          <cell r="C126">
            <v>1251709</v>
          </cell>
          <cell r="D126" t="str">
            <v>79,979     60763       79.52     123</v>
          </cell>
        </row>
        <row r="127">
          <cell r="A127">
            <v>36951</v>
          </cell>
          <cell r="B127">
            <v>24805</v>
          </cell>
          <cell r="C127">
            <v>1329170</v>
          </cell>
          <cell r="D127" t="str">
            <v>82,027     53585       76.78     124</v>
          </cell>
        </row>
        <row r="128">
          <cell r="A128">
            <v>36982</v>
          </cell>
          <cell r="B128">
            <v>23038</v>
          </cell>
          <cell r="C128">
            <v>1236072</v>
          </cell>
          <cell r="D128" t="str">
            <v>87,380     53654       79.14     122</v>
          </cell>
        </row>
        <row r="129">
          <cell r="A129">
            <v>37012</v>
          </cell>
          <cell r="B129">
            <v>22004</v>
          </cell>
          <cell r="C129">
            <v>1296228</v>
          </cell>
          <cell r="D129" t="str">
            <v>79,533     58909       78.33     117</v>
          </cell>
        </row>
        <row r="130">
          <cell r="A130" t="str">
            <v>Totals: _</v>
          </cell>
          <cell r="B130" t="str">
            <v>_________</v>
          </cell>
          <cell r="C130" t="str">
            <v>__________</v>
          </cell>
          <cell r="D130" t="str">
            <v>__________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7"/>
    </sheetNames>
    <sheetDataSet>
      <sheetData sheetId="0">
        <row r="57">
          <cell r="A57">
            <v>35431</v>
          </cell>
          <cell r="B57">
            <v>71144</v>
          </cell>
          <cell r="C57">
            <v>5394199</v>
          </cell>
          <cell r="D57" t="str">
            <v>139,780     75821       66.27     216</v>
          </cell>
        </row>
        <row r="58">
          <cell r="A58">
            <v>35462</v>
          </cell>
          <cell r="B58">
            <v>185433</v>
          </cell>
          <cell r="C58">
            <v>8057764</v>
          </cell>
          <cell r="D58" t="str">
            <v>153,237     43454       45.25     207</v>
          </cell>
        </row>
        <row r="59">
          <cell r="A59">
            <v>35490</v>
          </cell>
          <cell r="B59">
            <v>194654</v>
          </cell>
          <cell r="C59">
            <v>8081359</v>
          </cell>
          <cell r="D59" t="str">
            <v>147,688     41517       43.14     202</v>
          </cell>
        </row>
        <row r="60">
          <cell r="A60">
            <v>35521</v>
          </cell>
          <cell r="B60">
            <v>175401</v>
          </cell>
          <cell r="C60">
            <v>6896318</v>
          </cell>
          <cell r="D60" t="str">
            <v>158,510     39318       47.47     198</v>
          </cell>
        </row>
        <row r="61">
          <cell r="A61">
            <v>35551</v>
          </cell>
          <cell r="B61">
            <v>163227</v>
          </cell>
          <cell r="C61">
            <v>6399695</v>
          </cell>
          <cell r="D61" t="str">
            <v>180,404     39208       52.50     196</v>
          </cell>
        </row>
        <row r="62">
          <cell r="A62">
            <v>35582</v>
          </cell>
          <cell r="B62">
            <v>123608</v>
          </cell>
          <cell r="C62">
            <v>5531685</v>
          </cell>
          <cell r="D62" t="str">
            <v>156,090     44752       55.81     192</v>
          </cell>
        </row>
        <row r="63">
          <cell r="A63">
            <v>35612</v>
          </cell>
          <cell r="B63">
            <v>109846</v>
          </cell>
          <cell r="C63">
            <v>5078620</v>
          </cell>
          <cell r="D63" t="str">
            <v>120,265     46235       52.26     188</v>
          </cell>
        </row>
        <row r="64">
          <cell r="A64">
            <v>35643</v>
          </cell>
          <cell r="B64">
            <v>116142</v>
          </cell>
          <cell r="C64">
            <v>4806816</v>
          </cell>
          <cell r="D64" t="str">
            <v>132,184     41388       53.23     188</v>
          </cell>
        </row>
        <row r="65">
          <cell r="A65">
            <v>35674</v>
          </cell>
          <cell r="B65">
            <v>112497</v>
          </cell>
          <cell r="C65">
            <v>4323490</v>
          </cell>
          <cell r="D65" t="str">
            <v>109,898     38433       49.42     186</v>
          </cell>
        </row>
        <row r="66">
          <cell r="A66">
            <v>35704</v>
          </cell>
          <cell r="B66">
            <v>112467</v>
          </cell>
          <cell r="C66">
            <v>4379796</v>
          </cell>
          <cell r="D66" t="str">
            <v>137,561     38943       55.02     185</v>
          </cell>
        </row>
        <row r="67">
          <cell r="A67">
            <v>35735</v>
          </cell>
          <cell r="B67">
            <v>102237</v>
          </cell>
          <cell r="C67">
            <v>4097819</v>
          </cell>
          <cell r="D67" t="str">
            <v>141,778     40082       58.10     180</v>
          </cell>
        </row>
        <row r="68">
          <cell r="A68">
            <v>35765</v>
          </cell>
          <cell r="B68">
            <v>100422</v>
          </cell>
          <cell r="C68">
            <v>4009484</v>
          </cell>
          <cell r="D68" t="str">
            <v>168,176     39927       62.61     177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  <cell r="D69" t="str">
            <v>__________</v>
          </cell>
        </row>
        <row r="70">
          <cell r="A70">
            <v>1997</v>
          </cell>
          <cell r="B70">
            <v>1567078</v>
          </cell>
          <cell r="C70">
            <v>67057045</v>
          </cell>
          <cell r="D70">
            <v>1745571</v>
          </cell>
        </row>
        <row r="72">
          <cell r="A72">
            <v>35796</v>
          </cell>
          <cell r="B72">
            <v>97041</v>
          </cell>
          <cell r="C72">
            <v>3839682</v>
          </cell>
          <cell r="D72" t="str">
            <v>202,957     39568       67.65     178</v>
          </cell>
        </row>
        <row r="73">
          <cell r="A73">
            <v>35827</v>
          </cell>
          <cell r="B73">
            <v>86248</v>
          </cell>
          <cell r="C73">
            <v>3308459</v>
          </cell>
          <cell r="D73" t="str">
            <v>159,010     38360       64.83     179</v>
          </cell>
        </row>
        <row r="74">
          <cell r="A74">
            <v>35855</v>
          </cell>
          <cell r="B74">
            <v>91167</v>
          </cell>
          <cell r="C74">
            <v>3239207</v>
          </cell>
          <cell r="D74" t="str">
            <v>181,301     35531       66.54     173</v>
          </cell>
        </row>
        <row r="75">
          <cell r="A75">
            <v>35886</v>
          </cell>
          <cell r="B75">
            <v>82697</v>
          </cell>
          <cell r="C75">
            <v>2974288</v>
          </cell>
          <cell r="D75" t="str">
            <v>165,337     35967       66.66     172</v>
          </cell>
        </row>
        <row r="76">
          <cell r="A76">
            <v>35916</v>
          </cell>
          <cell r="B76">
            <v>81908</v>
          </cell>
          <cell r="C76">
            <v>2905516</v>
          </cell>
          <cell r="D76" t="str">
            <v>162,272     35473       66.46     171</v>
          </cell>
        </row>
        <row r="77">
          <cell r="A77">
            <v>35947</v>
          </cell>
          <cell r="B77">
            <v>83496</v>
          </cell>
          <cell r="C77">
            <v>2648019</v>
          </cell>
          <cell r="D77" t="str">
            <v>225,330     31715       72.96     169</v>
          </cell>
        </row>
        <row r="78">
          <cell r="A78">
            <v>35977</v>
          </cell>
          <cell r="B78">
            <v>78855</v>
          </cell>
          <cell r="C78">
            <v>2545341</v>
          </cell>
          <cell r="D78" t="str">
            <v>255,597     32279       76.42     165</v>
          </cell>
        </row>
        <row r="79">
          <cell r="A79">
            <v>36008</v>
          </cell>
          <cell r="B79">
            <v>73000</v>
          </cell>
          <cell r="C79">
            <v>2296698</v>
          </cell>
          <cell r="D79" t="str">
            <v>274,466     31462       78.99     166</v>
          </cell>
        </row>
        <row r="80">
          <cell r="A80">
            <v>36039</v>
          </cell>
          <cell r="B80">
            <v>67761</v>
          </cell>
          <cell r="C80">
            <v>2149436</v>
          </cell>
          <cell r="D80" t="str">
            <v>264,283     31721       79.59     160</v>
          </cell>
        </row>
        <row r="81">
          <cell r="A81">
            <v>36069</v>
          </cell>
          <cell r="B81">
            <v>67123</v>
          </cell>
          <cell r="C81">
            <v>2270152</v>
          </cell>
          <cell r="D81" t="str">
            <v>250,757     33821       78.88     164</v>
          </cell>
        </row>
        <row r="82">
          <cell r="A82">
            <v>36100</v>
          </cell>
          <cell r="B82">
            <v>62823</v>
          </cell>
          <cell r="C82">
            <v>2073447</v>
          </cell>
          <cell r="D82" t="str">
            <v>223,397     33005       78.05     158</v>
          </cell>
        </row>
        <row r="83">
          <cell r="A83">
            <v>36130</v>
          </cell>
          <cell r="B83">
            <v>63560</v>
          </cell>
          <cell r="C83">
            <v>2025232</v>
          </cell>
          <cell r="D83" t="str">
            <v>271,406     31864       81.02     157</v>
          </cell>
        </row>
        <row r="84">
          <cell r="A84" t="str">
            <v>Totals:</v>
          </cell>
          <cell r="B84" t="str">
            <v>__________</v>
          </cell>
          <cell r="C84" t="str">
            <v>__________</v>
          </cell>
          <cell r="D84" t="str">
            <v>__________</v>
          </cell>
        </row>
        <row r="85">
          <cell r="A85">
            <v>1998</v>
          </cell>
          <cell r="B85">
            <v>935679</v>
          </cell>
          <cell r="C85">
            <v>32275477</v>
          </cell>
          <cell r="D85">
            <v>2636113</v>
          </cell>
        </row>
        <row r="87">
          <cell r="A87">
            <v>36161</v>
          </cell>
          <cell r="B87">
            <v>62421</v>
          </cell>
          <cell r="C87">
            <v>1958295</v>
          </cell>
          <cell r="D87" t="str">
            <v>217,940     31373       77.74     154</v>
          </cell>
        </row>
        <row r="88">
          <cell r="A88">
            <v>36192</v>
          </cell>
          <cell r="B88">
            <v>55145</v>
          </cell>
          <cell r="C88">
            <v>1712710</v>
          </cell>
          <cell r="D88" t="str">
            <v>185,154     31059       77.05     153</v>
          </cell>
        </row>
        <row r="89">
          <cell r="A89">
            <v>36220</v>
          </cell>
          <cell r="B89">
            <v>58089</v>
          </cell>
          <cell r="C89">
            <v>1908944</v>
          </cell>
          <cell r="D89" t="str">
            <v>209,128     32863       78.26     146</v>
          </cell>
        </row>
        <row r="90">
          <cell r="A90">
            <v>36251</v>
          </cell>
          <cell r="B90">
            <v>54024</v>
          </cell>
          <cell r="C90">
            <v>1747991</v>
          </cell>
          <cell r="D90" t="str">
            <v>168,190     32356       75.69     145</v>
          </cell>
        </row>
        <row r="91">
          <cell r="A91">
            <v>36281</v>
          </cell>
          <cell r="B91">
            <v>52205</v>
          </cell>
          <cell r="C91">
            <v>1698568</v>
          </cell>
          <cell r="D91" t="str">
            <v>169,688     32537       76.47     140</v>
          </cell>
        </row>
        <row r="92">
          <cell r="A92">
            <v>36312</v>
          </cell>
          <cell r="B92">
            <v>49462</v>
          </cell>
          <cell r="C92">
            <v>1561293</v>
          </cell>
          <cell r="D92" t="str">
            <v>181,728     31566       78.61     138</v>
          </cell>
        </row>
        <row r="93">
          <cell r="A93">
            <v>36342</v>
          </cell>
          <cell r="B93">
            <v>49896</v>
          </cell>
          <cell r="C93">
            <v>1605343</v>
          </cell>
          <cell r="D93" t="str">
            <v>191,847     32174       79.36     136</v>
          </cell>
        </row>
        <row r="94">
          <cell r="A94">
            <v>36373</v>
          </cell>
          <cell r="B94">
            <v>46542</v>
          </cell>
          <cell r="C94">
            <v>1534335</v>
          </cell>
          <cell r="D94" t="str">
            <v>149,456     32967       76.25     141</v>
          </cell>
        </row>
        <row r="95">
          <cell r="A95">
            <v>36404</v>
          </cell>
          <cell r="B95">
            <v>47356</v>
          </cell>
          <cell r="C95">
            <v>1473698</v>
          </cell>
          <cell r="D95" t="str">
            <v>152,041     31120       76.25     136</v>
          </cell>
        </row>
        <row r="96">
          <cell r="A96">
            <v>36434</v>
          </cell>
          <cell r="B96">
            <v>46741</v>
          </cell>
          <cell r="C96">
            <v>1581503</v>
          </cell>
          <cell r="D96" t="str">
            <v>154,247     33836       76.74     136</v>
          </cell>
        </row>
        <row r="97">
          <cell r="A97">
            <v>36465</v>
          </cell>
          <cell r="B97">
            <v>43619</v>
          </cell>
          <cell r="C97">
            <v>1516857</v>
          </cell>
          <cell r="D97" t="str">
            <v>149,124     34776       77.37     132</v>
          </cell>
        </row>
        <row r="98">
          <cell r="A98">
            <v>36495</v>
          </cell>
          <cell r="B98">
            <v>43208</v>
          </cell>
          <cell r="C98">
            <v>1602665</v>
          </cell>
          <cell r="D98" t="str">
            <v>146,087     37092       77.17     135</v>
          </cell>
        </row>
        <row r="99">
          <cell r="A99" t="str">
            <v>Totals:</v>
          </cell>
          <cell r="B99" t="str">
            <v>__________</v>
          </cell>
          <cell r="C99" t="str">
            <v>__________</v>
          </cell>
          <cell r="D99" t="str">
            <v>__________</v>
          </cell>
        </row>
        <row r="100">
          <cell r="A100">
            <v>1999</v>
          </cell>
          <cell r="B100">
            <v>608708</v>
          </cell>
          <cell r="C100">
            <v>19902202</v>
          </cell>
          <cell r="D100">
            <v>2074630</v>
          </cell>
        </row>
        <row r="102">
          <cell r="A102">
            <v>36526</v>
          </cell>
          <cell r="B102">
            <v>41446</v>
          </cell>
          <cell r="C102">
            <v>1551745</v>
          </cell>
          <cell r="D102" t="str">
            <v>157,173     37441       79.13     132</v>
          </cell>
        </row>
        <row r="103">
          <cell r="A103">
            <v>36557</v>
          </cell>
          <cell r="B103">
            <v>38238</v>
          </cell>
          <cell r="C103">
            <v>1448264</v>
          </cell>
          <cell r="D103" t="str">
            <v>141,138     37875       78.68     130</v>
          </cell>
        </row>
        <row r="104">
          <cell r="A104">
            <v>36586</v>
          </cell>
          <cell r="B104">
            <v>38970</v>
          </cell>
          <cell r="C104">
            <v>1498381</v>
          </cell>
          <cell r="D104" t="str">
            <v>168,857     38450       81.25     131</v>
          </cell>
        </row>
        <row r="105">
          <cell r="A105">
            <v>36617</v>
          </cell>
          <cell r="B105">
            <v>38663</v>
          </cell>
          <cell r="C105">
            <v>1508875</v>
          </cell>
          <cell r="D105" t="str">
            <v>155,460     39027       80.08     131</v>
          </cell>
        </row>
        <row r="106">
          <cell r="A106">
            <v>36647</v>
          </cell>
          <cell r="B106">
            <v>36194</v>
          </cell>
          <cell r="C106">
            <v>1485109</v>
          </cell>
          <cell r="D106" t="str">
            <v>167,291     41032       82.21     129</v>
          </cell>
        </row>
        <row r="107">
          <cell r="A107">
            <v>36678</v>
          </cell>
          <cell r="B107">
            <v>34749</v>
          </cell>
          <cell r="C107">
            <v>1316439</v>
          </cell>
          <cell r="D107" t="str">
            <v>169,560     37885       82.99     128</v>
          </cell>
        </row>
        <row r="108">
          <cell r="A108">
            <v>36708</v>
          </cell>
          <cell r="B108">
            <v>34351</v>
          </cell>
          <cell r="C108">
            <v>1346170</v>
          </cell>
          <cell r="D108" t="str">
            <v>167,189     39189       82.96     127</v>
          </cell>
        </row>
        <row r="109">
          <cell r="A109">
            <v>36739</v>
          </cell>
          <cell r="B109">
            <v>33248</v>
          </cell>
          <cell r="C109">
            <v>1239518</v>
          </cell>
          <cell r="D109" t="str">
            <v>170,749     37281       83.70     126</v>
          </cell>
        </row>
        <row r="110">
          <cell r="A110">
            <v>36770</v>
          </cell>
          <cell r="B110">
            <v>31509</v>
          </cell>
          <cell r="C110">
            <v>1226441</v>
          </cell>
          <cell r="D110" t="str">
            <v>157,328     38924       83.31     123</v>
          </cell>
        </row>
        <row r="111">
          <cell r="A111">
            <v>36800</v>
          </cell>
          <cell r="B111">
            <v>33594</v>
          </cell>
          <cell r="C111">
            <v>1200395</v>
          </cell>
          <cell r="D111" t="str">
            <v>160,487     35733       82.69     122</v>
          </cell>
        </row>
        <row r="112">
          <cell r="A112">
            <v>36831</v>
          </cell>
          <cell r="B112">
            <v>32027</v>
          </cell>
          <cell r="C112">
            <v>1106363</v>
          </cell>
          <cell r="D112" t="str">
            <v>149,188     34545       82.33     123</v>
          </cell>
        </row>
        <row r="113">
          <cell r="A113">
            <v>36861</v>
          </cell>
          <cell r="B113">
            <v>34864</v>
          </cell>
          <cell r="C113">
            <v>1128930</v>
          </cell>
          <cell r="D113" t="str">
            <v>180,476     32381       83.81     122</v>
          </cell>
        </row>
        <row r="114">
          <cell r="A114" t="str">
            <v>Totals:</v>
          </cell>
          <cell r="B114" t="str">
            <v>__________</v>
          </cell>
          <cell r="C114" t="str">
            <v>__________</v>
          </cell>
          <cell r="D114" t="str">
            <v>__________</v>
          </cell>
        </row>
        <row r="115">
          <cell r="A115">
            <v>2000</v>
          </cell>
          <cell r="B115">
            <v>427853</v>
          </cell>
          <cell r="C115">
            <v>16056630</v>
          </cell>
          <cell r="D115">
            <v>1944896</v>
          </cell>
        </row>
        <row r="117">
          <cell r="A117">
            <v>36892</v>
          </cell>
          <cell r="B117">
            <v>34404</v>
          </cell>
          <cell r="C117">
            <v>1097831</v>
          </cell>
          <cell r="D117" t="str">
            <v>206,358     31910       85.71     121</v>
          </cell>
        </row>
        <row r="118">
          <cell r="A118">
            <v>36923</v>
          </cell>
          <cell r="B118">
            <v>30384</v>
          </cell>
          <cell r="C118">
            <v>1022330</v>
          </cell>
          <cell r="D118" t="str">
            <v>187,365     33647       86.05     122</v>
          </cell>
        </row>
        <row r="119">
          <cell r="A119">
            <v>36951</v>
          </cell>
          <cell r="B119">
            <v>32258</v>
          </cell>
          <cell r="C119">
            <v>1077992</v>
          </cell>
          <cell r="D119" t="str">
            <v>166,576     33418       83.78     121</v>
          </cell>
        </row>
        <row r="120">
          <cell r="A120">
            <v>36982</v>
          </cell>
          <cell r="B120">
            <v>28826</v>
          </cell>
          <cell r="C120">
            <v>1052607</v>
          </cell>
          <cell r="D120" t="str">
            <v>186,639     36516       86.62     121</v>
          </cell>
        </row>
        <row r="121">
          <cell r="A121">
            <v>37012</v>
          </cell>
          <cell r="B121">
            <v>28861</v>
          </cell>
          <cell r="C121">
            <v>1030929</v>
          </cell>
          <cell r="D121" t="str">
            <v>187,075     35721       86.63     122</v>
          </cell>
        </row>
        <row r="122">
          <cell r="A122" t="str">
            <v>Totals:</v>
          </cell>
          <cell r="B122" t="str">
            <v>__________</v>
          </cell>
          <cell r="C122" t="str">
            <v>__________</v>
          </cell>
          <cell r="D122" t="str">
            <v>__________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7"/>
    </sheetNames>
    <sheetDataSet>
      <sheetData sheetId="0">
        <row r="59">
          <cell r="A59">
            <v>35462</v>
          </cell>
          <cell r="B59">
            <v>100675</v>
          </cell>
          <cell r="C59">
            <v>4370018</v>
          </cell>
          <cell r="D59" t="str">
            <v>55,547     43408       35.56     207</v>
          </cell>
        </row>
        <row r="60">
          <cell r="A60">
            <v>35490</v>
          </cell>
          <cell r="B60">
            <v>216229</v>
          </cell>
          <cell r="C60">
            <v>7527846</v>
          </cell>
          <cell r="D60" t="str">
            <v>185,693     34815       46.20     193</v>
          </cell>
        </row>
        <row r="61">
          <cell r="A61">
            <v>35521</v>
          </cell>
          <cell r="B61">
            <v>192094</v>
          </cell>
          <cell r="C61">
            <v>6720497</v>
          </cell>
          <cell r="D61" t="str">
            <v>170,988     34986       47.09     193</v>
          </cell>
        </row>
        <row r="62">
          <cell r="A62">
            <v>35551</v>
          </cell>
          <cell r="B62">
            <v>187891</v>
          </cell>
          <cell r="C62">
            <v>6059313</v>
          </cell>
          <cell r="D62" t="str">
            <v>172,869     32250       47.92     191</v>
          </cell>
        </row>
        <row r="63">
          <cell r="A63">
            <v>35582</v>
          </cell>
          <cell r="B63">
            <v>173690</v>
          </cell>
          <cell r="C63">
            <v>5466431</v>
          </cell>
          <cell r="D63" t="str">
            <v>412,036     31473       70.35     215</v>
          </cell>
        </row>
        <row r="64">
          <cell r="A64">
            <v>35612</v>
          </cell>
          <cell r="B64">
            <v>166550</v>
          </cell>
          <cell r="C64">
            <v>5429820</v>
          </cell>
          <cell r="D64" t="str">
            <v>265,640     32602       61.46     212</v>
          </cell>
        </row>
        <row r="65">
          <cell r="A65">
            <v>35643</v>
          </cell>
          <cell r="B65">
            <v>144552</v>
          </cell>
          <cell r="C65">
            <v>4765501</v>
          </cell>
          <cell r="D65" t="str">
            <v>325,841     32968       69.27     208</v>
          </cell>
        </row>
        <row r="66">
          <cell r="A66">
            <v>35674</v>
          </cell>
          <cell r="B66">
            <v>115627</v>
          </cell>
          <cell r="C66">
            <v>4113252</v>
          </cell>
          <cell r="D66" t="str">
            <v>308,884     35574       72.76     207</v>
          </cell>
        </row>
        <row r="67">
          <cell r="A67">
            <v>35704</v>
          </cell>
          <cell r="B67">
            <v>109811</v>
          </cell>
          <cell r="C67">
            <v>3957634</v>
          </cell>
          <cell r="D67" t="str">
            <v>269,323     36041       71.04     203</v>
          </cell>
        </row>
        <row r="68">
          <cell r="A68">
            <v>35735</v>
          </cell>
          <cell r="B68">
            <v>109092</v>
          </cell>
          <cell r="C68">
            <v>3561864</v>
          </cell>
          <cell r="D68" t="str">
            <v>238,965     32651       68.66     201</v>
          </cell>
        </row>
        <row r="69">
          <cell r="A69">
            <v>35765</v>
          </cell>
          <cell r="B69">
            <v>102023</v>
          </cell>
          <cell r="C69">
            <v>3387945</v>
          </cell>
          <cell r="D69" t="str">
            <v>259,300     33208       71.76     200</v>
          </cell>
        </row>
        <row r="70">
          <cell r="A70" t="str">
            <v>Totals: _</v>
          </cell>
          <cell r="B70" t="str">
            <v>_________</v>
          </cell>
          <cell r="C70" t="str">
            <v>__________</v>
          </cell>
          <cell r="D70" t="str">
            <v>__________</v>
          </cell>
        </row>
        <row r="71">
          <cell r="A71">
            <v>1997</v>
          </cell>
          <cell r="B71">
            <v>1618234</v>
          </cell>
          <cell r="C71">
            <v>55360121</v>
          </cell>
          <cell r="D71">
            <v>2665086</v>
          </cell>
        </row>
        <row r="73">
          <cell r="A73">
            <v>35796</v>
          </cell>
          <cell r="B73">
            <v>94351</v>
          </cell>
          <cell r="C73">
            <v>3116578</v>
          </cell>
          <cell r="D73" t="str">
            <v>289,938     33032       75.45     200</v>
          </cell>
        </row>
        <row r="74">
          <cell r="A74">
            <v>35827</v>
          </cell>
          <cell r="B74">
            <v>79244</v>
          </cell>
          <cell r="C74">
            <v>2598482</v>
          </cell>
          <cell r="D74" t="str">
            <v>269,150     32791       77.25     199</v>
          </cell>
        </row>
        <row r="75">
          <cell r="A75">
            <v>35855</v>
          </cell>
          <cell r="B75">
            <v>81916</v>
          </cell>
          <cell r="C75">
            <v>2647085</v>
          </cell>
          <cell r="D75" t="str">
            <v>257,846     32315       75.89     196</v>
          </cell>
        </row>
        <row r="76">
          <cell r="A76">
            <v>35886</v>
          </cell>
          <cell r="B76">
            <v>76692</v>
          </cell>
          <cell r="C76">
            <v>2306985</v>
          </cell>
          <cell r="D76" t="str">
            <v>243,434     30082       76.04     192</v>
          </cell>
        </row>
        <row r="77">
          <cell r="A77">
            <v>35916</v>
          </cell>
          <cell r="B77">
            <v>74657</v>
          </cell>
          <cell r="C77">
            <v>2284771</v>
          </cell>
          <cell r="D77" t="str">
            <v>233,536     30604       75.78     191</v>
          </cell>
        </row>
        <row r="78">
          <cell r="A78">
            <v>35947</v>
          </cell>
          <cell r="B78">
            <v>61563</v>
          </cell>
          <cell r="C78">
            <v>2142104</v>
          </cell>
          <cell r="D78" t="str">
            <v>209,384     34796       77.28     191</v>
          </cell>
        </row>
        <row r="79">
          <cell r="A79">
            <v>35977</v>
          </cell>
          <cell r="B79">
            <v>70910</v>
          </cell>
          <cell r="C79">
            <v>2384945</v>
          </cell>
          <cell r="D79" t="str">
            <v>239,786     33634       77.18     186</v>
          </cell>
        </row>
        <row r="80">
          <cell r="A80">
            <v>36008</v>
          </cell>
          <cell r="B80">
            <v>77420</v>
          </cell>
          <cell r="C80">
            <v>2528945</v>
          </cell>
          <cell r="D80" t="str">
            <v>248,357     32666       76.24     186</v>
          </cell>
        </row>
        <row r="81">
          <cell r="A81">
            <v>36039</v>
          </cell>
          <cell r="B81">
            <v>76943</v>
          </cell>
          <cell r="C81">
            <v>2456109</v>
          </cell>
          <cell r="D81" t="str">
            <v>250,115     31922       76.47     184</v>
          </cell>
        </row>
        <row r="82">
          <cell r="A82">
            <v>36069</v>
          </cell>
          <cell r="B82">
            <v>67569</v>
          </cell>
          <cell r="C82">
            <v>2430969</v>
          </cell>
          <cell r="D82" t="str">
            <v>249,384     35978       78.68     182</v>
          </cell>
        </row>
        <row r="83">
          <cell r="A83">
            <v>36100</v>
          </cell>
          <cell r="B83">
            <v>59822</v>
          </cell>
          <cell r="C83">
            <v>2281058</v>
          </cell>
          <cell r="D83" t="str">
            <v>267,313     38131       81.71     180</v>
          </cell>
        </row>
        <row r="84">
          <cell r="A84">
            <v>36130</v>
          </cell>
          <cell r="B84">
            <v>52652</v>
          </cell>
          <cell r="C84">
            <v>2061703</v>
          </cell>
          <cell r="D84" t="str">
            <v>259,596     39158       83.14     183</v>
          </cell>
        </row>
        <row r="85">
          <cell r="A85" t="str">
            <v>Totals: _</v>
          </cell>
          <cell r="B85" t="str">
            <v>_________</v>
          </cell>
          <cell r="C85" t="str">
            <v>__________</v>
          </cell>
          <cell r="D85" t="str">
            <v>__________</v>
          </cell>
        </row>
        <row r="86">
          <cell r="A86">
            <v>1998</v>
          </cell>
          <cell r="B86">
            <v>873739</v>
          </cell>
          <cell r="C86">
            <v>29239734</v>
          </cell>
          <cell r="D86">
            <v>3017839</v>
          </cell>
        </row>
        <row r="88">
          <cell r="A88">
            <v>36161</v>
          </cell>
          <cell r="B88">
            <v>50485</v>
          </cell>
          <cell r="C88">
            <v>1935549</v>
          </cell>
          <cell r="D88" t="str">
            <v>256,755     38340       83.57     179</v>
          </cell>
        </row>
        <row r="89">
          <cell r="A89">
            <v>36192</v>
          </cell>
          <cell r="B89">
            <v>39722</v>
          </cell>
          <cell r="C89">
            <v>1607891</v>
          </cell>
          <cell r="D89" t="str">
            <v>195,724     40479       83.13     173</v>
          </cell>
        </row>
        <row r="90">
          <cell r="A90">
            <v>36220</v>
          </cell>
          <cell r="B90">
            <v>41428</v>
          </cell>
          <cell r="C90">
            <v>1603642</v>
          </cell>
          <cell r="D90" t="str">
            <v>180,860     38710       81.36     171</v>
          </cell>
        </row>
        <row r="91">
          <cell r="A91">
            <v>36251</v>
          </cell>
          <cell r="B91">
            <v>49945</v>
          </cell>
          <cell r="C91">
            <v>1521624</v>
          </cell>
          <cell r="D91" t="str">
            <v>153,721     30466       75.48     170</v>
          </cell>
        </row>
        <row r="92">
          <cell r="A92">
            <v>36281</v>
          </cell>
          <cell r="B92">
            <v>49591</v>
          </cell>
          <cell r="C92">
            <v>1501394</v>
          </cell>
          <cell r="D92" t="str">
            <v>144,370     30276       74.43     167</v>
          </cell>
        </row>
        <row r="93">
          <cell r="A93">
            <v>36312</v>
          </cell>
          <cell r="B93">
            <v>47591</v>
          </cell>
          <cell r="C93">
            <v>1395075</v>
          </cell>
          <cell r="D93" t="str">
            <v>122,539     29314       72.03     166</v>
          </cell>
        </row>
        <row r="94">
          <cell r="A94">
            <v>36342</v>
          </cell>
          <cell r="B94">
            <v>49268</v>
          </cell>
          <cell r="C94">
            <v>1509868</v>
          </cell>
          <cell r="D94" t="str">
            <v>130,293     30647       72.56     168</v>
          </cell>
        </row>
        <row r="95">
          <cell r="A95">
            <v>36373</v>
          </cell>
          <cell r="B95">
            <v>48340</v>
          </cell>
          <cell r="C95">
            <v>1348775</v>
          </cell>
          <cell r="D95" t="str">
            <v>144,090     27902       74.88     162</v>
          </cell>
        </row>
        <row r="96">
          <cell r="A96">
            <v>36404</v>
          </cell>
          <cell r="B96">
            <v>44404</v>
          </cell>
          <cell r="C96">
            <v>1284309</v>
          </cell>
          <cell r="D96" t="str">
            <v>125,078     28924       73.80     162</v>
          </cell>
        </row>
        <row r="97">
          <cell r="A97">
            <v>36434</v>
          </cell>
          <cell r="B97">
            <v>45314</v>
          </cell>
          <cell r="C97">
            <v>1246917</v>
          </cell>
          <cell r="D97" t="str">
            <v>123,414     27518       73.14     160</v>
          </cell>
        </row>
        <row r="98">
          <cell r="A98">
            <v>36465</v>
          </cell>
          <cell r="B98">
            <v>47032</v>
          </cell>
          <cell r="C98">
            <v>1248696</v>
          </cell>
          <cell r="D98" t="str">
            <v>127,872     26550       73.11     158</v>
          </cell>
        </row>
        <row r="99">
          <cell r="A99">
            <v>36495</v>
          </cell>
          <cell r="B99">
            <v>47169</v>
          </cell>
          <cell r="C99">
            <v>1220149</v>
          </cell>
          <cell r="D99" t="str">
            <v>119,122     25868       71.63     159</v>
          </cell>
        </row>
        <row r="100">
          <cell r="A100" t="str">
            <v>Totals: _</v>
          </cell>
          <cell r="B100" t="str">
            <v>_________</v>
          </cell>
          <cell r="C100" t="str">
            <v>__________</v>
          </cell>
          <cell r="D100" t="str">
            <v>__________</v>
          </cell>
        </row>
        <row r="101">
          <cell r="A101">
            <v>1999</v>
          </cell>
          <cell r="B101">
            <v>560289</v>
          </cell>
          <cell r="C101">
            <v>17423889</v>
          </cell>
          <cell r="D101">
            <v>1823838</v>
          </cell>
        </row>
        <row r="103">
          <cell r="A103">
            <v>36526</v>
          </cell>
          <cell r="B103">
            <v>50787</v>
          </cell>
          <cell r="C103">
            <v>1255863</v>
          </cell>
          <cell r="D103" t="str">
            <v>86,241     24729       62.94     157</v>
          </cell>
        </row>
        <row r="104">
          <cell r="A104">
            <v>36557</v>
          </cell>
          <cell r="B104">
            <v>42284</v>
          </cell>
          <cell r="C104">
            <v>1134329</v>
          </cell>
          <cell r="D104" t="str">
            <v>76,630     26827       64.44     154</v>
          </cell>
        </row>
        <row r="105">
          <cell r="A105">
            <v>36586</v>
          </cell>
          <cell r="B105">
            <v>40402</v>
          </cell>
          <cell r="C105">
            <v>1156486</v>
          </cell>
          <cell r="D105" t="str">
            <v>82,334     28625       67.08     156</v>
          </cell>
        </row>
        <row r="106">
          <cell r="A106">
            <v>36617</v>
          </cell>
          <cell r="B106">
            <v>37930</v>
          </cell>
          <cell r="C106">
            <v>1074041</v>
          </cell>
          <cell r="D106" t="str">
            <v>81,256     28317       68.18     157</v>
          </cell>
        </row>
        <row r="107">
          <cell r="A107">
            <v>36647</v>
          </cell>
          <cell r="B107">
            <v>40223</v>
          </cell>
          <cell r="C107">
            <v>1097134</v>
          </cell>
          <cell r="D107" t="str">
            <v>89,657     27277       69.03     157</v>
          </cell>
        </row>
        <row r="108">
          <cell r="A108">
            <v>36678</v>
          </cell>
          <cell r="B108">
            <v>37079</v>
          </cell>
          <cell r="C108">
            <v>1055839</v>
          </cell>
          <cell r="D108" t="str">
            <v>99,916     28476       72.93     152</v>
          </cell>
        </row>
        <row r="109">
          <cell r="A109">
            <v>36708</v>
          </cell>
          <cell r="B109">
            <v>37233</v>
          </cell>
          <cell r="C109">
            <v>1013999</v>
          </cell>
          <cell r="D109" t="str">
            <v>119,886     27234       76.30     154</v>
          </cell>
        </row>
        <row r="110">
          <cell r="A110">
            <v>36739</v>
          </cell>
          <cell r="B110">
            <v>37804</v>
          </cell>
          <cell r="C110">
            <v>1051234</v>
          </cell>
          <cell r="D110" t="str">
            <v>113,899     27808       75.08     154</v>
          </cell>
        </row>
        <row r="111">
          <cell r="A111">
            <v>36770</v>
          </cell>
          <cell r="B111">
            <v>33582</v>
          </cell>
          <cell r="C111">
            <v>1074604</v>
          </cell>
          <cell r="D111" t="str">
            <v>105,876     32000       75.92     149</v>
          </cell>
        </row>
        <row r="112">
          <cell r="A112">
            <v>36800</v>
          </cell>
          <cell r="B112">
            <v>32507</v>
          </cell>
          <cell r="C112">
            <v>981097</v>
          </cell>
          <cell r="D112" t="str">
            <v>101,240     30182       75.70     150</v>
          </cell>
        </row>
        <row r="113">
          <cell r="A113">
            <v>36831</v>
          </cell>
          <cell r="B113">
            <v>33792</v>
          </cell>
          <cell r="C113">
            <v>923183</v>
          </cell>
          <cell r="D113" t="str">
            <v>90,876     27320       72.89     149</v>
          </cell>
        </row>
        <row r="114">
          <cell r="A114">
            <v>36861</v>
          </cell>
          <cell r="B114">
            <v>33474</v>
          </cell>
          <cell r="C114">
            <v>946301</v>
          </cell>
          <cell r="D114" t="str">
            <v>124,446     28270       78.80     149</v>
          </cell>
        </row>
        <row r="115">
          <cell r="A115" t="str">
            <v>Totals: _</v>
          </cell>
          <cell r="B115" t="str">
            <v>_________</v>
          </cell>
          <cell r="C115" t="str">
            <v>__________</v>
          </cell>
          <cell r="D115" t="str">
            <v>__________</v>
          </cell>
        </row>
        <row r="116">
          <cell r="A116">
            <v>2000</v>
          </cell>
          <cell r="B116">
            <v>457097</v>
          </cell>
          <cell r="C116">
            <v>12764110</v>
          </cell>
          <cell r="D116">
            <v>1172257</v>
          </cell>
        </row>
        <row r="118">
          <cell r="A118">
            <v>36892</v>
          </cell>
          <cell r="B118">
            <v>31402</v>
          </cell>
          <cell r="C118">
            <v>951989</v>
          </cell>
          <cell r="D118" t="str">
            <v>118,446     30317       79.04     148</v>
          </cell>
        </row>
        <row r="119">
          <cell r="A119">
            <v>36923</v>
          </cell>
          <cell r="B119">
            <v>28873</v>
          </cell>
          <cell r="C119">
            <v>895732</v>
          </cell>
          <cell r="D119" t="str">
            <v>132,391     31024       82.10     150</v>
          </cell>
        </row>
        <row r="120">
          <cell r="A120">
            <v>36951</v>
          </cell>
          <cell r="B120">
            <v>31232</v>
          </cell>
          <cell r="C120">
            <v>1002628</v>
          </cell>
          <cell r="D120" t="str">
            <v>150,663     32103       82.83     147</v>
          </cell>
        </row>
        <row r="121">
          <cell r="A121">
            <v>36982</v>
          </cell>
          <cell r="B121">
            <v>30436</v>
          </cell>
          <cell r="C121">
            <v>941965</v>
          </cell>
          <cell r="D121" t="str">
            <v>133,418     30950       81.42     147</v>
          </cell>
        </row>
        <row r="122">
          <cell r="A122">
            <v>37012</v>
          </cell>
          <cell r="B122">
            <v>29911</v>
          </cell>
          <cell r="C122">
            <v>897327</v>
          </cell>
          <cell r="D122" t="str">
            <v>135,863     30000       81.96     144</v>
          </cell>
        </row>
        <row r="123">
          <cell r="A123" t="str">
            <v>Totals: _</v>
          </cell>
          <cell r="B123" t="str">
            <v>_________</v>
          </cell>
          <cell r="C123" t="str">
            <v>__________</v>
          </cell>
          <cell r="D123" t="str">
            <v>__________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7"/>
    </sheetNames>
    <sheetDataSet>
      <sheetData sheetId="0">
        <row r="56">
          <cell r="A56">
            <v>35490</v>
          </cell>
          <cell r="B56">
            <v>118726</v>
          </cell>
          <cell r="C56">
            <v>6220781</v>
          </cell>
          <cell r="D56" t="str">
            <v>120,423     52397       50.35     208</v>
          </cell>
        </row>
        <row r="57">
          <cell r="A57">
            <v>35521</v>
          </cell>
          <cell r="B57">
            <v>194950</v>
          </cell>
          <cell r="C57">
            <v>12811183</v>
          </cell>
          <cell r="D57" t="str">
            <v>196,951     65716       50.26     194</v>
          </cell>
        </row>
        <row r="58">
          <cell r="A58">
            <v>35551</v>
          </cell>
          <cell r="B58">
            <v>174954</v>
          </cell>
          <cell r="C58">
            <v>11413843</v>
          </cell>
          <cell r="D58" t="str">
            <v>217,093     65240       55.37     196</v>
          </cell>
        </row>
        <row r="59">
          <cell r="A59">
            <v>35582</v>
          </cell>
          <cell r="B59">
            <v>165017</v>
          </cell>
          <cell r="C59">
            <v>9503270</v>
          </cell>
          <cell r="D59" t="str">
            <v>159,692     57590       49.18     193</v>
          </cell>
        </row>
        <row r="60">
          <cell r="A60">
            <v>35612</v>
          </cell>
          <cell r="B60">
            <v>153150</v>
          </cell>
          <cell r="C60">
            <v>8891347</v>
          </cell>
          <cell r="D60" t="str">
            <v>144,163     58057       48.49     191</v>
          </cell>
        </row>
        <row r="61">
          <cell r="A61">
            <v>35643</v>
          </cell>
          <cell r="B61">
            <v>131202</v>
          </cell>
          <cell r="C61">
            <v>7570497</v>
          </cell>
          <cell r="D61" t="str">
            <v>137,381     57702       51.15     191</v>
          </cell>
        </row>
        <row r="62">
          <cell r="A62">
            <v>35674</v>
          </cell>
          <cell r="B62">
            <v>119842</v>
          </cell>
          <cell r="C62">
            <v>6594871</v>
          </cell>
          <cell r="D62" t="str">
            <v>120,563     55030       50.15     191</v>
          </cell>
        </row>
        <row r="63">
          <cell r="A63">
            <v>35704</v>
          </cell>
          <cell r="B63">
            <v>114089</v>
          </cell>
          <cell r="C63">
            <v>6312114</v>
          </cell>
          <cell r="D63" t="str">
            <v>145,496     55327       56.05     187</v>
          </cell>
        </row>
        <row r="64">
          <cell r="A64">
            <v>35735</v>
          </cell>
          <cell r="B64">
            <v>107341</v>
          </cell>
          <cell r="C64">
            <v>5773678</v>
          </cell>
          <cell r="D64" t="str">
            <v>152,518     53789       58.69     186</v>
          </cell>
        </row>
        <row r="65">
          <cell r="A65">
            <v>35765</v>
          </cell>
          <cell r="B65">
            <v>98981</v>
          </cell>
          <cell r="C65">
            <v>5524097</v>
          </cell>
          <cell r="D65" t="str">
            <v>169,548     55810       63.14     182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1997</v>
          </cell>
          <cell r="B67">
            <v>1378252</v>
          </cell>
          <cell r="C67">
            <v>80615681</v>
          </cell>
          <cell r="D67">
            <v>1563828</v>
          </cell>
        </row>
        <row r="69">
          <cell r="A69">
            <v>35796</v>
          </cell>
          <cell r="B69">
            <v>92174</v>
          </cell>
          <cell r="C69">
            <v>4908950</v>
          </cell>
          <cell r="D69" t="str">
            <v>150,358     53258       62.00     176</v>
          </cell>
        </row>
        <row r="70">
          <cell r="A70">
            <v>35827</v>
          </cell>
          <cell r="B70">
            <v>81241</v>
          </cell>
          <cell r="C70">
            <v>4222305</v>
          </cell>
          <cell r="D70" t="str">
            <v>123,158     51973       60.25     175</v>
          </cell>
        </row>
        <row r="71">
          <cell r="A71">
            <v>35855</v>
          </cell>
          <cell r="B71">
            <v>90140</v>
          </cell>
          <cell r="C71">
            <v>4580910</v>
          </cell>
          <cell r="D71" t="str">
            <v>141,184     50820       61.03     172</v>
          </cell>
        </row>
        <row r="72">
          <cell r="A72">
            <v>35886</v>
          </cell>
          <cell r="B72">
            <v>82617</v>
          </cell>
          <cell r="C72">
            <v>4052346</v>
          </cell>
          <cell r="D72" t="str">
            <v>152,701     49050       64.89     170</v>
          </cell>
        </row>
        <row r="73">
          <cell r="A73">
            <v>35916</v>
          </cell>
          <cell r="B73">
            <v>86472</v>
          </cell>
          <cell r="C73">
            <v>4128786</v>
          </cell>
          <cell r="D73" t="str">
            <v>151,224     47748       63.62     169</v>
          </cell>
        </row>
        <row r="74">
          <cell r="A74">
            <v>35947</v>
          </cell>
          <cell r="B74">
            <v>79172</v>
          </cell>
          <cell r="C74">
            <v>3893950</v>
          </cell>
          <cell r="D74" t="str">
            <v>153,242     49184       65.93     167</v>
          </cell>
        </row>
        <row r="75">
          <cell r="A75">
            <v>35977</v>
          </cell>
          <cell r="B75">
            <v>78155</v>
          </cell>
          <cell r="C75">
            <v>3749461</v>
          </cell>
          <cell r="D75" t="str">
            <v>158,787     47975       67.02     164</v>
          </cell>
        </row>
        <row r="76">
          <cell r="A76">
            <v>36008</v>
          </cell>
          <cell r="B76">
            <v>72404</v>
          </cell>
          <cell r="C76">
            <v>3375189</v>
          </cell>
          <cell r="D76" t="str">
            <v>156,599     46617       68.38     162</v>
          </cell>
        </row>
        <row r="77">
          <cell r="A77">
            <v>36039</v>
          </cell>
          <cell r="B77">
            <v>67859</v>
          </cell>
          <cell r="C77">
            <v>3235328</v>
          </cell>
          <cell r="D77" t="str">
            <v>116,438     47678       63.18     157</v>
          </cell>
        </row>
        <row r="78">
          <cell r="A78">
            <v>36069</v>
          </cell>
          <cell r="B78">
            <v>69775</v>
          </cell>
          <cell r="C78">
            <v>3214264</v>
          </cell>
          <cell r="D78" t="str">
            <v>136,292     46067       66.14     158</v>
          </cell>
        </row>
        <row r="79">
          <cell r="A79">
            <v>36100</v>
          </cell>
          <cell r="B79">
            <v>66808</v>
          </cell>
          <cell r="C79">
            <v>2953986</v>
          </cell>
          <cell r="D79" t="str">
            <v>159,018     44217       70.42     156</v>
          </cell>
        </row>
        <row r="80">
          <cell r="A80">
            <v>36130</v>
          </cell>
          <cell r="B80">
            <v>67943</v>
          </cell>
          <cell r="C80">
            <v>2960963</v>
          </cell>
          <cell r="D80" t="str">
            <v>165,952     43581       70.95     154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  <cell r="D81" t="str">
            <v>__________</v>
          </cell>
        </row>
        <row r="82">
          <cell r="A82">
            <v>1998</v>
          </cell>
          <cell r="B82">
            <v>934760</v>
          </cell>
          <cell r="C82">
            <v>45276438</v>
          </cell>
          <cell r="D82">
            <v>1764953</v>
          </cell>
        </row>
        <row r="84">
          <cell r="A84">
            <v>36161</v>
          </cell>
          <cell r="B84">
            <v>63641</v>
          </cell>
          <cell r="C84">
            <v>2875395</v>
          </cell>
          <cell r="D84" t="str">
            <v>190,000     45182       74.91     151</v>
          </cell>
        </row>
        <row r="85">
          <cell r="A85">
            <v>36192</v>
          </cell>
          <cell r="B85">
            <v>55693</v>
          </cell>
          <cell r="C85">
            <v>2434401</v>
          </cell>
          <cell r="D85" t="str">
            <v>181,733     43712       76.54     151</v>
          </cell>
        </row>
        <row r="86">
          <cell r="A86">
            <v>36220</v>
          </cell>
          <cell r="B86">
            <v>57876</v>
          </cell>
          <cell r="C86">
            <v>2609494</v>
          </cell>
          <cell r="D86" t="str">
            <v>165,149     45088       74.05     150</v>
          </cell>
        </row>
        <row r="87">
          <cell r="A87">
            <v>36251</v>
          </cell>
          <cell r="B87">
            <v>54580</v>
          </cell>
          <cell r="C87">
            <v>2373417</v>
          </cell>
          <cell r="D87" t="str">
            <v>154,648     43486       73.91     146</v>
          </cell>
        </row>
        <row r="88">
          <cell r="A88">
            <v>36281</v>
          </cell>
          <cell r="B88">
            <v>55438</v>
          </cell>
          <cell r="C88">
            <v>2476120</v>
          </cell>
          <cell r="D88" t="str">
            <v>159,218     44665       74.17     145</v>
          </cell>
        </row>
        <row r="89">
          <cell r="A89">
            <v>36312</v>
          </cell>
          <cell r="B89">
            <v>49978</v>
          </cell>
          <cell r="C89">
            <v>2304034</v>
          </cell>
          <cell r="D89" t="str">
            <v>151,103     46101       75.15     143</v>
          </cell>
        </row>
        <row r="90">
          <cell r="A90">
            <v>36342</v>
          </cell>
          <cell r="B90">
            <v>47769</v>
          </cell>
          <cell r="C90">
            <v>2322696</v>
          </cell>
          <cell r="D90" t="str">
            <v>153,077     48624       76.22     146</v>
          </cell>
        </row>
        <row r="91">
          <cell r="A91">
            <v>36373</v>
          </cell>
          <cell r="B91">
            <v>45708</v>
          </cell>
          <cell r="C91">
            <v>2270744</v>
          </cell>
          <cell r="D91" t="str">
            <v>146,455     49680       76.21     143</v>
          </cell>
        </row>
        <row r="92">
          <cell r="A92">
            <v>36404</v>
          </cell>
          <cell r="B92">
            <v>46256</v>
          </cell>
          <cell r="C92">
            <v>2193155</v>
          </cell>
          <cell r="D92" t="str">
            <v>153,485     47414       76.84     143</v>
          </cell>
        </row>
        <row r="93">
          <cell r="A93">
            <v>36434</v>
          </cell>
          <cell r="B93">
            <v>49202</v>
          </cell>
          <cell r="C93">
            <v>2179881</v>
          </cell>
          <cell r="D93" t="str">
            <v>168,031     44305       77.35     141</v>
          </cell>
        </row>
        <row r="94">
          <cell r="A94">
            <v>36465</v>
          </cell>
          <cell r="B94">
            <v>46749</v>
          </cell>
          <cell r="C94">
            <v>1994394</v>
          </cell>
          <cell r="D94" t="str">
            <v>161,736     42662       77.58     136</v>
          </cell>
        </row>
        <row r="95">
          <cell r="A95">
            <v>36495</v>
          </cell>
          <cell r="B95">
            <v>51202</v>
          </cell>
          <cell r="C95">
            <v>2058146</v>
          </cell>
          <cell r="D95" t="str">
            <v>171,659     40197       77.03     135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  <cell r="D96" t="str">
            <v>__________</v>
          </cell>
        </row>
        <row r="97">
          <cell r="A97">
            <v>1999</v>
          </cell>
          <cell r="B97">
            <v>624092</v>
          </cell>
          <cell r="C97">
            <v>28091877</v>
          </cell>
          <cell r="D97">
            <v>1956294</v>
          </cell>
        </row>
        <row r="99">
          <cell r="A99">
            <v>36526</v>
          </cell>
          <cell r="B99">
            <v>53348</v>
          </cell>
          <cell r="C99">
            <v>1944725</v>
          </cell>
          <cell r="D99" t="str">
            <v>145,994     36454       73.24     137</v>
          </cell>
        </row>
        <row r="100">
          <cell r="A100">
            <v>36557</v>
          </cell>
          <cell r="B100">
            <v>49899</v>
          </cell>
          <cell r="C100">
            <v>1764718</v>
          </cell>
          <cell r="D100" t="str">
            <v>141,881     35366       73.98     137</v>
          </cell>
        </row>
        <row r="101">
          <cell r="A101">
            <v>36586</v>
          </cell>
          <cell r="B101">
            <v>47533</v>
          </cell>
          <cell r="C101">
            <v>1906619</v>
          </cell>
          <cell r="D101" t="str">
            <v>154,047     40112       76.42     137</v>
          </cell>
        </row>
        <row r="102">
          <cell r="A102">
            <v>36617</v>
          </cell>
          <cell r="B102">
            <v>44353</v>
          </cell>
          <cell r="C102">
            <v>1812353</v>
          </cell>
          <cell r="D102" t="str">
            <v>236,837     40863       84.23     133</v>
          </cell>
        </row>
        <row r="103">
          <cell r="A103">
            <v>36647</v>
          </cell>
          <cell r="B103">
            <v>44979</v>
          </cell>
          <cell r="C103">
            <v>1788359</v>
          </cell>
          <cell r="D103" t="str">
            <v>240,595     39760       84.25     132</v>
          </cell>
        </row>
        <row r="104">
          <cell r="A104">
            <v>36678</v>
          </cell>
          <cell r="B104">
            <v>41435</v>
          </cell>
          <cell r="C104">
            <v>1740043</v>
          </cell>
          <cell r="D104" t="str">
            <v>212,376     41995       83.67     134</v>
          </cell>
        </row>
        <row r="105">
          <cell r="A105">
            <v>36708</v>
          </cell>
          <cell r="B105">
            <v>38332</v>
          </cell>
          <cell r="C105">
            <v>1649185</v>
          </cell>
          <cell r="D105" t="str">
            <v>214,296     43024       84.83     134</v>
          </cell>
        </row>
        <row r="106">
          <cell r="A106">
            <v>36739</v>
          </cell>
          <cell r="B106">
            <v>39191</v>
          </cell>
          <cell r="C106">
            <v>1635040</v>
          </cell>
          <cell r="D106" t="str">
            <v>277,992     41720       87.64     132</v>
          </cell>
        </row>
        <row r="107">
          <cell r="A107">
            <v>36770</v>
          </cell>
          <cell r="B107">
            <v>35327</v>
          </cell>
          <cell r="C107">
            <v>1553990</v>
          </cell>
          <cell r="D107" t="str">
            <v>250,232     43989       87.63     130</v>
          </cell>
        </row>
        <row r="108">
          <cell r="A108">
            <v>36800</v>
          </cell>
          <cell r="B108">
            <v>37443</v>
          </cell>
          <cell r="C108">
            <v>1537944</v>
          </cell>
          <cell r="D108" t="str">
            <v>242,228     41075       86.61     128</v>
          </cell>
        </row>
        <row r="109">
          <cell r="A109">
            <v>36831</v>
          </cell>
          <cell r="B109">
            <v>34615</v>
          </cell>
          <cell r="C109">
            <v>1401447</v>
          </cell>
          <cell r="D109" t="str">
            <v>209,813     40487       85.84     127</v>
          </cell>
        </row>
        <row r="110">
          <cell r="A110">
            <v>36861</v>
          </cell>
          <cell r="B110">
            <v>34617</v>
          </cell>
          <cell r="C110">
            <v>1389921</v>
          </cell>
          <cell r="D110" t="str">
            <v>232,316     40152       87.03     127</v>
          </cell>
        </row>
        <row r="111">
          <cell r="A111" t="str">
            <v>Totals:</v>
          </cell>
          <cell r="B111" t="str">
            <v>__________</v>
          </cell>
          <cell r="C111" t="str">
            <v>__________</v>
          </cell>
          <cell r="D111" t="str">
            <v>__________</v>
          </cell>
        </row>
        <row r="112">
          <cell r="A112">
            <v>2000</v>
          </cell>
          <cell r="B112">
            <v>501072</v>
          </cell>
          <cell r="C112">
            <v>20124344</v>
          </cell>
          <cell r="D112">
            <v>2558607</v>
          </cell>
        </row>
        <row r="114">
          <cell r="A114">
            <v>36892</v>
          </cell>
          <cell r="B114">
            <v>34035</v>
          </cell>
          <cell r="C114">
            <v>1344307</v>
          </cell>
          <cell r="D114" t="str">
            <v>208,650     39498       85.98     129</v>
          </cell>
        </row>
        <row r="115">
          <cell r="A115">
            <v>36923</v>
          </cell>
          <cell r="B115">
            <v>28817</v>
          </cell>
          <cell r="C115">
            <v>1086211</v>
          </cell>
          <cell r="D115" t="str">
            <v>157,930     37694       84.57     126</v>
          </cell>
        </row>
        <row r="116">
          <cell r="A116">
            <v>36951</v>
          </cell>
          <cell r="B116">
            <v>30358</v>
          </cell>
          <cell r="C116">
            <v>1314809</v>
          </cell>
          <cell r="D116" t="str">
            <v>175,869     43311       85.28     128</v>
          </cell>
        </row>
        <row r="117">
          <cell r="A117">
            <v>36982</v>
          </cell>
          <cell r="B117">
            <v>27888</v>
          </cell>
          <cell r="C117">
            <v>1219851</v>
          </cell>
          <cell r="D117" t="str">
            <v>159,952     43742       85.15     123</v>
          </cell>
        </row>
        <row r="118">
          <cell r="A118">
            <v>37012</v>
          </cell>
          <cell r="B118">
            <v>25695</v>
          </cell>
          <cell r="C118">
            <v>1242463</v>
          </cell>
          <cell r="D118" t="str">
            <v>170,655     48355       86.91     120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7"/>
    </sheetNames>
    <sheetDataSet>
      <sheetData sheetId="0">
        <row r="49">
          <cell r="A49">
            <v>35521</v>
          </cell>
          <cell r="B49">
            <v>74736</v>
          </cell>
          <cell r="C49">
            <v>4067452</v>
          </cell>
          <cell r="D49" t="str">
            <v>61,176     54425       45.01     178</v>
          </cell>
        </row>
        <row r="50">
          <cell r="A50">
            <v>35551</v>
          </cell>
          <cell r="B50">
            <v>158548</v>
          </cell>
          <cell r="C50">
            <v>7496990</v>
          </cell>
          <cell r="D50" t="str">
            <v>164,499     47286       50.92     168</v>
          </cell>
        </row>
        <row r="51">
          <cell r="A51">
            <v>35582</v>
          </cell>
          <cell r="B51">
            <v>155532</v>
          </cell>
          <cell r="C51">
            <v>7139391</v>
          </cell>
          <cell r="D51" t="str">
            <v>177,055     45904       53.24     165</v>
          </cell>
        </row>
        <row r="52">
          <cell r="A52">
            <v>35612</v>
          </cell>
          <cell r="B52">
            <v>150901</v>
          </cell>
          <cell r="C52">
            <v>6589842</v>
          </cell>
          <cell r="D52" t="str">
            <v>146,999     43670       49.35     165</v>
          </cell>
        </row>
        <row r="53">
          <cell r="A53">
            <v>35643</v>
          </cell>
          <cell r="B53">
            <v>133730</v>
          </cell>
          <cell r="C53">
            <v>5983160</v>
          </cell>
          <cell r="D53" t="str">
            <v>132,540     44741       49.78     164</v>
          </cell>
        </row>
        <row r="54">
          <cell r="A54">
            <v>35674</v>
          </cell>
          <cell r="B54">
            <v>113320</v>
          </cell>
          <cell r="C54">
            <v>5304579</v>
          </cell>
          <cell r="D54" t="str">
            <v>107,951     46811       48.79     160</v>
          </cell>
        </row>
        <row r="55">
          <cell r="A55">
            <v>35704</v>
          </cell>
          <cell r="B55">
            <v>107718</v>
          </cell>
          <cell r="C55">
            <v>5292322</v>
          </cell>
          <cell r="D55" t="str">
            <v>103,385     49132       48.97     155</v>
          </cell>
        </row>
        <row r="56">
          <cell r="A56">
            <v>35735</v>
          </cell>
          <cell r="B56">
            <v>102123</v>
          </cell>
          <cell r="C56">
            <v>4737410</v>
          </cell>
          <cell r="D56" t="str">
            <v>120,435     46390       54.11     156</v>
          </cell>
        </row>
        <row r="57">
          <cell r="A57">
            <v>35765</v>
          </cell>
          <cell r="B57">
            <v>88055</v>
          </cell>
          <cell r="C57">
            <v>4650459</v>
          </cell>
          <cell r="D57" t="str">
            <v>120,101     52814       57.70     154</v>
          </cell>
        </row>
        <row r="58">
          <cell r="A58" t="str">
            <v>Totals: _</v>
          </cell>
          <cell r="B58" t="str">
            <v>_________</v>
          </cell>
          <cell r="C58" t="str">
            <v>__________</v>
          </cell>
          <cell r="D58" t="str">
            <v>__________</v>
          </cell>
        </row>
        <row r="59">
          <cell r="A59">
            <v>1997</v>
          </cell>
          <cell r="B59">
            <v>1084663</v>
          </cell>
          <cell r="C59">
            <v>51261605</v>
          </cell>
          <cell r="D59">
            <v>1134141</v>
          </cell>
        </row>
        <row r="61">
          <cell r="A61">
            <v>35796</v>
          </cell>
          <cell r="B61">
            <v>87214</v>
          </cell>
          <cell r="C61">
            <v>4401290</v>
          </cell>
          <cell r="D61" t="str">
            <v>101,885     50466       53.88     150</v>
          </cell>
        </row>
        <row r="62">
          <cell r="A62">
            <v>35827</v>
          </cell>
          <cell r="B62">
            <v>64163</v>
          </cell>
          <cell r="C62">
            <v>3801317</v>
          </cell>
          <cell r="D62" t="str">
            <v>84,391     59245       56.81     148</v>
          </cell>
        </row>
        <row r="63">
          <cell r="A63">
            <v>35855</v>
          </cell>
          <cell r="B63">
            <v>72926</v>
          </cell>
          <cell r="C63">
            <v>3999811</v>
          </cell>
          <cell r="D63" t="str">
            <v>81,502     54848       52.78     146</v>
          </cell>
        </row>
        <row r="64">
          <cell r="A64">
            <v>35886</v>
          </cell>
          <cell r="B64">
            <v>68193</v>
          </cell>
          <cell r="C64">
            <v>3662080</v>
          </cell>
          <cell r="D64" t="str">
            <v>83,313     53702       54.99     149</v>
          </cell>
        </row>
        <row r="65">
          <cell r="A65">
            <v>35916</v>
          </cell>
          <cell r="B65">
            <v>66121</v>
          </cell>
          <cell r="C65">
            <v>3527059</v>
          </cell>
          <cell r="D65" t="str">
            <v>89,106     53343       57.40     145</v>
          </cell>
        </row>
        <row r="66">
          <cell r="A66">
            <v>35947</v>
          </cell>
          <cell r="B66">
            <v>59582</v>
          </cell>
          <cell r="C66">
            <v>2924278</v>
          </cell>
          <cell r="D66" t="str">
            <v>132,744     49080       69.02     143</v>
          </cell>
        </row>
        <row r="67">
          <cell r="A67">
            <v>35977</v>
          </cell>
          <cell r="B67">
            <v>55788</v>
          </cell>
          <cell r="C67">
            <v>3171606</v>
          </cell>
          <cell r="D67" t="str">
            <v>123,822     56852       68.94     143</v>
          </cell>
        </row>
        <row r="68">
          <cell r="A68">
            <v>36008</v>
          </cell>
          <cell r="B68">
            <v>50862</v>
          </cell>
          <cell r="C68">
            <v>2981695</v>
          </cell>
          <cell r="D68" t="str">
            <v>144,361     58624       73.95     143</v>
          </cell>
        </row>
        <row r="69">
          <cell r="A69">
            <v>36039</v>
          </cell>
          <cell r="B69">
            <v>47645</v>
          </cell>
          <cell r="C69">
            <v>2796663</v>
          </cell>
          <cell r="D69" t="str">
            <v>96,483     58698       66.94     138</v>
          </cell>
        </row>
        <row r="70">
          <cell r="A70">
            <v>36069</v>
          </cell>
          <cell r="B70">
            <v>45712</v>
          </cell>
          <cell r="C70">
            <v>2677617</v>
          </cell>
          <cell r="D70" t="str">
            <v>76,548     58576       62.61     136</v>
          </cell>
        </row>
        <row r="71">
          <cell r="A71">
            <v>36100</v>
          </cell>
          <cell r="B71">
            <v>40445</v>
          </cell>
          <cell r="C71">
            <v>2409885</v>
          </cell>
          <cell r="D71" t="str">
            <v>101,108     59585       71.43     139</v>
          </cell>
        </row>
        <row r="72">
          <cell r="A72">
            <v>36130</v>
          </cell>
          <cell r="B72">
            <v>38447</v>
          </cell>
          <cell r="C72">
            <v>2295757</v>
          </cell>
          <cell r="D72" t="str">
            <v>72,978     59713       65.50     128</v>
          </cell>
        </row>
        <row r="73">
          <cell r="A73" t="str">
            <v>Totals: _</v>
          </cell>
          <cell r="B73" t="str">
            <v>_________</v>
          </cell>
          <cell r="C73" t="str">
            <v>__________</v>
          </cell>
          <cell r="D73" t="str">
            <v>__________</v>
          </cell>
        </row>
        <row r="74">
          <cell r="A74">
            <v>1998</v>
          </cell>
          <cell r="B74">
            <v>697098</v>
          </cell>
          <cell r="C74">
            <v>38649058</v>
          </cell>
          <cell r="D74">
            <v>1188241</v>
          </cell>
        </row>
        <row r="76">
          <cell r="A76">
            <v>36161</v>
          </cell>
          <cell r="B76">
            <v>38337</v>
          </cell>
          <cell r="C76">
            <v>2216526</v>
          </cell>
          <cell r="D76" t="str">
            <v>62,257     57817       61.89     134</v>
          </cell>
        </row>
        <row r="77">
          <cell r="A77">
            <v>36192</v>
          </cell>
          <cell r="B77">
            <v>30213</v>
          </cell>
          <cell r="C77">
            <v>1904077</v>
          </cell>
          <cell r="D77" t="str">
            <v>47,326     63022       61.04     128</v>
          </cell>
        </row>
        <row r="78">
          <cell r="A78">
            <v>36220</v>
          </cell>
          <cell r="B78">
            <v>34641</v>
          </cell>
          <cell r="C78">
            <v>1964135</v>
          </cell>
          <cell r="D78" t="str">
            <v>54,868     56700       61.30     130</v>
          </cell>
        </row>
        <row r="79">
          <cell r="A79">
            <v>36251</v>
          </cell>
          <cell r="B79">
            <v>28760</v>
          </cell>
          <cell r="C79">
            <v>1779379</v>
          </cell>
          <cell r="D79" t="str">
            <v>58,168     61870       66.92     129</v>
          </cell>
        </row>
        <row r="80">
          <cell r="A80">
            <v>36281</v>
          </cell>
          <cell r="B80">
            <v>28631</v>
          </cell>
          <cell r="C80">
            <v>1689980</v>
          </cell>
          <cell r="D80" t="str">
            <v>55,840     59027       66.11     133</v>
          </cell>
        </row>
        <row r="81">
          <cell r="A81">
            <v>36312</v>
          </cell>
          <cell r="B81">
            <v>26311</v>
          </cell>
          <cell r="C81">
            <v>1573571</v>
          </cell>
          <cell r="D81" t="str">
            <v>49,211     59807       65.16     130</v>
          </cell>
        </row>
        <row r="82">
          <cell r="A82">
            <v>36342</v>
          </cell>
          <cell r="B82">
            <v>23410</v>
          </cell>
          <cell r="C82">
            <v>1493384</v>
          </cell>
          <cell r="D82" t="str">
            <v>44,357     63793       65.46     133</v>
          </cell>
        </row>
        <row r="83">
          <cell r="A83">
            <v>36373</v>
          </cell>
          <cell r="B83">
            <v>21583</v>
          </cell>
          <cell r="C83">
            <v>1408266</v>
          </cell>
          <cell r="D83" t="str">
            <v>42,447     65249       66.29     133</v>
          </cell>
        </row>
        <row r="84">
          <cell r="A84">
            <v>36404</v>
          </cell>
          <cell r="B84">
            <v>22029</v>
          </cell>
          <cell r="C84">
            <v>1355212</v>
          </cell>
          <cell r="D84" t="str">
            <v>44,272     61520       66.77     129</v>
          </cell>
        </row>
        <row r="85">
          <cell r="A85">
            <v>36434</v>
          </cell>
          <cell r="B85">
            <v>23725</v>
          </cell>
          <cell r="C85">
            <v>1339547</v>
          </cell>
          <cell r="D85" t="str">
            <v>55,127     56462       69.91     127</v>
          </cell>
        </row>
        <row r="86">
          <cell r="A86">
            <v>36465</v>
          </cell>
          <cell r="B86">
            <v>21893</v>
          </cell>
          <cell r="C86">
            <v>1231684</v>
          </cell>
          <cell r="D86" t="str">
            <v>50,011     56260       69.55     124</v>
          </cell>
        </row>
        <row r="87">
          <cell r="A87">
            <v>36495</v>
          </cell>
          <cell r="B87">
            <v>21981</v>
          </cell>
          <cell r="C87">
            <v>1123713</v>
          </cell>
          <cell r="D87" t="str">
            <v>35,456     51123       61.73     124</v>
          </cell>
        </row>
        <row r="88">
          <cell r="A88" t="str">
            <v>Totals: _</v>
          </cell>
          <cell r="B88" t="str">
            <v>_________</v>
          </cell>
          <cell r="C88" t="str">
            <v>__________</v>
          </cell>
          <cell r="D88" t="str">
            <v>__________</v>
          </cell>
        </row>
        <row r="89">
          <cell r="A89">
            <v>1999</v>
          </cell>
          <cell r="B89">
            <v>321514</v>
          </cell>
          <cell r="C89">
            <v>19079474</v>
          </cell>
          <cell r="D89">
            <v>599340</v>
          </cell>
        </row>
        <row r="91">
          <cell r="A91">
            <v>36526</v>
          </cell>
          <cell r="B91">
            <v>20787</v>
          </cell>
          <cell r="C91">
            <v>1114071</v>
          </cell>
          <cell r="D91" t="str">
            <v>39,163     53595       65.33     118</v>
          </cell>
        </row>
        <row r="92">
          <cell r="A92">
            <v>36557</v>
          </cell>
          <cell r="B92">
            <v>17337</v>
          </cell>
          <cell r="C92">
            <v>907335</v>
          </cell>
          <cell r="D92" t="str">
            <v>30,957     52336       64.10     115</v>
          </cell>
        </row>
        <row r="93">
          <cell r="A93">
            <v>36586</v>
          </cell>
          <cell r="B93">
            <v>18252</v>
          </cell>
          <cell r="C93">
            <v>884969</v>
          </cell>
          <cell r="D93" t="str">
            <v>29,982     48487       62.16     113</v>
          </cell>
        </row>
        <row r="94">
          <cell r="A94">
            <v>36617</v>
          </cell>
          <cell r="B94">
            <v>16417</v>
          </cell>
          <cell r="C94">
            <v>904085</v>
          </cell>
          <cell r="D94" t="str">
            <v>32,264     55071       66.28     103</v>
          </cell>
        </row>
        <row r="95">
          <cell r="A95">
            <v>36647</v>
          </cell>
          <cell r="B95">
            <v>16931</v>
          </cell>
          <cell r="C95">
            <v>937658</v>
          </cell>
          <cell r="D95" t="str">
            <v>29,166     55382       63.27     109</v>
          </cell>
        </row>
        <row r="96">
          <cell r="A96">
            <v>36678</v>
          </cell>
          <cell r="B96">
            <v>15914</v>
          </cell>
          <cell r="C96">
            <v>897086</v>
          </cell>
          <cell r="D96" t="str">
            <v>25,161     56371       61.26     107</v>
          </cell>
        </row>
        <row r="97">
          <cell r="A97">
            <v>36708</v>
          </cell>
          <cell r="B97">
            <v>15544</v>
          </cell>
          <cell r="C97">
            <v>875547</v>
          </cell>
          <cell r="D97" t="str">
            <v>28,110     56328       64.39     106</v>
          </cell>
        </row>
        <row r="98">
          <cell r="A98">
            <v>36739</v>
          </cell>
          <cell r="B98">
            <v>15364</v>
          </cell>
          <cell r="C98">
            <v>808756</v>
          </cell>
          <cell r="D98" t="str">
            <v>26,537     52640       63.33     105</v>
          </cell>
        </row>
        <row r="99">
          <cell r="A99">
            <v>36770</v>
          </cell>
          <cell r="B99">
            <v>14002</v>
          </cell>
          <cell r="C99">
            <v>748801</v>
          </cell>
          <cell r="D99" t="str">
            <v>23,091     53479       62.25     104</v>
          </cell>
        </row>
        <row r="100">
          <cell r="A100">
            <v>36800</v>
          </cell>
          <cell r="B100">
            <v>15411</v>
          </cell>
          <cell r="C100">
            <v>730552</v>
          </cell>
          <cell r="D100" t="str">
            <v>31,586     47405       67.21     109</v>
          </cell>
        </row>
        <row r="101">
          <cell r="A101">
            <v>36831</v>
          </cell>
          <cell r="B101">
            <v>14864</v>
          </cell>
          <cell r="C101">
            <v>678726</v>
          </cell>
          <cell r="D101" t="str">
            <v>43,703     45663       74.62     109</v>
          </cell>
        </row>
        <row r="102">
          <cell r="A102">
            <v>36861</v>
          </cell>
          <cell r="B102">
            <v>14953</v>
          </cell>
          <cell r="C102">
            <v>704091</v>
          </cell>
          <cell r="D102" t="str">
            <v>65,361     47087       81.38     107</v>
          </cell>
        </row>
        <row r="103">
          <cell r="A103" t="str">
            <v>Totals: _</v>
          </cell>
          <cell r="B103" t="str">
            <v>_________</v>
          </cell>
          <cell r="C103" t="str">
            <v>__________</v>
          </cell>
          <cell r="D103" t="str">
            <v>__________</v>
          </cell>
        </row>
        <row r="104">
          <cell r="A104">
            <v>2000</v>
          </cell>
          <cell r="B104">
            <v>195776</v>
          </cell>
          <cell r="C104">
            <v>10191677</v>
          </cell>
          <cell r="D104">
            <v>405081</v>
          </cell>
        </row>
        <row r="106">
          <cell r="A106">
            <v>36892</v>
          </cell>
          <cell r="B106">
            <v>15474</v>
          </cell>
          <cell r="C106">
            <v>796272</v>
          </cell>
          <cell r="D106" t="str">
            <v>114,676     51459       88.11     108</v>
          </cell>
        </row>
        <row r="107">
          <cell r="A107">
            <v>36923</v>
          </cell>
          <cell r="B107">
            <v>12214</v>
          </cell>
          <cell r="C107">
            <v>750517</v>
          </cell>
          <cell r="D107" t="str">
            <v>99,620     61448       89.08     110</v>
          </cell>
        </row>
        <row r="108">
          <cell r="A108">
            <v>36951</v>
          </cell>
          <cell r="B108">
            <v>13097</v>
          </cell>
          <cell r="C108">
            <v>814007</v>
          </cell>
          <cell r="D108" t="str">
            <v>82,114     62153       86.24     107</v>
          </cell>
        </row>
        <row r="109">
          <cell r="A109">
            <v>36982</v>
          </cell>
          <cell r="B109">
            <v>11565</v>
          </cell>
          <cell r="C109">
            <v>782478</v>
          </cell>
          <cell r="D109" t="str">
            <v>101,428     67660       89.76     106</v>
          </cell>
        </row>
        <row r="110">
          <cell r="A110">
            <v>37012</v>
          </cell>
          <cell r="B110">
            <v>12391</v>
          </cell>
          <cell r="C110">
            <v>803997</v>
          </cell>
          <cell r="D110" t="str">
            <v>93,601     64886       88.31     102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7"/>
    </sheetNames>
    <sheetDataSet>
      <sheetData sheetId="0">
        <row r="35">
          <cell r="A35">
            <v>35551</v>
          </cell>
          <cell r="B35">
            <v>132251</v>
          </cell>
          <cell r="C35">
            <v>4274528</v>
          </cell>
          <cell r="D35" t="str">
            <v>6,102,846     32322       97.88     185</v>
          </cell>
        </row>
        <row r="36">
          <cell r="A36">
            <v>35582</v>
          </cell>
          <cell r="B36">
            <v>231262</v>
          </cell>
          <cell r="C36">
            <v>8734033</v>
          </cell>
          <cell r="D36" t="str">
            <v>3,342,160     37767       93.53     174</v>
          </cell>
        </row>
        <row r="37">
          <cell r="A37">
            <v>35612</v>
          </cell>
          <cell r="B37">
            <v>211734</v>
          </cell>
          <cell r="C37">
            <v>8943330</v>
          </cell>
          <cell r="D37" t="str">
            <v>460,980     42239       68.53     177</v>
          </cell>
        </row>
        <row r="38">
          <cell r="A38">
            <v>35643</v>
          </cell>
          <cell r="B38">
            <v>175525</v>
          </cell>
          <cell r="C38">
            <v>7835999</v>
          </cell>
          <cell r="D38" t="str">
            <v>1,486,140     44644       89.44     173</v>
          </cell>
        </row>
        <row r="39">
          <cell r="A39">
            <v>35674</v>
          </cell>
          <cell r="B39">
            <v>154866</v>
          </cell>
          <cell r="C39">
            <v>6938658</v>
          </cell>
          <cell r="D39" t="str">
            <v>287,676     44805       65.01     168</v>
          </cell>
        </row>
        <row r="40">
          <cell r="A40">
            <v>35704</v>
          </cell>
          <cell r="B40">
            <v>157868</v>
          </cell>
          <cell r="C40">
            <v>6860271</v>
          </cell>
          <cell r="D40" t="str">
            <v>1,173,104     43456       88.14     165</v>
          </cell>
        </row>
        <row r="41">
          <cell r="A41">
            <v>35735</v>
          </cell>
          <cell r="B41">
            <v>151709</v>
          </cell>
          <cell r="C41">
            <v>6682493</v>
          </cell>
          <cell r="D41" t="str">
            <v>1,448,773     44049       90.52     164</v>
          </cell>
        </row>
        <row r="42">
          <cell r="A42">
            <v>35765</v>
          </cell>
          <cell r="B42">
            <v>145183</v>
          </cell>
          <cell r="C42">
            <v>6492179</v>
          </cell>
          <cell r="D42" t="str">
            <v>930,120     44718       86.50     161</v>
          </cell>
        </row>
        <row r="43">
          <cell r="A43" t="str">
            <v>Totals:</v>
          </cell>
          <cell r="B43" t="str">
            <v>__________</v>
          </cell>
          <cell r="C43" t="str">
            <v>__________</v>
          </cell>
          <cell r="D43" t="str">
            <v>__________</v>
          </cell>
        </row>
        <row r="44">
          <cell r="A44">
            <v>1997</v>
          </cell>
          <cell r="B44">
            <v>1360398</v>
          </cell>
          <cell r="C44">
            <v>56761491</v>
          </cell>
          <cell r="D44">
            <v>15231799</v>
          </cell>
        </row>
        <row r="46">
          <cell r="A46">
            <v>35796</v>
          </cell>
          <cell r="B46">
            <v>133211</v>
          </cell>
          <cell r="C46">
            <v>6052900</v>
          </cell>
          <cell r="D46" t="str">
            <v>1,806,102     45439       93.13     164</v>
          </cell>
        </row>
        <row r="47">
          <cell r="A47">
            <v>35827</v>
          </cell>
          <cell r="B47">
            <v>106100</v>
          </cell>
          <cell r="C47">
            <v>5018997</v>
          </cell>
          <cell r="D47" t="str">
            <v>1,276,160     47305       92.32     164</v>
          </cell>
        </row>
        <row r="48">
          <cell r="A48">
            <v>35855</v>
          </cell>
          <cell r="B48">
            <v>109108</v>
          </cell>
          <cell r="C48">
            <v>4862569</v>
          </cell>
          <cell r="D48" t="str">
            <v>890,455     44567       89.08     161</v>
          </cell>
        </row>
        <row r="49">
          <cell r="A49">
            <v>35886</v>
          </cell>
          <cell r="B49">
            <v>94882</v>
          </cell>
          <cell r="C49">
            <v>4414549</v>
          </cell>
          <cell r="D49" t="str">
            <v>848,632     46527       89.94     158</v>
          </cell>
        </row>
        <row r="50">
          <cell r="A50">
            <v>35916</v>
          </cell>
          <cell r="B50">
            <v>92983</v>
          </cell>
          <cell r="C50">
            <v>4223746</v>
          </cell>
          <cell r="D50" t="str">
            <v>1,002,194     45425       91.51     158</v>
          </cell>
        </row>
        <row r="51">
          <cell r="A51">
            <v>35947</v>
          </cell>
          <cell r="B51">
            <v>82299</v>
          </cell>
          <cell r="C51">
            <v>4284069</v>
          </cell>
          <cell r="D51" t="str">
            <v>284,252     52055       77.55     159</v>
          </cell>
        </row>
        <row r="52">
          <cell r="A52">
            <v>35977</v>
          </cell>
          <cell r="B52">
            <v>77235</v>
          </cell>
          <cell r="C52">
            <v>3786605</v>
          </cell>
          <cell r="D52" t="str">
            <v>102,979     49028       57.14     156</v>
          </cell>
        </row>
        <row r="53">
          <cell r="A53">
            <v>36008</v>
          </cell>
          <cell r="B53">
            <v>70211</v>
          </cell>
          <cell r="C53">
            <v>3519357</v>
          </cell>
          <cell r="D53" t="str">
            <v>185,589     50126       72.55     153</v>
          </cell>
        </row>
        <row r="54">
          <cell r="A54">
            <v>36039</v>
          </cell>
          <cell r="B54">
            <v>62459</v>
          </cell>
          <cell r="C54">
            <v>3291359</v>
          </cell>
          <cell r="D54" t="str">
            <v>233,957     52697       78.93     151</v>
          </cell>
        </row>
        <row r="55">
          <cell r="A55">
            <v>36069</v>
          </cell>
          <cell r="B55">
            <v>65439</v>
          </cell>
          <cell r="C55">
            <v>3203494</v>
          </cell>
          <cell r="D55" t="str">
            <v>270,993     48954       80.55     148</v>
          </cell>
        </row>
        <row r="56">
          <cell r="A56">
            <v>36100</v>
          </cell>
          <cell r="B56">
            <v>50548</v>
          </cell>
          <cell r="C56">
            <v>2809866</v>
          </cell>
          <cell r="D56" t="str">
            <v>111,593     55589       68.82     145</v>
          </cell>
        </row>
        <row r="57">
          <cell r="A57">
            <v>36130</v>
          </cell>
          <cell r="B57">
            <v>41076</v>
          </cell>
          <cell r="C57">
            <v>2461315</v>
          </cell>
          <cell r="D57" t="str">
            <v>59,568     59922       59.19     140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1998</v>
          </cell>
          <cell r="B59">
            <v>985551</v>
          </cell>
          <cell r="C59">
            <v>47928826</v>
          </cell>
          <cell r="D59">
            <v>7072474</v>
          </cell>
        </row>
        <row r="61">
          <cell r="A61">
            <v>36161</v>
          </cell>
          <cell r="B61">
            <v>43910</v>
          </cell>
          <cell r="C61">
            <v>2141180</v>
          </cell>
          <cell r="D61" t="str">
            <v>58,689     48763       57.20     141</v>
          </cell>
        </row>
        <row r="62">
          <cell r="A62">
            <v>36192</v>
          </cell>
          <cell r="B62">
            <v>36873</v>
          </cell>
          <cell r="C62">
            <v>2115643</v>
          </cell>
          <cell r="D62" t="str">
            <v>56,057     57377       60.32     138</v>
          </cell>
        </row>
        <row r="63">
          <cell r="A63">
            <v>36220</v>
          </cell>
          <cell r="B63">
            <v>41628</v>
          </cell>
          <cell r="C63">
            <v>2264697</v>
          </cell>
          <cell r="D63" t="str">
            <v>61,158     54404       59.50     137</v>
          </cell>
        </row>
        <row r="64">
          <cell r="A64">
            <v>36251</v>
          </cell>
          <cell r="B64">
            <v>43413</v>
          </cell>
          <cell r="C64">
            <v>2174732</v>
          </cell>
          <cell r="D64" t="str">
            <v>64,188     50095       59.65     137</v>
          </cell>
        </row>
        <row r="65">
          <cell r="A65">
            <v>36281</v>
          </cell>
          <cell r="B65">
            <v>44684</v>
          </cell>
          <cell r="C65">
            <v>2258005</v>
          </cell>
          <cell r="D65" t="str">
            <v>58,107     50533       56.53     136</v>
          </cell>
        </row>
        <row r="66">
          <cell r="A66">
            <v>36312</v>
          </cell>
          <cell r="B66">
            <v>42848</v>
          </cell>
          <cell r="C66">
            <v>2147814</v>
          </cell>
          <cell r="D66" t="str">
            <v>74,288     50127       63.42     136</v>
          </cell>
        </row>
        <row r="67">
          <cell r="A67">
            <v>36342</v>
          </cell>
          <cell r="B67">
            <v>39836</v>
          </cell>
          <cell r="C67">
            <v>2101268</v>
          </cell>
          <cell r="D67" t="str">
            <v>60,107     52748       60.14     131</v>
          </cell>
        </row>
        <row r="68">
          <cell r="A68">
            <v>36373</v>
          </cell>
          <cell r="B68">
            <v>37423</v>
          </cell>
          <cell r="C68">
            <v>2027965</v>
          </cell>
          <cell r="D68" t="str">
            <v>59,971     54191       61.58     133</v>
          </cell>
        </row>
        <row r="69">
          <cell r="A69">
            <v>36404</v>
          </cell>
          <cell r="B69">
            <v>35119</v>
          </cell>
          <cell r="C69">
            <v>1863562</v>
          </cell>
          <cell r="D69" t="str">
            <v>90,325     53065       72.00     131</v>
          </cell>
        </row>
        <row r="70">
          <cell r="A70">
            <v>36434</v>
          </cell>
          <cell r="B70">
            <v>31988</v>
          </cell>
          <cell r="C70">
            <v>1875586</v>
          </cell>
          <cell r="D70" t="str">
            <v>96,065     58635       75.02     129</v>
          </cell>
        </row>
        <row r="71">
          <cell r="A71">
            <v>36465</v>
          </cell>
          <cell r="B71">
            <v>30420</v>
          </cell>
          <cell r="C71">
            <v>1725600</v>
          </cell>
          <cell r="D71" t="str">
            <v>99,577     56726       76.60     131</v>
          </cell>
        </row>
        <row r="72">
          <cell r="A72">
            <v>36495</v>
          </cell>
          <cell r="B72">
            <v>27482</v>
          </cell>
          <cell r="C72">
            <v>1608405</v>
          </cell>
          <cell r="D72" t="str">
            <v>68,049     58526       71.23     128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1999</v>
          </cell>
          <cell r="B74">
            <v>455624</v>
          </cell>
          <cell r="C74">
            <v>24304457</v>
          </cell>
          <cell r="D74">
            <v>846581</v>
          </cell>
        </row>
        <row r="76">
          <cell r="A76">
            <v>36526</v>
          </cell>
          <cell r="B76">
            <v>28969</v>
          </cell>
          <cell r="C76">
            <v>1554469</v>
          </cell>
          <cell r="D76" t="str">
            <v>58,984     53660       67.06     126</v>
          </cell>
        </row>
        <row r="77">
          <cell r="A77">
            <v>36557</v>
          </cell>
          <cell r="B77">
            <v>27383</v>
          </cell>
          <cell r="C77">
            <v>1425339</v>
          </cell>
          <cell r="D77" t="str">
            <v>53,335     52052       66.08     126</v>
          </cell>
        </row>
        <row r="78">
          <cell r="A78">
            <v>36586</v>
          </cell>
          <cell r="B78">
            <v>29709</v>
          </cell>
          <cell r="C78">
            <v>1484822</v>
          </cell>
          <cell r="D78" t="str">
            <v>54,685     49979       64.80     126</v>
          </cell>
        </row>
        <row r="79">
          <cell r="A79">
            <v>36617</v>
          </cell>
          <cell r="B79">
            <v>34563</v>
          </cell>
          <cell r="C79">
            <v>1437231</v>
          </cell>
          <cell r="D79" t="str">
            <v>56,867     41583       62.20     128</v>
          </cell>
        </row>
        <row r="80">
          <cell r="A80">
            <v>36647</v>
          </cell>
          <cell r="B80">
            <v>34420</v>
          </cell>
          <cell r="C80">
            <v>1501259</v>
          </cell>
          <cell r="D80" t="str">
            <v>59,025     43616       63.17     128</v>
          </cell>
        </row>
        <row r="81">
          <cell r="A81">
            <v>36678</v>
          </cell>
          <cell r="B81">
            <v>31942</v>
          </cell>
          <cell r="C81">
            <v>1435566</v>
          </cell>
          <cell r="D81" t="str">
            <v>74,539     44943       70.00     128</v>
          </cell>
        </row>
        <row r="82">
          <cell r="A82">
            <v>36708</v>
          </cell>
          <cell r="B82">
            <v>27665</v>
          </cell>
          <cell r="C82">
            <v>1351423</v>
          </cell>
          <cell r="D82" t="str">
            <v>73,868     48850       72.75     128</v>
          </cell>
        </row>
        <row r="83">
          <cell r="A83">
            <v>36739</v>
          </cell>
          <cell r="B83">
            <v>25812</v>
          </cell>
          <cell r="C83">
            <v>1324292</v>
          </cell>
          <cell r="D83" t="str">
            <v>69,879     51306       73.03     125</v>
          </cell>
        </row>
        <row r="84">
          <cell r="A84">
            <v>36770</v>
          </cell>
          <cell r="B84">
            <v>23112</v>
          </cell>
          <cell r="C84">
            <v>1136625</v>
          </cell>
          <cell r="D84" t="str">
            <v>54,951     49179       70.39     127</v>
          </cell>
        </row>
        <row r="85">
          <cell r="A85">
            <v>36800</v>
          </cell>
          <cell r="B85">
            <v>24691</v>
          </cell>
          <cell r="C85">
            <v>1236839</v>
          </cell>
          <cell r="D85" t="str">
            <v>51,552     50093       67.62     123</v>
          </cell>
        </row>
        <row r="86">
          <cell r="A86">
            <v>36831</v>
          </cell>
          <cell r="B86">
            <v>23913</v>
          </cell>
          <cell r="C86">
            <v>1173220</v>
          </cell>
          <cell r="D86" t="str">
            <v>58,680     49063       71.05     123</v>
          </cell>
        </row>
        <row r="87">
          <cell r="A87">
            <v>36861</v>
          </cell>
          <cell r="B87">
            <v>22276</v>
          </cell>
          <cell r="C87">
            <v>1188668</v>
          </cell>
          <cell r="D87" t="str">
            <v>60,152     53361       72.98     121</v>
          </cell>
        </row>
        <row r="88">
          <cell r="A88" t="str">
            <v>Totals:</v>
          </cell>
          <cell r="B88" t="str">
            <v>__________</v>
          </cell>
          <cell r="C88" t="str">
            <v>__________</v>
          </cell>
          <cell r="D88" t="str">
            <v>__________</v>
          </cell>
        </row>
        <row r="89">
          <cell r="A89">
            <v>2000</v>
          </cell>
          <cell r="B89">
            <v>334455</v>
          </cell>
          <cell r="C89">
            <v>16249753</v>
          </cell>
          <cell r="D89">
            <v>726517</v>
          </cell>
        </row>
        <row r="91">
          <cell r="A91">
            <v>36892</v>
          </cell>
          <cell r="B91">
            <v>21156</v>
          </cell>
          <cell r="C91">
            <v>1133848</v>
          </cell>
          <cell r="D91" t="str">
            <v>95,987     53595       81.94     119</v>
          </cell>
        </row>
        <row r="92">
          <cell r="A92">
            <v>36923</v>
          </cell>
          <cell r="B92">
            <v>19613</v>
          </cell>
          <cell r="C92">
            <v>1023860</v>
          </cell>
          <cell r="D92" t="str">
            <v>126,395     52204       86.57     119</v>
          </cell>
        </row>
        <row r="93">
          <cell r="A93">
            <v>36951</v>
          </cell>
          <cell r="B93">
            <v>20916</v>
          </cell>
          <cell r="C93">
            <v>1090237</v>
          </cell>
          <cell r="D93" t="str">
            <v>132,722     52125       86.39     120</v>
          </cell>
        </row>
        <row r="94">
          <cell r="A94">
            <v>36982</v>
          </cell>
          <cell r="B94">
            <v>19672</v>
          </cell>
          <cell r="C94">
            <v>1013391</v>
          </cell>
          <cell r="D94" t="str">
            <v>108,387     51515       84.64     116</v>
          </cell>
        </row>
        <row r="95">
          <cell r="A95">
            <v>37012</v>
          </cell>
          <cell r="B95">
            <v>19432</v>
          </cell>
          <cell r="C95">
            <v>930270</v>
          </cell>
          <cell r="D95" t="str">
            <v>127,791     47874       86.80     116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7"/>
    </sheetNames>
    <sheetDataSet>
      <sheetData sheetId="0">
        <row r="49">
          <cell r="A49">
            <v>35582</v>
          </cell>
          <cell r="B49">
            <v>112541</v>
          </cell>
          <cell r="C49">
            <v>3239453</v>
          </cell>
          <cell r="D49" t="str">
            <v>50,809     28785       31.10     215</v>
          </cell>
        </row>
        <row r="50">
          <cell r="A50">
            <v>35612</v>
          </cell>
          <cell r="B50">
            <v>235173</v>
          </cell>
          <cell r="C50">
            <v>6827826</v>
          </cell>
          <cell r="D50" t="str">
            <v>168,173     29034       41.69     195</v>
          </cell>
        </row>
        <row r="51">
          <cell r="A51">
            <v>35643</v>
          </cell>
          <cell r="B51">
            <v>195292</v>
          </cell>
          <cell r="C51">
            <v>6498266</v>
          </cell>
          <cell r="D51" t="str">
            <v>230,002     33275       54.08     200</v>
          </cell>
        </row>
        <row r="52">
          <cell r="A52">
            <v>35674</v>
          </cell>
          <cell r="B52">
            <v>171907</v>
          </cell>
          <cell r="C52">
            <v>6277625</v>
          </cell>
          <cell r="D52" t="str">
            <v>201,693     36518       53.99     201</v>
          </cell>
        </row>
        <row r="53">
          <cell r="A53">
            <v>35704</v>
          </cell>
          <cell r="B53">
            <v>164041</v>
          </cell>
          <cell r="C53">
            <v>6023523</v>
          </cell>
          <cell r="D53" t="str">
            <v>187,165     36720       53.29     197</v>
          </cell>
        </row>
        <row r="54">
          <cell r="A54">
            <v>35735</v>
          </cell>
          <cell r="B54">
            <v>146935</v>
          </cell>
          <cell r="C54">
            <v>5258674</v>
          </cell>
          <cell r="D54" t="str">
            <v>149,533     35790       50.44     195</v>
          </cell>
        </row>
        <row r="55">
          <cell r="A55">
            <v>35765</v>
          </cell>
          <cell r="B55">
            <v>145074</v>
          </cell>
          <cell r="C55">
            <v>4619598</v>
          </cell>
          <cell r="D55" t="str">
            <v>150,158     31844       50.86     198</v>
          </cell>
        </row>
        <row r="56">
          <cell r="A56" t="str">
            <v>Totals:</v>
          </cell>
          <cell r="B56" t="str">
            <v>__________</v>
          </cell>
          <cell r="C56" t="str">
            <v>__________</v>
          </cell>
          <cell r="D56" t="str">
            <v>__________</v>
          </cell>
        </row>
        <row r="57">
          <cell r="A57">
            <v>1997</v>
          </cell>
          <cell r="B57">
            <v>1170963</v>
          </cell>
          <cell r="C57">
            <v>38744965</v>
          </cell>
          <cell r="D57">
            <v>1137533</v>
          </cell>
        </row>
        <row r="59">
          <cell r="A59">
            <v>35796</v>
          </cell>
          <cell r="B59">
            <v>139249</v>
          </cell>
          <cell r="C59">
            <v>4300016</v>
          </cell>
          <cell r="D59" t="str">
            <v>182,681     30881       56.75     191</v>
          </cell>
        </row>
        <row r="60">
          <cell r="A60">
            <v>35827</v>
          </cell>
          <cell r="B60">
            <v>116178</v>
          </cell>
          <cell r="C60">
            <v>3611379</v>
          </cell>
          <cell r="D60" t="str">
            <v>124,384     31085       51.71     192</v>
          </cell>
        </row>
        <row r="61">
          <cell r="A61">
            <v>35855</v>
          </cell>
          <cell r="B61">
            <v>105899</v>
          </cell>
          <cell r="C61">
            <v>3919405</v>
          </cell>
          <cell r="D61" t="str">
            <v>127,343     37011       54.60     192</v>
          </cell>
        </row>
        <row r="62">
          <cell r="A62">
            <v>35886</v>
          </cell>
          <cell r="B62">
            <v>90510</v>
          </cell>
          <cell r="C62">
            <v>3409158</v>
          </cell>
          <cell r="D62" t="str">
            <v>113,857     37667       55.71     188</v>
          </cell>
        </row>
        <row r="63">
          <cell r="A63">
            <v>35916</v>
          </cell>
          <cell r="B63">
            <v>97757</v>
          </cell>
          <cell r="C63">
            <v>3364915</v>
          </cell>
          <cell r="D63" t="str">
            <v>130,115     34422       57.10     186</v>
          </cell>
        </row>
        <row r="64">
          <cell r="A64">
            <v>35947</v>
          </cell>
          <cell r="B64">
            <v>78783</v>
          </cell>
          <cell r="C64">
            <v>3240513</v>
          </cell>
          <cell r="D64" t="str">
            <v>122,284     41133       60.82     190</v>
          </cell>
        </row>
        <row r="65">
          <cell r="A65">
            <v>35977</v>
          </cell>
          <cell r="B65">
            <v>74655</v>
          </cell>
          <cell r="C65">
            <v>3121207</v>
          </cell>
          <cell r="D65" t="str">
            <v>134,374     41809       64.28     184</v>
          </cell>
        </row>
        <row r="66">
          <cell r="A66">
            <v>36008</v>
          </cell>
          <cell r="B66">
            <v>64746</v>
          </cell>
          <cell r="C66">
            <v>3225583</v>
          </cell>
          <cell r="D66" t="str">
            <v>121,579     49820       65.25     183</v>
          </cell>
        </row>
        <row r="67">
          <cell r="A67">
            <v>36039</v>
          </cell>
          <cell r="B67">
            <v>58906</v>
          </cell>
          <cell r="C67">
            <v>2979638</v>
          </cell>
          <cell r="D67" t="str">
            <v>117,363     50583       66.58     180</v>
          </cell>
        </row>
        <row r="68">
          <cell r="A68">
            <v>36069</v>
          </cell>
          <cell r="B68">
            <v>65562</v>
          </cell>
          <cell r="C68">
            <v>3003479</v>
          </cell>
          <cell r="D68" t="str">
            <v>116,438     45812       63.98     182</v>
          </cell>
        </row>
        <row r="69">
          <cell r="A69">
            <v>36100</v>
          </cell>
          <cell r="B69">
            <v>58525</v>
          </cell>
          <cell r="C69">
            <v>2749745</v>
          </cell>
          <cell r="D69" t="str">
            <v>109,704     46985       65.21     178</v>
          </cell>
        </row>
        <row r="70">
          <cell r="A70">
            <v>36130</v>
          </cell>
          <cell r="B70">
            <v>52480</v>
          </cell>
          <cell r="C70">
            <v>2598271</v>
          </cell>
          <cell r="D70" t="str">
            <v>120,796     49510       69.71     173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  <cell r="D71" t="str">
            <v>__________</v>
          </cell>
        </row>
        <row r="72">
          <cell r="A72">
            <v>1998</v>
          </cell>
          <cell r="B72">
            <v>1003250</v>
          </cell>
          <cell r="C72">
            <v>39523309</v>
          </cell>
          <cell r="D72">
            <v>1520918</v>
          </cell>
        </row>
        <row r="74">
          <cell r="A74">
            <v>36161</v>
          </cell>
          <cell r="B74">
            <v>52658</v>
          </cell>
          <cell r="C74">
            <v>2415673</v>
          </cell>
          <cell r="D74" t="str">
            <v>124,198     45875       70.23     171</v>
          </cell>
        </row>
        <row r="75">
          <cell r="A75">
            <v>36192</v>
          </cell>
          <cell r="B75">
            <v>50081</v>
          </cell>
          <cell r="C75">
            <v>2128223</v>
          </cell>
          <cell r="D75" t="str">
            <v>119,733     42496       70.51     170</v>
          </cell>
        </row>
        <row r="76">
          <cell r="A76">
            <v>36220</v>
          </cell>
          <cell r="B76">
            <v>52567</v>
          </cell>
          <cell r="C76">
            <v>2204646</v>
          </cell>
          <cell r="D76" t="str">
            <v>149,295     41940       73.96     166</v>
          </cell>
        </row>
        <row r="77">
          <cell r="A77">
            <v>36251</v>
          </cell>
          <cell r="B77">
            <v>49533</v>
          </cell>
          <cell r="C77">
            <v>2048171</v>
          </cell>
          <cell r="D77" t="str">
            <v>160,393     41350       76.40     166</v>
          </cell>
        </row>
        <row r="78">
          <cell r="A78">
            <v>36281</v>
          </cell>
          <cell r="B78">
            <v>44210</v>
          </cell>
          <cell r="C78">
            <v>1972766</v>
          </cell>
          <cell r="D78" t="str">
            <v>118,539     44623       72.84     163</v>
          </cell>
        </row>
        <row r="79">
          <cell r="A79">
            <v>36312</v>
          </cell>
          <cell r="B79">
            <v>44887</v>
          </cell>
          <cell r="C79">
            <v>1857789</v>
          </cell>
          <cell r="D79" t="str">
            <v>124,977     41389       73.57     163</v>
          </cell>
        </row>
        <row r="80">
          <cell r="A80">
            <v>36342</v>
          </cell>
          <cell r="B80">
            <v>45655</v>
          </cell>
          <cell r="C80">
            <v>1863187</v>
          </cell>
          <cell r="D80" t="str">
            <v>122,841     40811       72.90     162</v>
          </cell>
        </row>
        <row r="81">
          <cell r="A81">
            <v>36373</v>
          </cell>
          <cell r="B81">
            <v>45249</v>
          </cell>
          <cell r="C81">
            <v>1762207</v>
          </cell>
          <cell r="D81" t="str">
            <v>123,114     38945       73.12     163</v>
          </cell>
        </row>
        <row r="82">
          <cell r="A82">
            <v>36404</v>
          </cell>
          <cell r="B82">
            <v>47611</v>
          </cell>
          <cell r="C82">
            <v>1589136</v>
          </cell>
          <cell r="D82" t="str">
            <v>125,876     33378       72.56     162</v>
          </cell>
        </row>
        <row r="83">
          <cell r="A83">
            <v>36434</v>
          </cell>
          <cell r="B83">
            <v>46718</v>
          </cell>
          <cell r="C83">
            <v>1756648</v>
          </cell>
          <cell r="D83" t="str">
            <v>125,953     37602       72.94     159</v>
          </cell>
        </row>
        <row r="84">
          <cell r="A84">
            <v>36465</v>
          </cell>
          <cell r="B84">
            <v>46526</v>
          </cell>
          <cell r="C84">
            <v>1693062</v>
          </cell>
          <cell r="D84" t="str">
            <v>115,528     36390       71.29     162</v>
          </cell>
        </row>
        <row r="85">
          <cell r="A85">
            <v>36495</v>
          </cell>
          <cell r="B85">
            <v>49721</v>
          </cell>
          <cell r="C85">
            <v>1716011</v>
          </cell>
          <cell r="D85" t="str">
            <v>117,193     34513       70.21     160</v>
          </cell>
        </row>
        <row r="86">
          <cell r="A86" t="str">
            <v>Totals:</v>
          </cell>
          <cell r="B86" t="str">
            <v>__________</v>
          </cell>
          <cell r="C86" t="str">
            <v>__________</v>
          </cell>
          <cell r="D86" t="str">
            <v>__________</v>
          </cell>
        </row>
        <row r="87">
          <cell r="A87">
            <v>1999</v>
          </cell>
          <cell r="B87">
            <v>575416</v>
          </cell>
          <cell r="C87">
            <v>23007519</v>
          </cell>
          <cell r="D87">
            <v>1527640</v>
          </cell>
        </row>
        <row r="89">
          <cell r="A89">
            <v>36526</v>
          </cell>
          <cell r="B89">
            <v>48299</v>
          </cell>
          <cell r="C89">
            <v>1615257</v>
          </cell>
          <cell r="D89" t="str">
            <v>114,149     33443       70.27     158</v>
          </cell>
        </row>
        <row r="90">
          <cell r="A90">
            <v>36557</v>
          </cell>
          <cell r="B90">
            <v>41357</v>
          </cell>
          <cell r="C90">
            <v>1279831</v>
          </cell>
          <cell r="D90" t="str">
            <v>123,535     30946       74.92     157</v>
          </cell>
        </row>
        <row r="91">
          <cell r="A91">
            <v>36586</v>
          </cell>
          <cell r="B91">
            <v>41082</v>
          </cell>
          <cell r="C91">
            <v>1368064</v>
          </cell>
          <cell r="D91" t="str">
            <v>121,795     33301       74.78     157</v>
          </cell>
        </row>
        <row r="92">
          <cell r="A92">
            <v>36617</v>
          </cell>
          <cell r="B92">
            <v>36632</v>
          </cell>
          <cell r="C92">
            <v>1300329</v>
          </cell>
          <cell r="D92" t="str">
            <v>107,268     35498       74.54     156</v>
          </cell>
        </row>
        <row r="93">
          <cell r="A93">
            <v>36647</v>
          </cell>
          <cell r="B93">
            <v>35316</v>
          </cell>
          <cell r="C93">
            <v>1241652</v>
          </cell>
          <cell r="D93" t="str">
            <v>112,148     35159       76.05     156</v>
          </cell>
        </row>
        <row r="94">
          <cell r="A94">
            <v>36678</v>
          </cell>
          <cell r="B94">
            <v>33239</v>
          </cell>
          <cell r="C94">
            <v>1170679</v>
          </cell>
          <cell r="D94" t="str">
            <v>120,786     35221       78.42     157</v>
          </cell>
        </row>
        <row r="95">
          <cell r="A95">
            <v>36708</v>
          </cell>
          <cell r="B95">
            <v>39103</v>
          </cell>
          <cell r="C95">
            <v>1115433</v>
          </cell>
          <cell r="D95" t="str">
            <v>103,813     28526       72.64     155</v>
          </cell>
        </row>
        <row r="96">
          <cell r="A96">
            <v>36739</v>
          </cell>
          <cell r="B96">
            <v>37364</v>
          </cell>
          <cell r="C96">
            <v>1051447</v>
          </cell>
          <cell r="D96" t="str">
            <v>98,349     28141       72.47     157</v>
          </cell>
        </row>
        <row r="97">
          <cell r="A97">
            <v>36770</v>
          </cell>
          <cell r="B97">
            <v>36133</v>
          </cell>
          <cell r="C97">
            <v>1055050</v>
          </cell>
          <cell r="D97" t="str">
            <v>98,778     29200       73.22     156</v>
          </cell>
        </row>
        <row r="98">
          <cell r="A98">
            <v>36800</v>
          </cell>
          <cell r="B98">
            <v>35210</v>
          </cell>
          <cell r="C98">
            <v>1036261</v>
          </cell>
          <cell r="D98" t="str">
            <v>124,523     29431       77.96     157</v>
          </cell>
        </row>
        <row r="99">
          <cell r="A99">
            <v>36831</v>
          </cell>
          <cell r="B99">
            <v>32054</v>
          </cell>
          <cell r="C99">
            <v>966047</v>
          </cell>
          <cell r="D99" t="str">
            <v>123,952     30139       79.45     153</v>
          </cell>
        </row>
        <row r="100">
          <cell r="A100">
            <v>36861</v>
          </cell>
          <cell r="B100">
            <v>32646</v>
          </cell>
          <cell r="C100">
            <v>943396</v>
          </cell>
          <cell r="D100" t="str">
            <v>120,180     28898       78.64     151</v>
          </cell>
        </row>
        <row r="101">
          <cell r="A101" t="str">
            <v>Totals:</v>
          </cell>
          <cell r="B101" t="str">
            <v>__________</v>
          </cell>
          <cell r="C101" t="str">
            <v>__________</v>
          </cell>
          <cell r="D101" t="str">
            <v>__________</v>
          </cell>
        </row>
        <row r="102">
          <cell r="A102">
            <v>2000</v>
          </cell>
          <cell r="B102">
            <v>448435</v>
          </cell>
          <cell r="C102">
            <v>14143446</v>
          </cell>
          <cell r="D102">
            <v>1369276</v>
          </cell>
        </row>
        <row r="104">
          <cell r="A104">
            <v>36892</v>
          </cell>
          <cell r="B104">
            <v>30144</v>
          </cell>
          <cell r="C104">
            <v>905781</v>
          </cell>
          <cell r="D104" t="str">
            <v>110,818     30049       78.62     151</v>
          </cell>
        </row>
        <row r="105">
          <cell r="A105">
            <v>36923</v>
          </cell>
          <cell r="B105">
            <v>24059</v>
          </cell>
          <cell r="C105">
            <v>799316</v>
          </cell>
          <cell r="D105" t="str">
            <v>102,811     33224       81.04     150</v>
          </cell>
        </row>
        <row r="106">
          <cell r="A106">
            <v>36951</v>
          </cell>
          <cell r="B106">
            <v>27141</v>
          </cell>
          <cell r="C106">
            <v>845746</v>
          </cell>
          <cell r="D106" t="str">
            <v>116,599     31162       81.12     147</v>
          </cell>
        </row>
        <row r="107">
          <cell r="A107">
            <v>36982</v>
          </cell>
          <cell r="B107">
            <v>25098</v>
          </cell>
          <cell r="C107">
            <v>789588</v>
          </cell>
          <cell r="D107" t="str">
            <v>99,145     31461       79.80     147</v>
          </cell>
        </row>
        <row r="108">
          <cell r="A108">
            <v>37012</v>
          </cell>
          <cell r="B108">
            <v>27361</v>
          </cell>
          <cell r="C108">
            <v>737173</v>
          </cell>
          <cell r="D108" t="str">
            <v>102,638     26943       78.95     142</v>
          </cell>
        </row>
        <row r="109">
          <cell r="A109" t="str">
            <v>Totals:</v>
          </cell>
          <cell r="B109" t="str">
            <v>__________</v>
          </cell>
          <cell r="C109" t="str">
            <v>__________</v>
          </cell>
          <cell r="D109" t="str">
            <v>__________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7"/>
    </sheetNames>
    <sheetDataSet>
      <sheetData sheetId="0">
        <row r="54">
          <cell r="A54">
            <v>35643</v>
          </cell>
          <cell r="B54">
            <v>115363</v>
          </cell>
          <cell r="C54">
            <v>5183639</v>
          </cell>
          <cell r="D54" t="str">
            <v>87,989     44934       43.27     253</v>
          </cell>
        </row>
        <row r="55">
          <cell r="A55">
            <v>35674</v>
          </cell>
          <cell r="B55">
            <v>207046</v>
          </cell>
          <cell r="C55">
            <v>10171633</v>
          </cell>
          <cell r="D55" t="str">
            <v>212,236     49128       50.62     247</v>
          </cell>
        </row>
        <row r="56">
          <cell r="A56">
            <v>35704</v>
          </cell>
          <cell r="B56">
            <v>171752</v>
          </cell>
          <cell r="C56">
            <v>9838980</v>
          </cell>
          <cell r="D56" t="str">
            <v>177,888     57286       50.88     244</v>
          </cell>
        </row>
        <row r="57">
          <cell r="A57">
            <v>35735</v>
          </cell>
          <cell r="B57">
            <v>174310</v>
          </cell>
          <cell r="C57">
            <v>8757785</v>
          </cell>
          <cell r="D57" t="str">
            <v>169,381     50243       49.28     239</v>
          </cell>
        </row>
        <row r="58">
          <cell r="A58">
            <v>35765</v>
          </cell>
          <cell r="B58">
            <v>151710</v>
          </cell>
          <cell r="C58">
            <v>8110270</v>
          </cell>
          <cell r="D58" t="str">
            <v>162,337     53460       51.69     234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  <cell r="D59" t="str">
            <v>__________</v>
          </cell>
        </row>
        <row r="60">
          <cell r="A60">
            <v>1997</v>
          </cell>
          <cell r="B60">
            <v>820181</v>
          </cell>
          <cell r="C60">
            <v>42062307</v>
          </cell>
          <cell r="D60">
            <v>809831</v>
          </cell>
        </row>
        <row r="62">
          <cell r="A62">
            <v>35796</v>
          </cell>
          <cell r="B62">
            <v>130966</v>
          </cell>
          <cell r="C62">
            <v>7481342</v>
          </cell>
          <cell r="D62" t="str">
            <v>150,205     57125       53.42     236</v>
          </cell>
        </row>
        <row r="63">
          <cell r="A63">
            <v>35827</v>
          </cell>
          <cell r="B63">
            <v>109931</v>
          </cell>
          <cell r="C63">
            <v>6115608</v>
          </cell>
          <cell r="D63" t="str">
            <v>116,679     55632       51.49     226</v>
          </cell>
        </row>
        <row r="64">
          <cell r="A64">
            <v>35855</v>
          </cell>
          <cell r="B64">
            <v>131121</v>
          </cell>
          <cell r="C64">
            <v>6396511</v>
          </cell>
          <cell r="D64" t="str">
            <v>141,780     48784       51.95     228</v>
          </cell>
        </row>
        <row r="65">
          <cell r="A65">
            <v>35886</v>
          </cell>
          <cell r="B65">
            <v>111018</v>
          </cell>
          <cell r="C65">
            <v>6008652</v>
          </cell>
          <cell r="D65" t="str">
            <v>136,294     54124       55.11     223</v>
          </cell>
        </row>
        <row r="66">
          <cell r="A66">
            <v>35916</v>
          </cell>
          <cell r="B66">
            <v>99248</v>
          </cell>
          <cell r="C66">
            <v>5861307</v>
          </cell>
          <cell r="D66" t="str">
            <v>154,085     59058       60.82     221</v>
          </cell>
        </row>
        <row r="67">
          <cell r="A67">
            <v>35947</v>
          </cell>
          <cell r="B67">
            <v>90794</v>
          </cell>
          <cell r="C67">
            <v>5480257</v>
          </cell>
          <cell r="D67" t="str">
            <v>166,819     60360       64.76     219</v>
          </cell>
        </row>
        <row r="68">
          <cell r="A68">
            <v>35977</v>
          </cell>
          <cell r="B68">
            <v>90011</v>
          </cell>
          <cell r="C68">
            <v>5259581</v>
          </cell>
          <cell r="D68" t="str">
            <v>183,915     58433       67.14     214</v>
          </cell>
        </row>
        <row r="69">
          <cell r="A69">
            <v>36008</v>
          </cell>
          <cell r="B69">
            <v>80871</v>
          </cell>
          <cell r="C69">
            <v>4953535</v>
          </cell>
          <cell r="D69" t="str">
            <v>166,290     61253       67.28     213</v>
          </cell>
        </row>
        <row r="70">
          <cell r="A70">
            <v>36039</v>
          </cell>
          <cell r="B70">
            <v>71616</v>
          </cell>
          <cell r="C70">
            <v>4329982</v>
          </cell>
          <cell r="D70" t="str">
            <v>137,388     60462       65.73     206</v>
          </cell>
        </row>
        <row r="71">
          <cell r="A71">
            <v>36069</v>
          </cell>
          <cell r="B71">
            <v>65601</v>
          </cell>
          <cell r="C71">
            <v>4223511</v>
          </cell>
          <cell r="D71" t="str">
            <v>127,044     64382       65.95     200</v>
          </cell>
        </row>
        <row r="72">
          <cell r="A72">
            <v>36100</v>
          </cell>
          <cell r="B72">
            <v>60305</v>
          </cell>
          <cell r="C72">
            <v>3739708</v>
          </cell>
          <cell r="D72" t="str">
            <v>131,057     62014       68.49     203</v>
          </cell>
        </row>
        <row r="73">
          <cell r="A73">
            <v>36130</v>
          </cell>
          <cell r="B73">
            <v>51894</v>
          </cell>
          <cell r="C73">
            <v>3585080</v>
          </cell>
          <cell r="D73" t="str">
            <v>123,369     69085       70.39     201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  <cell r="D74" t="str">
            <v>__________</v>
          </cell>
        </row>
        <row r="75">
          <cell r="A75">
            <v>1998</v>
          </cell>
          <cell r="B75">
            <v>1093376</v>
          </cell>
          <cell r="C75">
            <v>63435074</v>
          </cell>
          <cell r="D75">
            <v>1734925</v>
          </cell>
        </row>
        <row r="77">
          <cell r="A77">
            <v>36161</v>
          </cell>
          <cell r="B77">
            <v>51379</v>
          </cell>
          <cell r="C77">
            <v>3485183</v>
          </cell>
          <cell r="D77" t="str">
            <v>106,906     67833       67.54     201</v>
          </cell>
        </row>
        <row r="78">
          <cell r="A78">
            <v>36192</v>
          </cell>
          <cell r="B78">
            <v>46533</v>
          </cell>
          <cell r="C78">
            <v>3017366</v>
          </cell>
          <cell r="D78" t="str">
            <v>110,211     64844       70.31     200</v>
          </cell>
        </row>
        <row r="79">
          <cell r="A79">
            <v>36220</v>
          </cell>
          <cell r="B79">
            <v>50851</v>
          </cell>
          <cell r="C79">
            <v>3212904</v>
          </cell>
          <cell r="D79" t="str">
            <v>113,145     63183       68.99     199</v>
          </cell>
        </row>
        <row r="80">
          <cell r="A80">
            <v>36251</v>
          </cell>
          <cell r="B80">
            <v>43854</v>
          </cell>
          <cell r="C80">
            <v>3014272</v>
          </cell>
          <cell r="D80" t="str">
            <v>110,888     68735       71.66     195</v>
          </cell>
        </row>
        <row r="81">
          <cell r="A81">
            <v>36281</v>
          </cell>
          <cell r="B81">
            <v>50370</v>
          </cell>
          <cell r="C81">
            <v>3032307</v>
          </cell>
          <cell r="D81" t="str">
            <v>169,915     60201       77.13     189</v>
          </cell>
        </row>
        <row r="82">
          <cell r="A82">
            <v>36312</v>
          </cell>
          <cell r="B82">
            <v>41829</v>
          </cell>
          <cell r="C82">
            <v>2626230</v>
          </cell>
          <cell r="D82" t="str">
            <v>112,941     62785       72.97     180</v>
          </cell>
        </row>
        <row r="83">
          <cell r="A83">
            <v>36342</v>
          </cell>
          <cell r="B83">
            <v>44224</v>
          </cell>
          <cell r="C83">
            <v>2573962</v>
          </cell>
          <cell r="D83" t="str">
            <v>112,780     58203       71.83     182</v>
          </cell>
        </row>
        <row r="84">
          <cell r="A84">
            <v>36373</v>
          </cell>
          <cell r="B84">
            <v>44182</v>
          </cell>
          <cell r="C84">
            <v>2453810</v>
          </cell>
          <cell r="D84" t="str">
            <v>83,434     55539       65.38     181</v>
          </cell>
        </row>
        <row r="85">
          <cell r="A85">
            <v>36404</v>
          </cell>
          <cell r="B85">
            <v>41247</v>
          </cell>
          <cell r="C85">
            <v>2309207</v>
          </cell>
          <cell r="D85" t="str">
            <v>88,705     55985       68.26     176</v>
          </cell>
        </row>
        <row r="86">
          <cell r="A86">
            <v>36434</v>
          </cell>
          <cell r="B86">
            <v>43493</v>
          </cell>
          <cell r="C86">
            <v>2316305</v>
          </cell>
          <cell r="D86" t="str">
            <v>97,647     53257       69.18     176</v>
          </cell>
        </row>
        <row r="87">
          <cell r="A87">
            <v>36465</v>
          </cell>
          <cell r="B87">
            <v>42787</v>
          </cell>
          <cell r="C87">
            <v>2214732</v>
          </cell>
          <cell r="D87" t="str">
            <v>96,467     51762       69.27     170</v>
          </cell>
        </row>
        <row r="88">
          <cell r="A88">
            <v>36495</v>
          </cell>
          <cell r="B88">
            <v>42232</v>
          </cell>
          <cell r="C88">
            <v>2249444</v>
          </cell>
          <cell r="D88" t="str">
            <v>137,288     53264       76.48     167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  <cell r="D89" t="str">
            <v>__________</v>
          </cell>
        </row>
        <row r="90">
          <cell r="A90">
            <v>1999</v>
          </cell>
          <cell r="B90">
            <v>542981</v>
          </cell>
          <cell r="C90">
            <v>32505722</v>
          </cell>
          <cell r="D90">
            <v>1340327</v>
          </cell>
        </row>
        <row r="92">
          <cell r="A92">
            <v>36526</v>
          </cell>
          <cell r="B92">
            <v>46351</v>
          </cell>
          <cell r="C92">
            <v>2136824</v>
          </cell>
          <cell r="D92" t="str">
            <v>84,923     46101       64.69     167</v>
          </cell>
        </row>
        <row r="93">
          <cell r="A93">
            <v>36557</v>
          </cell>
          <cell r="B93">
            <v>40690</v>
          </cell>
          <cell r="C93">
            <v>1931373</v>
          </cell>
          <cell r="D93" t="str">
            <v>87,269     47466       68.20     167</v>
          </cell>
        </row>
        <row r="94">
          <cell r="A94">
            <v>36586</v>
          </cell>
          <cell r="B94">
            <v>39916</v>
          </cell>
          <cell r="C94">
            <v>1916781</v>
          </cell>
          <cell r="D94" t="str">
            <v>95,148     48021       70.45     164</v>
          </cell>
        </row>
        <row r="95">
          <cell r="A95">
            <v>36617</v>
          </cell>
          <cell r="B95">
            <v>35615</v>
          </cell>
          <cell r="C95">
            <v>1764270</v>
          </cell>
          <cell r="D95" t="str">
            <v>103,785     49538       74.45     162</v>
          </cell>
        </row>
        <row r="96">
          <cell r="A96">
            <v>36647</v>
          </cell>
          <cell r="B96">
            <v>38661</v>
          </cell>
          <cell r="C96">
            <v>1735198</v>
          </cell>
          <cell r="D96" t="str">
            <v>148,700     44883       79.37     161</v>
          </cell>
        </row>
        <row r="97">
          <cell r="A97">
            <v>36678</v>
          </cell>
          <cell r="B97">
            <v>32176</v>
          </cell>
          <cell r="C97">
            <v>1565561</v>
          </cell>
          <cell r="D97" t="str">
            <v>114,642     48657       78.08     156</v>
          </cell>
        </row>
        <row r="98">
          <cell r="A98">
            <v>36708</v>
          </cell>
          <cell r="B98">
            <v>33831</v>
          </cell>
          <cell r="C98">
            <v>1567212</v>
          </cell>
          <cell r="D98" t="str">
            <v>106,539     46325       75.90     157</v>
          </cell>
        </row>
        <row r="99">
          <cell r="A99">
            <v>36739</v>
          </cell>
          <cell r="B99">
            <v>31099</v>
          </cell>
          <cell r="C99">
            <v>1532008</v>
          </cell>
          <cell r="D99" t="str">
            <v>106,525     49263       77.40     154</v>
          </cell>
        </row>
        <row r="100">
          <cell r="A100">
            <v>36770</v>
          </cell>
          <cell r="B100">
            <v>26222</v>
          </cell>
          <cell r="C100">
            <v>1464764</v>
          </cell>
          <cell r="D100" t="str">
            <v>94,157     55861       78.22     155</v>
          </cell>
        </row>
        <row r="101">
          <cell r="A101">
            <v>36800</v>
          </cell>
          <cell r="B101">
            <v>28463</v>
          </cell>
          <cell r="C101">
            <v>1451377</v>
          </cell>
          <cell r="D101" t="str">
            <v>94,370     50992       76.83     155</v>
          </cell>
        </row>
        <row r="102">
          <cell r="A102">
            <v>36831</v>
          </cell>
          <cell r="B102">
            <v>28175</v>
          </cell>
          <cell r="C102">
            <v>1424470</v>
          </cell>
          <cell r="D102" t="str">
            <v>96,565     50558       77.41     153</v>
          </cell>
        </row>
        <row r="103">
          <cell r="A103">
            <v>36861</v>
          </cell>
          <cell r="B103">
            <v>29847</v>
          </cell>
          <cell r="C103">
            <v>1443050</v>
          </cell>
          <cell r="D103" t="str">
            <v>96,959     48349       76.46     150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  <cell r="D104" t="str">
            <v>__________</v>
          </cell>
        </row>
        <row r="105">
          <cell r="A105">
            <v>2000</v>
          </cell>
          <cell r="B105">
            <v>411046</v>
          </cell>
          <cell r="C105">
            <v>19932888</v>
          </cell>
          <cell r="D105">
            <v>1229582</v>
          </cell>
        </row>
        <row r="107">
          <cell r="A107">
            <v>36892</v>
          </cell>
          <cell r="B107">
            <v>28899</v>
          </cell>
          <cell r="C107">
            <v>1320564</v>
          </cell>
          <cell r="D107" t="str">
            <v>93,392     45696       76.37     151</v>
          </cell>
        </row>
        <row r="108">
          <cell r="A108">
            <v>36923</v>
          </cell>
          <cell r="B108">
            <v>26623</v>
          </cell>
          <cell r="C108">
            <v>1091860</v>
          </cell>
          <cell r="D108" t="str">
            <v>84,271     41012       75.99     149</v>
          </cell>
        </row>
        <row r="109">
          <cell r="A109">
            <v>36951</v>
          </cell>
          <cell r="B109">
            <v>28560</v>
          </cell>
          <cell r="C109">
            <v>1156870</v>
          </cell>
          <cell r="D109" t="str">
            <v>79,100     40507       73.47     147</v>
          </cell>
        </row>
        <row r="110">
          <cell r="A110">
            <v>36982</v>
          </cell>
          <cell r="B110">
            <v>26327</v>
          </cell>
          <cell r="C110">
            <v>1058749</v>
          </cell>
          <cell r="D110" t="str">
            <v>73,090     40216       73.52     147</v>
          </cell>
        </row>
        <row r="111">
          <cell r="A111">
            <v>37012</v>
          </cell>
          <cell r="B111">
            <v>27199</v>
          </cell>
          <cell r="C111">
            <v>1023287</v>
          </cell>
          <cell r="D111" t="str">
            <v>73,413     37623       72.97     139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7"/>
    </sheetNames>
    <sheetDataSet>
      <sheetData sheetId="0">
        <row r="56">
          <cell r="A56">
            <v>35612</v>
          </cell>
          <cell r="B56">
            <v>114487</v>
          </cell>
          <cell r="C56">
            <v>5113106</v>
          </cell>
          <cell r="D56" t="str">
            <v>79,568     44662       41.00     231</v>
          </cell>
        </row>
        <row r="57">
          <cell r="A57">
            <v>35643</v>
          </cell>
          <cell r="B57">
            <v>223101</v>
          </cell>
          <cell r="C57">
            <v>9641676</v>
          </cell>
          <cell r="D57" t="str">
            <v>207,384     43217       48.17     223</v>
          </cell>
        </row>
        <row r="58">
          <cell r="A58">
            <v>35674</v>
          </cell>
          <cell r="B58">
            <v>183504</v>
          </cell>
          <cell r="C58">
            <v>8985890</v>
          </cell>
          <cell r="D58" t="str">
            <v>140,543     48969       43.37     220</v>
          </cell>
        </row>
        <row r="59">
          <cell r="A59">
            <v>35704</v>
          </cell>
          <cell r="B59">
            <v>165759</v>
          </cell>
          <cell r="C59">
            <v>8434622</v>
          </cell>
          <cell r="D59" t="str">
            <v>129,304     50885       43.82     220</v>
          </cell>
        </row>
        <row r="60">
          <cell r="A60">
            <v>35735</v>
          </cell>
          <cell r="B60">
            <v>139817</v>
          </cell>
          <cell r="C60">
            <v>7162838</v>
          </cell>
          <cell r="D60" t="str">
            <v>105,621     51231       43.03     209</v>
          </cell>
        </row>
        <row r="61">
          <cell r="A61">
            <v>35765</v>
          </cell>
          <cell r="B61">
            <v>129182</v>
          </cell>
          <cell r="C61">
            <v>6852352</v>
          </cell>
          <cell r="D61" t="str">
            <v>92,817     53045       41.81     203</v>
          </cell>
        </row>
        <row r="62">
          <cell r="A62" t="str">
            <v>Totals: __</v>
          </cell>
          <cell r="B62" t="str">
            <v>________</v>
          </cell>
          <cell r="C62" t="str">
            <v>__________</v>
          </cell>
          <cell r="D62" t="str">
            <v>__________</v>
          </cell>
        </row>
        <row r="63">
          <cell r="A63">
            <v>1997</v>
          </cell>
          <cell r="B63">
            <v>955850</v>
          </cell>
          <cell r="C63">
            <v>46190484</v>
          </cell>
          <cell r="D63">
            <v>755237</v>
          </cell>
        </row>
        <row r="65">
          <cell r="A65">
            <v>35796</v>
          </cell>
          <cell r="B65">
            <v>122944</v>
          </cell>
          <cell r="C65">
            <v>6248140</v>
          </cell>
          <cell r="D65" t="str">
            <v>106,918     50822       46.51     196</v>
          </cell>
        </row>
        <row r="66">
          <cell r="A66">
            <v>35827</v>
          </cell>
          <cell r="B66">
            <v>96973</v>
          </cell>
          <cell r="C66">
            <v>5269736</v>
          </cell>
          <cell r="D66" t="str">
            <v>106,571     54343       52.36     192</v>
          </cell>
        </row>
        <row r="67">
          <cell r="A67">
            <v>35855</v>
          </cell>
          <cell r="B67">
            <v>101251</v>
          </cell>
          <cell r="C67">
            <v>5490191</v>
          </cell>
          <cell r="D67" t="str">
            <v>100,983     54224       49.93     189</v>
          </cell>
        </row>
        <row r="68">
          <cell r="A68">
            <v>35886</v>
          </cell>
          <cell r="B68">
            <v>85959</v>
          </cell>
          <cell r="C68">
            <v>4952131</v>
          </cell>
          <cell r="D68" t="str">
            <v>96,653     57611       52.93     188</v>
          </cell>
        </row>
        <row r="69">
          <cell r="A69">
            <v>35916</v>
          </cell>
          <cell r="B69">
            <v>82982</v>
          </cell>
          <cell r="C69">
            <v>4834549</v>
          </cell>
          <cell r="D69" t="str">
            <v>131,590     58261       61.33     186</v>
          </cell>
        </row>
        <row r="70">
          <cell r="A70">
            <v>35947</v>
          </cell>
          <cell r="B70">
            <v>71496</v>
          </cell>
          <cell r="C70">
            <v>4398420</v>
          </cell>
          <cell r="D70" t="str">
            <v>135,263     61520       65.42     183</v>
          </cell>
        </row>
        <row r="71">
          <cell r="A71">
            <v>35977</v>
          </cell>
          <cell r="B71">
            <v>68693</v>
          </cell>
          <cell r="C71">
            <v>4271484</v>
          </cell>
          <cell r="D71" t="str">
            <v>153,144     62183       69.03     179</v>
          </cell>
        </row>
        <row r="72">
          <cell r="A72">
            <v>36008</v>
          </cell>
          <cell r="B72">
            <v>64672</v>
          </cell>
          <cell r="C72">
            <v>4008544</v>
          </cell>
          <cell r="D72" t="str">
            <v>182,850     61983       73.87     175</v>
          </cell>
        </row>
        <row r="73">
          <cell r="A73">
            <v>36039</v>
          </cell>
          <cell r="B73">
            <v>57712</v>
          </cell>
          <cell r="C73">
            <v>3528506</v>
          </cell>
          <cell r="D73" t="str">
            <v>154,883     61140       72.85     172</v>
          </cell>
        </row>
        <row r="74">
          <cell r="A74">
            <v>36069</v>
          </cell>
          <cell r="B74">
            <v>61448</v>
          </cell>
          <cell r="C74">
            <v>3503109</v>
          </cell>
          <cell r="D74" t="str">
            <v>155,290     57010       71.65     170</v>
          </cell>
        </row>
        <row r="75">
          <cell r="A75">
            <v>36100</v>
          </cell>
          <cell r="B75">
            <v>56359</v>
          </cell>
          <cell r="C75">
            <v>3189761</v>
          </cell>
          <cell r="D75" t="str">
            <v>138,491     56598       71.08     169</v>
          </cell>
        </row>
        <row r="76">
          <cell r="A76">
            <v>36130</v>
          </cell>
          <cell r="B76">
            <v>55387</v>
          </cell>
          <cell r="C76">
            <v>2989815</v>
          </cell>
          <cell r="D76" t="str">
            <v>138,143     53981       71.38     166</v>
          </cell>
        </row>
        <row r="77">
          <cell r="A77" t="str">
            <v>Totals: __</v>
          </cell>
          <cell r="B77" t="str">
            <v>________</v>
          </cell>
          <cell r="C77" t="str">
            <v>__________</v>
          </cell>
          <cell r="D77" t="str">
            <v>__________</v>
          </cell>
        </row>
        <row r="78">
          <cell r="A78">
            <v>1998</v>
          </cell>
          <cell r="B78">
            <v>925876</v>
          </cell>
          <cell r="C78">
            <v>52684386</v>
          </cell>
          <cell r="D78">
            <v>1600779</v>
          </cell>
        </row>
        <row r="80">
          <cell r="A80">
            <v>36161</v>
          </cell>
          <cell r="B80">
            <v>49610</v>
          </cell>
          <cell r="C80">
            <v>2849730</v>
          </cell>
          <cell r="D80" t="str">
            <v>138,546     57443       73.63     161</v>
          </cell>
        </row>
        <row r="81">
          <cell r="A81">
            <v>36192</v>
          </cell>
          <cell r="B81">
            <v>42664</v>
          </cell>
          <cell r="C81">
            <v>2433414</v>
          </cell>
          <cell r="D81" t="str">
            <v>124,911     57037       74.54     164</v>
          </cell>
        </row>
        <row r="82">
          <cell r="A82">
            <v>36220</v>
          </cell>
          <cell r="B82">
            <v>46079</v>
          </cell>
          <cell r="C82">
            <v>2525490</v>
          </cell>
          <cell r="D82" t="str">
            <v>131,496     54808       74.05     155</v>
          </cell>
        </row>
        <row r="83">
          <cell r="A83">
            <v>36251</v>
          </cell>
          <cell r="B83">
            <v>41115</v>
          </cell>
          <cell r="C83">
            <v>2377489</v>
          </cell>
          <cell r="D83" t="str">
            <v>146,124     57826       78.04     155</v>
          </cell>
        </row>
        <row r="84">
          <cell r="A84">
            <v>36281</v>
          </cell>
          <cell r="B84">
            <v>39044</v>
          </cell>
          <cell r="C84">
            <v>2307249</v>
          </cell>
          <cell r="D84" t="str">
            <v>133,153     59094       77.33     152</v>
          </cell>
        </row>
        <row r="85">
          <cell r="A85">
            <v>36312</v>
          </cell>
          <cell r="B85">
            <v>34401</v>
          </cell>
          <cell r="C85">
            <v>2127696</v>
          </cell>
          <cell r="D85" t="str">
            <v>121,087     61850       77.88     155</v>
          </cell>
        </row>
        <row r="86">
          <cell r="A86">
            <v>36342</v>
          </cell>
          <cell r="B86">
            <v>36619</v>
          </cell>
          <cell r="C86">
            <v>2123202</v>
          </cell>
          <cell r="D86" t="str">
            <v>140,034     57981       79.27     155</v>
          </cell>
        </row>
        <row r="87">
          <cell r="A87">
            <v>36373</v>
          </cell>
          <cell r="B87">
            <v>34634</v>
          </cell>
          <cell r="C87">
            <v>1976277</v>
          </cell>
          <cell r="D87" t="str">
            <v>115,592     57062       76.95     154</v>
          </cell>
        </row>
        <row r="88">
          <cell r="A88">
            <v>36404</v>
          </cell>
          <cell r="B88">
            <v>34966</v>
          </cell>
          <cell r="C88">
            <v>1838854</v>
          </cell>
          <cell r="D88" t="str">
            <v>144,018     52590       80.46     155</v>
          </cell>
        </row>
        <row r="89">
          <cell r="A89">
            <v>36434</v>
          </cell>
          <cell r="B89">
            <v>34336</v>
          </cell>
          <cell r="C89">
            <v>1861280</v>
          </cell>
          <cell r="D89" t="str">
            <v>147,901     54208       81.16     154</v>
          </cell>
        </row>
        <row r="90">
          <cell r="A90">
            <v>36465</v>
          </cell>
          <cell r="B90">
            <v>32616</v>
          </cell>
          <cell r="C90">
            <v>1708249</v>
          </cell>
          <cell r="D90" t="str">
            <v>138,241     52375       80.91     151</v>
          </cell>
        </row>
        <row r="91">
          <cell r="A91">
            <v>36495</v>
          </cell>
          <cell r="B91">
            <v>32863</v>
          </cell>
          <cell r="C91">
            <v>1624635</v>
          </cell>
          <cell r="D91" t="str">
            <v>142,696     49437       81.28     144</v>
          </cell>
        </row>
        <row r="92">
          <cell r="A92" t="str">
            <v>Totals: __</v>
          </cell>
          <cell r="B92" t="str">
            <v>________</v>
          </cell>
          <cell r="C92" t="str">
            <v>__________</v>
          </cell>
          <cell r="D92" t="str">
            <v>__________</v>
          </cell>
        </row>
        <row r="93">
          <cell r="A93">
            <v>1999</v>
          </cell>
          <cell r="B93">
            <v>458947</v>
          </cell>
          <cell r="C93">
            <v>25753565</v>
          </cell>
          <cell r="D93">
            <v>1623799</v>
          </cell>
        </row>
        <row r="95">
          <cell r="A95">
            <v>36526</v>
          </cell>
          <cell r="B95">
            <v>31998</v>
          </cell>
          <cell r="C95">
            <v>1587377</v>
          </cell>
          <cell r="D95" t="str">
            <v>136,875     49609       81.05     142</v>
          </cell>
        </row>
        <row r="96">
          <cell r="A96">
            <v>36557</v>
          </cell>
          <cell r="B96">
            <v>29300</v>
          </cell>
          <cell r="C96">
            <v>1467996</v>
          </cell>
          <cell r="D96" t="str">
            <v>135,939     50103       82.27     143</v>
          </cell>
        </row>
        <row r="97">
          <cell r="A97">
            <v>36586</v>
          </cell>
          <cell r="B97">
            <v>30539</v>
          </cell>
          <cell r="C97">
            <v>1594554</v>
          </cell>
          <cell r="D97" t="str">
            <v>137,485     52214       81.82     145</v>
          </cell>
        </row>
        <row r="98">
          <cell r="A98">
            <v>36617</v>
          </cell>
          <cell r="B98">
            <v>28966</v>
          </cell>
          <cell r="C98">
            <v>1541609</v>
          </cell>
          <cell r="D98" t="str">
            <v>132,276     53222       82.04     145</v>
          </cell>
        </row>
        <row r="99">
          <cell r="A99">
            <v>36647</v>
          </cell>
          <cell r="B99">
            <v>32913</v>
          </cell>
          <cell r="C99">
            <v>1610135</v>
          </cell>
          <cell r="D99" t="str">
            <v>166,174     48921       83.47     144</v>
          </cell>
        </row>
        <row r="100">
          <cell r="A100">
            <v>36678</v>
          </cell>
          <cell r="B100">
            <v>30329</v>
          </cell>
          <cell r="C100">
            <v>1573592</v>
          </cell>
          <cell r="D100" t="str">
            <v>151,903     51885       83.36     145</v>
          </cell>
        </row>
        <row r="101">
          <cell r="A101">
            <v>36708</v>
          </cell>
          <cell r="B101">
            <v>28051</v>
          </cell>
          <cell r="C101">
            <v>1672170</v>
          </cell>
          <cell r="D101" t="str">
            <v>139,425     59612       83.25     143</v>
          </cell>
        </row>
        <row r="102">
          <cell r="A102">
            <v>36739</v>
          </cell>
          <cell r="B102">
            <v>26453</v>
          </cell>
          <cell r="C102">
            <v>1778682</v>
          </cell>
          <cell r="D102" t="str">
            <v>150,161     67240       85.02     144</v>
          </cell>
        </row>
        <row r="103">
          <cell r="A103">
            <v>36770</v>
          </cell>
          <cell r="B103">
            <v>26728</v>
          </cell>
          <cell r="C103">
            <v>1617861</v>
          </cell>
          <cell r="D103" t="str">
            <v>159,235     60531       85.63     143</v>
          </cell>
        </row>
        <row r="104">
          <cell r="A104">
            <v>36800</v>
          </cell>
          <cell r="B104">
            <v>26105</v>
          </cell>
          <cell r="C104">
            <v>1556644</v>
          </cell>
          <cell r="D104" t="str">
            <v>132,535     59631       83.54     140</v>
          </cell>
        </row>
        <row r="105">
          <cell r="A105">
            <v>36831</v>
          </cell>
          <cell r="B105">
            <v>25799</v>
          </cell>
          <cell r="C105">
            <v>1419963</v>
          </cell>
          <cell r="D105" t="str">
            <v>187,711     55040       87.92     137</v>
          </cell>
        </row>
        <row r="106">
          <cell r="A106">
            <v>36861</v>
          </cell>
          <cell r="B106">
            <v>26436</v>
          </cell>
          <cell r="C106">
            <v>1412510</v>
          </cell>
          <cell r="D106" t="str">
            <v>172,731     53432       86.73     134</v>
          </cell>
        </row>
        <row r="107">
          <cell r="A107" t="str">
            <v>Totals: __</v>
          </cell>
          <cell r="B107" t="str">
            <v>________</v>
          </cell>
          <cell r="C107" t="str">
            <v>__________</v>
          </cell>
          <cell r="D107" t="str">
            <v>__________</v>
          </cell>
        </row>
        <row r="108">
          <cell r="A108">
            <v>2000</v>
          </cell>
          <cell r="B108">
            <v>343617</v>
          </cell>
          <cell r="C108">
            <v>18833093</v>
          </cell>
          <cell r="D108">
            <v>1802450</v>
          </cell>
        </row>
        <row r="110">
          <cell r="A110">
            <v>36892</v>
          </cell>
          <cell r="B110">
            <v>24836</v>
          </cell>
          <cell r="C110">
            <v>1374080</v>
          </cell>
          <cell r="D110" t="str">
            <v>161,492     55327       86.67     131</v>
          </cell>
        </row>
        <row r="111">
          <cell r="A111">
            <v>36923</v>
          </cell>
          <cell r="B111">
            <v>23115</v>
          </cell>
          <cell r="C111">
            <v>1219847</v>
          </cell>
          <cell r="D111" t="str">
            <v>143,867     52773       86.16     130</v>
          </cell>
        </row>
        <row r="112">
          <cell r="A112">
            <v>36951</v>
          </cell>
          <cell r="B112">
            <v>22335</v>
          </cell>
          <cell r="C112">
            <v>1341572</v>
          </cell>
          <cell r="D112" t="str">
            <v>139,382     60066       86.19     134</v>
          </cell>
        </row>
        <row r="113">
          <cell r="A113">
            <v>36982</v>
          </cell>
          <cell r="B113">
            <v>19626</v>
          </cell>
          <cell r="C113">
            <v>1225511</v>
          </cell>
          <cell r="D113" t="str">
            <v>119,881     62444       85.93     136</v>
          </cell>
        </row>
        <row r="114">
          <cell r="A114">
            <v>37012</v>
          </cell>
          <cell r="B114">
            <v>20949</v>
          </cell>
          <cell r="C114">
            <v>1280849</v>
          </cell>
          <cell r="D114" t="str">
            <v>145,069     61142       87.38     131</v>
          </cell>
        </row>
        <row r="115">
          <cell r="A115" t="str">
            <v>Totals: __</v>
          </cell>
          <cell r="B115" t="str">
            <v>________</v>
          </cell>
          <cell r="C115" t="str">
            <v>__________</v>
          </cell>
          <cell r="D115" t="str">
            <v>__________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6-1968"/>
    </sheetNames>
    <sheetDataSet>
      <sheetData sheetId="0">
        <row r="515">
          <cell r="A515">
            <v>34335</v>
          </cell>
          <cell r="B515">
            <v>171402</v>
          </cell>
          <cell r="C515">
            <v>1910237</v>
          </cell>
          <cell r="D515" t="str">
            <v>3,472,518     11145       95.30    1348</v>
          </cell>
        </row>
        <row r="516">
          <cell r="A516">
            <v>34366</v>
          </cell>
          <cell r="B516">
            <v>157606</v>
          </cell>
          <cell r="C516">
            <v>1769317</v>
          </cell>
          <cell r="D516" t="str">
            <v>3,007,013     11227       95.02    1337</v>
          </cell>
        </row>
        <row r="517">
          <cell r="A517">
            <v>34394</v>
          </cell>
          <cell r="B517">
            <v>173553</v>
          </cell>
          <cell r="C517">
            <v>2029052</v>
          </cell>
          <cell r="D517" t="str">
            <v>3,041,475     11692       94.60    1310</v>
          </cell>
        </row>
        <row r="518">
          <cell r="A518">
            <v>34425</v>
          </cell>
          <cell r="B518">
            <v>162435</v>
          </cell>
          <cell r="C518">
            <v>1913630</v>
          </cell>
          <cell r="D518" t="str">
            <v>3,167,979     11781       95.12    1329</v>
          </cell>
        </row>
        <row r="519">
          <cell r="A519">
            <v>34455</v>
          </cell>
          <cell r="B519">
            <v>164309</v>
          </cell>
          <cell r="C519">
            <v>2003419</v>
          </cell>
          <cell r="D519" t="str">
            <v>2,855,567     12193       94.56    1349</v>
          </cell>
        </row>
        <row r="520">
          <cell r="A520">
            <v>34486</v>
          </cell>
          <cell r="B520">
            <v>153654</v>
          </cell>
          <cell r="C520">
            <v>1792847</v>
          </cell>
          <cell r="D520" t="str">
            <v>2,620,120     11669       94.46    1315</v>
          </cell>
        </row>
        <row r="521">
          <cell r="A521">
            <v>34516</v>
          </cell>
          <cell r="B521">
            <v>157135</v>
          </cell>
          <cell r="C521">
            <v>1802430</v>
          </cell>
          <cell r="D521" t="str">
            <v>3,082,584     11471       95.15    1343</v>
          </cell>
        </row>
        <row r="522">
          <cell r="A522">
            <v>34547</v>
          </cell>
          <cell r="B522">
            <v>159513</v>
          </cell>
          <cell r="C522">
            <v>1913044</v>
          </cell>
          <cell r="D522" t="str">
            <v>3,467,531     11994       95.60    1334</v>
          </cell>
        </row>
        <row r="523">
          <cell r="A523">
            <v>34578</v>
          </cell>
          <cell r="B523">
            <v>152719</v>
          </cell>
          <cell r="C523">
            <v>1803805</v>
          </cell>
          <cell r="D523" t="str">
            <v>3,909,927     11812       96.24    1308</v>
          </cell>
        </row>
        <row r="524">
          <cell r="A524">
            <v>34608</v>
          </cell>
          <cell r="B524">
            <v>156167</v>
          </cell>
          <cell r="C524">
            <v>1755529</v>
          </cell>
          <cell r="D524" t="str">
            <v>3,844,608     11242       96.10    1295</v>
          </cell>
        </row>
        <row r="525">
          <cell r="A525">
            <v>34639</v>
          </cell>
          <cell r="B525">
            <v>156251</v>
          </cell>
          <cell r="C525">
            <v>1804161</v>
          </cell>
          <cell r="D525" t="str">
            <v>4,214,864     11547       96.43    1213</v>
          </cell>
        </row>
        <row r="526">
          <cell r="A526">
            <v>34669</v>
          </cell>
          <cell r="B526">
            <v>154078</v>
          </cell>
          <cell r="C526">
            <v>1832960</v>
          </cell>
          <cell r="D526" t="str">
            <v>3,815,865     11897       96.12    1242</v>
          </cell>
        </row>
        <row r="527">
          <cell r="A527" t="str">
            <v>Totals:</v>
          </cell>
          <cell r="B527" t="str">
            <v>__________</v>
          </cell>
          <cell r="C527" t="str">
            <v>__________</v>
          </cell>
          <cell r="D527" t="str">
            <v>__________</v>
          </cell>
        </row>
        <row r="528">
          <cell r="A528">
            <v>1994</v>
          </cell>
          <cell r="B528">
            <v>1918822</v>
          </cell>
          <cell r="C528">
            <v>22330431</v>
          </cell>
          <cell r="D528">
            <v>40500051</v>
          </cell>
        </row>
        <row r="530">
          <cell r="A530">
            <v>34700</v>
          </cell>
          <cell r="B530">
            <v>151521</v>
          </cell>
          <cell r="C530">
            <v>1641295</v>
          </cell>
          <cell r="D530" t="str">
            <v>3,888,370     10833       96.25    1251</v>
          </cell>
        </row>
        <row r="531">
          <cell r="A531">
            <v>34731</v>
          </cell>
          <cell r="B531">
            <v>136533</v>
          </cell>
          <cell r="C531">
            <v>1593621</v>
          </cell>
          <cell r="D531" t="str">
            <v>3,669,504     11673       96.41    1194</v>
          </cell>
        </row>
        <row r="532">
          <cell r="A532">
            <v>34759</v>
          </cell>
          <cell r="B532">
            <v>150622</v>
          </cell>
          <cell r="C532">
            <v>1709247</v>
          </cell>
          <cell r="D532" t="str">
            <v>4,041,616     11348       96.41    1221</v>
          </cell>
        </row>
        <row r="533">
          <cell r="A533">
            <v>34790</v>
          </cell>
          <cell r="B533">
            <v>141491</v>
          </cell>
          <cell r="C533">
            <v>1574214</v>
          </cell>
          <cell r="D533" t="str">
            <v>3,595,247     11126       96.21    1200</v>
          </cell>
        </row>
        <row r="534">
          <cell r="A534">
            <v>34820</v>
          </cell>
          <cell r="B534">
            <v>141535</v>
          </cell>
          <cell r="C534">
            <v>1605777</v>
          </cell>
          <cell r="D534" t="str">
            <v>3,109,954     11346       95.65    1175</v>
          </cell>
        </row>
        <row r="535">
          <cell r="A535">
            <v>34851</v>
          </cell>
          <cell r="B535">
            <v>134519</v>
          </cell>
          <cell r="C535">
            <v>1592378</v>
          </cell>
          <cell r="D535" t="str">
            <v>3,311,851     11838       96.10    1276</v>
          </cell>
        </row>
        <row r="536">
          <cell r="A536">
            <v>34881</v>
          </cell>
          <cell r="B536">
            <v>137880</v>
          </cell>
          <cell r="C536">
            <v>1577939</v>
          </cell>
          <cell r="D536" t="str">
            <v>3,504,955     11445       96.22    1265</v>
          </cell>
        </row>
        <row r="537">
          <cell r="A537">
            <v>34912</v>
          </cell>
          <cell r="B537">
            <v>141815</v>
          </cell>
          <cell r="C537">
            <v>1647219</v>
          </cell>
          <cell r="D537" t="str">
            <v>3,716,401     11616       96.32    1213</v>
          </cell>
        </row>
        <row r="538">
          <cell r="A538">
            <v>34943</v>
          </cell>
          <cell r="B538">
            <v>134123</v>
          </cell>
          <cell r="C538">
            <v>1596660</v>
          </cell>
          <cell r="D538" t="str">
            <v>3,612,446     11905       96.42    1289</v>
          </cell>
        </row>
        <row r="539">
          <cell r="A539">
            <v>34973</v>
          </cell>
          <cell r="B539">
            <v>135998</v>
          </cell>
          <cell r="C539">
            <v>1532183</v>
          </cell>
          <cell r="D539" t="str">
            <v>3,544,794     11267       96.31    1250</v>
          </cell>
        </row>
        <row r="540">
          <cell r="A540">
            <v>35004</v>
          </cell>
          <cell r="B540">
            <v>127031</v>
          </cell>
          <cell r="C540">
            <v>1401941</v>
          </cell>
          <cell r="D540" t="str">
            <v>3,320,948     11037       96.32    1146</v>
          </cell>
        </row>
        <row r="541">
          <cell r="A541">
            <v>35034</v>
          </cell>
          <cell r="B541">
            <v>123581</v>
          </cell>
          <cell r="C541">
            <v>1438414</v>
          </cell>
          <cell r="D541" t="str">
            <v>3,047,425     11640       96.10    1130</v>
          </cell>
        </row>
        <row r="542">
          <cell r="A542" t="str">
            <v>Totals:</v>
          </cell>
          <cell r="B542" t="str">
            <v>__________</v>
          </cell>
          <cell r="C542" t="str">
            <v>__________</v>
          </cell>
          <cell r="D542" t="str">
            <v>__________</v>
          </cell>
        </row>
        <row r="543">
          <cell r="A543">
            <v>1995</v>
          </cell>
          <cell r="B543">
            <v>1656649</v>
          </cell>
          <cell r="C543">
            <v>18910888</v>
          </cell>
          <cell r="D543">
            <v>42363511</v>
          </cell>
        </row>
        <row r="545">
          <cell r="A545">
            <v>35065</v>
          </cell>
          <cell r="B545">
            <v>128027</v>
          </cell>
          <cell r="C545">
            <v>1432317</v>
          </cell>
          <cell r="D545" t="str">
            <v>3,830,770     11188       96.77    1105</v>
          </cell>
        </row>
        <row r="546">
          <cell r="A546">
            <v>35096</v>
          </cell>
          <cell r="B546">
            <v>116407</v>
          </cell>
          <cell r="C546">
            <v>1336188</v>
          </cell>
          <cell r="D546" t="str">
            <v>3,600,228     11479       96.87    1110</v>
          </cell>
        </row>
        <row r="547">
          <cell r="A547">
            <v>35125</v>
          </cell>
          <cell r="B547">
            <v>125921</v>
          </cell>
          <cell r="C547">
            <v>1488255</v>
          </cell>
          <cell r="D547" t="str">
            <v>3,684,651     11819       96.70    1092</v>
          </cell>
        </row>
        <row r="548">
          <cell r="A548">
            <v>35156</v>
          </cell>
          <cell r="B548">
            <v>120822</v>
          </cell>
          <cell r="C548">
            <v>1456669</v>
          </cell>
          <cell r="D548" t="str">
            <v>3,311,178     12057       96.48    1107</v>
          </cell>
        </row>
        <row r="549">
          <cell r="A549">
            <v>35186</v>
          </cell>
          <cell r="B549">
            <v>126673</v>
          </cell>
          <cell r="C549">
            <v>1501750</v>
          </cell>
          <cell r="D549" t="str">
            <v>4,119,400     11856       97.02    1096</v>
          </cell>
        </row>
        <row r="550">
          <cell r="A550">
            <v>35217</v>
          </cell>
          <cell r="B550">
            <v>118912</v>
          </cell>
          <cell r="C550">
            <v>1448042</v>
          </cell>
          <cell r="D550" t="str">
            <v>3,780,550     12178       96.95    1102</v>
          </cell>
        </row>
        <row r="551">
          <cell r="A551">
            <v>35247</v>
          </cell>
          <cell r="B551">
            <v>123919</v>
          </cell>
          <cell r="C551">
            <v>1537360</v>
          </cell>
          <cell r="D551" t="str">
            <v>3,694,619     12407       96.75    1067</v>
          </cell>
        </row>
        <row r="552">
          <cell r="A552">
            <v>35278</v>
          </cell>
          <cell r="B552">
            <v>120195</v>
          </cell>
          <cell r="C552">
            <v>1490670</v>
          </cell>
          <cell r="D552" t="str">
            <v>3,163,254     12403       96.34    1082</v>
          </cell>
        </row>
        <row r="553">
          <cell r="A553">
            <v>35309</v>
          </cell>
          <cell r="B553">
            <v>114705</v>
          </cell>
          <cell r="C553">
            <v>1443136</v>
          </cell>
          <cell r="D553" t="str">
            <v>3,520,049     12582       96.84    1084</v>
          </cell>
        </row>
        <row r="554">
          <cell r="A554">
            <v>35339</v>
          </cell>
          <cell r="B554">
            <v>117982</v>
          </cell>
          <cell r="C554">
            <v>1459215</v>
          </cell>
          <cell r="D554" t="str">
            <v>3,726,600     12369       96.93    1078</v>
          </cell>
        </row>
        <row r="555">
          <cell r="A555">
            <v>35370</v>
          </cell>
          <cell r="B555">
            <v>113905</v>
          </cell>
          <cell r="C555">
            <v>1387349</v>
          </cell>
          <cell r="D555" t="str">
            <v>3,566,237     12180       96.90    1064</v>
          </cell>
        </row>
        <row r="556">
          <cell r="A556">
            <v>35400</v>
          </cell>
          <cell r="B556">
            <v>111816</v>
          </cell>
          <cell r="C556">
            <v>1406805</v>
          </cell>
          <cell r="D556" t="str">
            <v>3,188,536     12582       96.61    1087</v>
          </cell>
        </row>
        <row r="557">
          <cell r="A557" t="str">
            <v>Totals:</v>
          </cell>
          <cell r="B557" t="str">
            <v>__________</v>
          </cell>
          <cell r="C557" t="str">
            <v>__________</v>
          </cell>
          <cell r="D557" t="str">
            <v>__________</v>
          </cell>
        </row>
        <row r="558">
          <cell r="A558">
            <v>1996</v>
          </cell>
          <cell r="B558">
            <v>1439284</v>
          </cell>
          <cell r="C558">
            <v>17387756</v>
          </cell>
          <cell r="D558">
            <v>43186072</v>
          </cell>
        </row>
        <row r="560">
          <cell r="A560">
            <v>35431</v>
          </cell>
          <cell r="B560">
            <v>107501</v>
          </cell>
          <cell r="C560">
            <v>1322303</v>
          </cell>
          <cell r="D560" t="str">
            <v>3,207,960     12301       96.76    1067</v>
          </cell>
        </row>
        <row r="561">
          <cell r="A561">
            <v>35462</v>
          </cell>
          <cell r="B561">
            <v>100976</v>
          </cell>
          <cell r="C561">
            <v>1230250</v>
          </cell>
          <cell r="D561" t="str">
            <v>3,346,399     12184       97.07    1079</v>
          </cell>
        </row>
        <row r="562">
          <cell r="A562">
            <v>35490</v>
          </cell>
          <cell r="B562">
            <v>112025</v>
          </cell>
          <cell r="C562">
            <v>1376829</v>
          </cell>
          <cell r="D562" t="str">
            <v>3,280,435     12291       96.70    1095</v>
          </cell>
        </row>
        <row r="563">
          <cell r="A563">
            <v>35521</v>
          </cell>
          <cell r="B563">
            <v>107603</v>
          </cell>
          <cell r="C563">
            <v>1417404</v>
          </cell>
          <cell r="D563" t="str">
            <v>3,130,613     13173       96.68    1085</v>
          </cell>
        </row>
        <row r="564">
          <cell r="A564">
            <v>35551</v>
          </cell>
          <cell r="B564">
            <v>108654</v>
          </cell>
          <cell r="C564">
            <v>1502430</v>
          </cell>
          <cell r="D564" t="str">
            <v>3,188,468     13828       96.70    1091</v>
          </cell>
        </row>
        <row r="565">
          <cell r="A565">
            <v>35582</v>
          </cell>
          <cell r="B565">
            <v>106202</v>
          </cell>
          <cell r="C565">
            <v>1310832</v>
          </cell>
          <cell r="D565" t="str">
            <v>3,135,100     12343       96.72    1103</v>
          </cell>
        </row>
        <row r="566">
          <cell r="A566">
            <v>35612</v>
          </cell>
          <cell r="B566">
            <v>99167</v>
          </cell>
          <cell r="C566">
            <v>1293641</v>
          </cell>
          <cell r="D566" t="str">
            <v>3,229,681     13046       97.02    1099</v>
          </cell>
        </row>
        <row r="567">
          <cell r="A567">
            <v>35643</v>
          </cell>
          <cell r="B567">
            <v>97153</v>
          </cell>
          <cell r="C567">
            <v>1297032</v>
          </cell>
          <cell r="D567" t="str">
            <v>2,943,269     13351       96.80    1082</v>
          </cell>
        </row>
        <row r="568">
          <cell r="A568">
            <v>35674</v>
          </cell>
          <cell r="B568">
            <v>92386</v>
          </cell>
          <cell r="C568">
            <v>1238894</v>
          </cell>
          <cell r="D568" t="str">
            <v>2,483,034     13410       96.41    1057</v>
          </cell>
        </row>
        <row r="569">
          <cell r="A569">
            <v>35704</v>
          </cell>
          <cell r="B569">
            <v>95406</v>
          </cell>
          <cell r="C569">
            <v>1344678</v>
          </cell>
          <cell r="D569" t="str">
            <v>2,527,908     14095       96.36    1001</v>
          </cell>
        </row>
        <row r="570">
          <cell r="A570">
            <v>35735</v>
          </cell>
          <cell r="B570">
            <v>92084</v>
          </cell>
          <cell r="C570">
            <v>1181993</v>
          </cell>
          <cell r="D570" t="str">
            <v>2,448,281     12837       96.38    1014</v>
          </cell>
        </row>
        <row r="571">
          <cell r="A571">
            <v>35765</v>
          </cell>
          <cell r="B571">
            <v>104594</v>
          </cell>
          <cell r="C571">
            <v>1279512</v>
          </cell>
          <cell r="D571" t="str">
            <v>2,662,043     12234       96.22    1017</v>
          </cell>
        </row>
        <row r="572">
          <cell r="A572" t="str">
            <v>Totals:</v>
          </cell>
          <cell r="B572" t="str">
            <v>__________</v>
          </cell>
          <cell r="C572" t="str">
            <v>__________</v>
          </cell>
          <cell r="D572" t="str">
            <v>__________</v>
          </cell>
        </row>
        <row r="573">
          <cell r="A573">
            <v>1997</v>
          </cell>
          <cell r="B573">
            <v>1223751</v>
          </cell>
          <cell r="C573">
            <v>15795798</v>
          </cell>
          <cell r="D573">
            <v>35583191</v>
          </cell>
        </row>
        <row r="575">
          <cell r="A575">
            <v>35796</v>
          </cell>
          <cell r="B575">
            <v>98227</v>
          </cell>
          <cell r="C575">
            <v>1273549</v>
          </cell>
          <cell r="D575" t="str">
            <v>2,444,750     12966       96.14    1020</v>
          </cell>
        </row>
        <row r="576">
          <cell r="A576">
            <v>35827</v>
          </cell>
          <cell r="B576">
            <v>92482</v>
          </cell>
          <cell r="C576">
            <v>1197789</v>
          </cell>
          <cell r="D576" t="str">
            <v>2,449,924     12952       96.36    1013</v>
          </cell>
        </row>
        <row r="577">
          <cell r="A577">
            <v>35855</v>
          </cell>
          <cell r="B577">
            <v>102150</v>
          </cell>
          <cell r="C577">
            <v>1352680</v>
          </cell>
          <cell r="D577" t="str">
            <v>1,908,021     13243       94.92     998</v>
          </cell>
        </row>
        <row r="578">
          <cell r="A578">
            <v>35886</v>
          </cell>
          <cell r="B578">
            <v>104475</v>
          </cell>
          <cell r="C578">
            <v>1371887</v>
          </cell>
          <cell r="D578" t="str">
            <v>2,216,155     13132       95.50    1011</v>
          </cell>
        </row>
        <row r="579">
          <cell r="A579">
            <v>35916</v>
          </cell>
          <cell r="B579">
            <v>96918</v>
          </cell>
          <cell r="C579">
            <v>1411681</v>
          </cell>
          <cell r="D579" t="str">
            <v>1,958,374     14566       95.28     995</v>
          </cell>
        </row>
        <row r="580">
          <cell r="A580">
            <v>35947</v>
          </cell>
          <cell r="B580">
            <v>95696</v>
          </cell>
          <cell r="C580">
            <v>1394963</v>
          </cell>
          <cell r="D580" t="str">
            <v>1,913,863     14578       95.24    1049</v>
          </cell>
        </row>
        <row r="581">
          <cell r="A581">
            <v>35977</v>
          </cell>
          <cell r="B581">
            <v>98065</v>
          </cell>
          <cell r="C581">
            <v>1392687</v>
          </cell>
          <cell r="D581" t="str">
            <v>1,879,405     14202       95.04     989</v>
          </cell>
        </row>
        <row r="582">
          <cell r="A582">
            <v>36008</v>
          </cell>
          <cell r="B582">
            <v>93949</v>
          </cell>
          <cell r="C582">
            <v>1309156</v>
          </cell>
          <cell r="D582" t="str">
            <v>1,792,439     13935       95.02     995</v>
          </cell>
        </row>
        <row r="583">
          <cell r="A583">
            <v>36039</v>
          </cell>
          <cell r="B583">
            <v>88310</v>
          </cell>
          <cell r="C583">
            <v>1322309</v>
          </cell>
          <cell r="D583" t="str">
            <v>1,708,173     14974       95.08     951</v>
          </cell>
        </row>
        <row r="584">
          <cell r="A584">
            <v>36069</v>
          </cell>
          <cell r="B584">
            <v>91388</v>
          </cell>
          <cell r="C584">
            <v>1513972</v>
          </cell>
          <cell r="D584" t="str">
            <v>1,831,433     16567       95.25     973</v>
          </cell>
        </row>
        <row r="585">
          <cell r="A585">
            <v>36100</v>
          </cell>
          <cell r="B585">
            <v>87638</v>
          </cell>
          <cell r="C585">
            <v>1321048</v>
          </cell>
          <cell r="D585" t="str">
            <v>2,008,680     15074       95.82     930</v>
          </cell>
        </row>
        <row r="586">
          <cell r="A586">
            <v>36130</v>
          </cell>
          <cell r="B586">
            <v>84621</v>
          </cell>
          <cell r="C586">
            <v>1350603</v>
          </cell>
          <cell r="D586" t="str">
            <v>1,955,480     15961       95.85     923</v>
          </cell>
        </row>
        <row r="587">
          <cell r="A587" t="str">
            <v>Totals:</v>
          </cell>
          <cell r="B587" t="str">
            <v>__________</v>
          </cell>
          <cell r="C587" t="str">
            <v>__________</v>
          </cell>
          <cell r="D587" t="str">
            <v>__________</v>
          </cell>
        </row>
        <row r="588">
          <cell r="A588">
            <v>1998</v>
          </cell>
          <cell r="B588">
            <v>1133919</v>
          </cell>
          <cell r="C588">
            <v>16212324</v>
          </cell>
          <cell r="D588">
            <v>24066697</v>
          </cell>
        </row>
        <row r="590">
          <cell r="A590">
            <v>36161</v>
          </cell>
          <cell r="B590">
            <v>80781</v>
          </cell>
          <cell r="C590">
            <v>1330106</v>
          </cell>
          <cell r="D590" t="str">
            <v>2,098,477     16466       96.29     913</v>
          </cell>
        </row>
        <row r="591">
          <cell r="A591">
            <v>36192</v>
          </cell>
          <cell r="B591">
            <v>78988</v>
          </cell>
          <cell r="C591">
            <v>1200265</v>
          </cell>
          <cell r="D591" t="str">
            <v>1,806,357     15196       95.81     924</v>
          </cell>
        </row>
        <row r="592">
          <cell r="A592">
            <v>36220</v>
          </cell>
          <cell r="B592">
            <v>80573</v>
          </cell>
          <cell r="C592">
            <v>1330293</v>
          </cell>
          <cell r="D592" t="str">
            <v>1,653,686     16511       95.35     895</v>
          </cell>
        </row>
        <row r="593">
          <cell r="A593">
            <v>36251</v>
          </cell>
          <cell r="B593">
            <v>80688</v>
          </cell>
          <cell r="C593">
            <v>1336384</v>
          </cell>
          <cell r="D593" t="str">
            <v>1,602,759     16563       95.21     907</v>
          </cell>
        </row>
        <row r="594">
          <cell r="A594">
            <v>36281</v>
          </cell>
          <cell r="B594">
            <v>79382</v>
          </cell>
          <cell r="C594">
            <v>1356823</v>
          </cell>
          <cell r="D594" t="str">
            <v>1,519,306     17093       95.03     910</v>
          </cell>
        </row>
        <row r="595">
          <cell r="A595">
            <v>36312</v>
          </cell>
          <cell r="B595">
            <v>77953</v>
          </cell>
          <cell r="C595">
            <v>1378504</v>
          </cell>
          <cell r="D595" t="str">
            <v>1,530,665     17684       95.15     888</v>
          </cell>
        </row>
        <row r="596">
          <cell r="A596">
            <v>36342</v>
          </cell>
          <cell r="B596">
            <v>77740</v>
          </cell>
          <cell r="C596">
            <v>1350728</v>
          </cell>
          <cell r="D596" t="str">
            <v>1,495,619     17375       95.06     931</v>
          </cell>
        </row>
        <row r="597">
          <cell r="A597">
            <v>36373</v>
          </cell>
          <cell r="B597">
            <v>79577</v>
          </cell>
          <cell r="C597">
            <v>1333233</v>
          </cell>
          <cell r="D597" t="str">
            <v>1,528,512     16754       95.05     908</v>
          </cell>
        </row>
        <row r="598">
          <cell r="A598">
            <v>36404</v>
          </cell>
          <cell r="B598">
            <v>75937</v>
          </cell>
          <cell r="C598">
            <v>1209445</v>
          </cell>
          <cell r="D598" t="str">
            <v>1,465,253     15927       95.07     911</v>
          </cell>
        </row>
        <row r="599">
          <cell r="A599">
            <v>36434</v>
          </cell>
          <cell r="B599">
            <v>76611</v>
          </cell>
          <cell r="C599">
            <v>1237900</v>
          </cell>
          <cell r="D599" t="str">
            <v>1,662,574     16159       95.60     891</v>
          </cell>
        </row>
        <row r="600">
          <cell r="A600">
            <v>36465</v>
          </cell>
          <cell r="B600">
            <v>76735</v>
          </cell>
          <cell r="C600">
            <v>1210624</v>
          </cell>
          <cell r="D600" t="str">
            <v>1,689,607     15777       95.66     872</v>
          </cell>
        </row>
        <row r="601">
          <cell r="A601">
            <v>36495</v>
          </cell>
          <cell r="B601">
            <v>74738</v>
          </cell>
          <cell r="C601">
            <v>1240588</v>
          </cell>
          <cell r="D601" t="str">
            <v>1,747,720     16600       95.90     891</v>
          </cell>
        </row>
        <row r="602">
          <cell r="A602" t="str">
            <v>Totals:</v>
          </cell>
          <cell r="B602" t="str">
            <v>__________</v>
          </cell>
          <cell r="C602" t="str">
            <v>__________</v>
          </cell>
          <cell r="D602" t="str">
            <v>__________</v>
          </cell>
        </row>
        <row r="603">
          <cell r="A603">
            <v>1999</v>
          </cell>
          <cell r="B603">
            <v>939703</v>
          </cell>
          <cell r="C603">
            <v>15514893</v>
          </cell>
          <cell r="D603">
            <v>19800535</v>
          </cell>
        </row>
        <row r="605">
          <cell r="A605">
            <v>36526</v>
          </cell>
          <cell r="B605">
            <v>76025</v>
          </cell>
          <cell r="C605">
            <v>1208262</v>
          </cell>
          <cell r="D605" t="str">
            <v>1,522,042     15893       95.24     890</v>
          </cell>
        </row>
        <row r="606">
          <cell r="A606">
            <v>36557</v>
          </cell>
          <cell r="B606">
            <v>70282</v>
          </cell>
          <cell r="C606">
            <v>1097879</v>
          </cell>
          <cell r="D606" t="str">
            <v>1,497,295     15622       95.52     891</v>
          </cell>
        </row>
        <row r="607">
          <cell r="A607">
            <v>36586</v>
          </cell>
          <cell r="B607">
            <v>76986</v>
          </cell>
          <cell r="C607">
            <v>1172721</v>
          </cell>
          <cell r="D607" t="str">
            <v>1,579,642     15233       95.35     895</v>
          </cell>
        </row>
        <row r="608">
          <cell r="A608">
            <v>36617</v>
          </cell>
          <cell r="B608">
            <v>75167</v>
          </cell>
          <cell r="C608">
            <v>1087064</v>
          </cell>
          <cell r="D608" t="str">
            <v>1,491,048     14462       95.20     887</v>
          </cell>
        </row>
        <row r="609">
          <cell r="A609">
            <v>36647</v>
          </cell>
          <cell r="B609">
            <v>74061</v>
          </cell>
          <cell r="C609">
            <v>1102675</v>
          </cell>
          <cell r="D609" t="str">
            <v>1,419,734     14889       95.04     874</v>
          </cell>
        </row>
        <row r="610">
          <cell r="A610">
            <v>36678</v>
          </cell>
          <cell r="B610">
            <v>73190</v>
          </cell>
          <cell r="C610">
            <v>1084618</v>
          </cell>
          <cell r="D610" t="str">
            <v>1,373,648     14820       94.94     864</v>
          </cell>
        </row>
        <row r="611">
          <cell r="A611">
            <v>36708</v>
          </cell>
          <cell r="B611">
            <v>69151</v>
          </cell>
          <cell r="C611">
            <v>1128431</v>
          </cell>
          <cell r="D611" t="str">
            <v>1,490,000     16319       95.56     861</v>
          </cell>
        </row>
        <row r="612">
          <cell r="A612">
            <v>36739</v>
          </cell>
          <cell r="B612">
            <v>70418</v>
          </cell>
          <cell r="C612">
            <v>1096800</v>
          </cell>
          <cell r="D612" t="str">
            <v>1,532,345     15576       95.61     869</v>
          </cell>
        </row>
        <row r="613">
          <cell r="A613">
            <v>36770</v>
          </cell>
          <cell r="B613">
            <v>68345</v>
          </cell>
          <cell r="C613">
            <v>988212</v>
          </cell>
          <cell r="D613" t="str">
            <v>1,237,523     14460       94.77     869</v>
          </cell>
        </row>
        <row r="614">
          <cell r="A614">
            <v>36800</v>
          </cell>
          <cell r="B614">
            <v>69644</v>
          </cell>
          <cell r="C614">
            <v>988670</v>
          </cell>
          <cell r="D614" t="str">
            <v>1,232,482     14197       94.65     873</v>
          </cell>
        </row>
        <row r="615">
          <cell r="A615">
            <v>36831</v>
          </cell>
          <cell r="B615">
            <v>69148</v>
          </cell>
          <cell r="C615">
            <v>981211</v>
          </cell>
          <cell r="D615" t="str">
            <v>1,200,014     14191       94.55     867</v>
          </cell>
        </row>
        <row r="616">
          <cell r="A616">
            <v>36861</v>
          </cell>
          <cell r="B616">
            <v>68629</v>
          </cell>
          <cell r="C616">
            <v>1005908</v>
          </cell>
          <cell r="D616" t="str">
            <v>1,193,113     14658       94.56     872</v>
          </cell>
        </row>
        <row r="617">
          <cell r="A617" t="str">
            <v>Totals:</v>
          </cell>
          <cell r="B617" t="str">
            <v>__________</v>
          </cell>
          <cell r="C617" t="str">
            <v>__________</v>
          </cell>
          <cell r="D617" t="str">
            <v>__________</v>
          </cell>
        </row>
        <row r="618">
          <cell r="A618">
            <v>2000</v>
          </cell>
          <cell r="B618">
            <v>861046</v>
          </cell>
          <cell r="C618">
            <v>12942451</v>
          </cell>
          <cell r="D618">
            <v>16768886</v>
          </cell>
        </row>
        <row r="620">
          <cell r="A620">
            <v>36892</v>
          </cell>
          <cell r="B620">
            <v>72058</v>
          </cell>
          <cell r="C620">
            <v>981015</v>
          </cell>
          <cell r="D620" t="str">
            <v>1,145,370     13615       94.08     865</v>
          </cell>
        </row>
        <row r="621">
          <cell r="A621">
            <v>36923</v>
          </cell>
          <cell r="B621">
            <v>69739</v>
          </cell>
          <cell r="C621">
            <v>943820</v>
          </cell>
          <cell r="D621" t="str">
            <v>1,234,678     13534       94.65     878</v>
          </cell>
        </row>
        <row r="622">
          <cell r="A622">
            <v>36951</v>
          </cell>
          <cell r="B622">
            <v>74432</v>
          </cell>
          <cell r="C622">
            <v>1013318</v>
          </cell>
          <cell r="D622" t="str">
            <v>1,232,208     13615       94.30     898</v>
          </cell>
        </row>
        <row r="623">
          <cell r="A623">
            <v>36982</v>
          </cell>
          <cell r="B623">
            <v>73875</v>
          </cell>
          <cell r="C623">
            <v>989376</v>
          </cell>
          <cell r="D623" t="str">
            <v>1,175,600     13393       94.09     866</v>
          </cell>
        </row>
        <row r="624">
          <cell r="A624">
            <v>37012</v>
          </cell>
          <cell r="B624">
            <v>71276</v>
          </cell>
          <cell r="C624">
            <v>969007</v>
          </cell>
          <cell r="D624" t="str">
            <v>1,250,537     13596       94.61     773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7"/>
    </sheetNames>
    <sheetDataSet>
      <sheetData sheetId="0">
        <row r="47">
          <cell r="A47">
            <v>35674</v>
          </cell>
          <cell r="B47">
            <v>114068</v>
          </cell>
          <cell r="C47">
            <v>4423797</v>
          </cell>
          <cell r="D47" t="str">
            <v>29,876     38783       20.76     233</v>
          </cell>
        </row>
        <row r="48">
          <cell r="A48">
            <v>35704</v>
          </cell>
          <cell r="B48">
            <v>188582</v>
          </cell>
          <cell r="C48">
            <v>9829846</v>
          </cell>
          <cell r="D48" t="str">
            <v>143,622     52126       43.23     223</v>
          </cell>
        </row>
        <row r="49">
          <cell r="A49">
            <v>35735</v>
          </cell>
          <cell r="B49">
            <v>179124</v>
          </cell>
          <cell r="C49">
            <v>9077956</v>
          </cell>
          <cell r="D49" t="str">
            <v>229,386     50680       56.15     221</v>
          </cell>
        </row>
        <row r="50">
          <cell r="A50">
            <v>35765</v>
          </cell>
          <cell r="B50">
            <v>168448</v>
          </cell>
          <cell r="C50">
            <v>8834552</v>
          </cell>
          <cell r="D50" t="str">
            <v>162,064     52447       49.03     218</v>
          </cell>
        </row>
        <row r="51">
          <cell r="A51" t="str">
            <v>Totals: ___</v>
          </cell>
          <cell r="B51" t="str">
            <v>_______</v>
          </cell>
          <cell r="C51" t="str">
            <v>__________</v>
          </cell>
          <cell r="D51" t="str">
            <v>__________</v>
          </cell>
        </row>
        <row r="52">
          <cell r="A52">
            <v>1997</v>
          </cell>
          <cell r="B52">
            <v>650222</v>
          </cell>
          <cell r="C52">
            <v>32166151</v>
          </cell>
          <cell r="D52">
            <v>564948</v>
          </cell>
        </row>
        <row r="54">
          <cell r="A54">
            <v>35796</v>
          </cell>
          <cell r="B54">
            <v>131264</v>
          </cell>
          <cell r="C54">
            <v>7969077</v>
          </cell>
          <cell r="D54" t="str">
            <v>132,425     60711       50.22     211</v>
          </cell>
        </row>
        <row r="55">
          <cell r="A55">
            <v>35827</v>
          </cell>
          <cell r="B55">
            <v>106860</v>
          </cell>
          <cell r="C55">
            <v>6626277</v>
          </cell>
          <cell r="D55" t="str">
            <v>120,374     62009       52.97     210</v>
          </cell>
        </row>
        <row r="56">
          <cell r="A56">
            <v>35855</v>
          </cell>
          <cell r="B56">
            <v>100649</v>
          </cell>
          <cell r="C56">
            <v>6153681</v>
          </cell>
          <cell r="D56" t="str">
            <v>90,311     61141       47.29     201</v>
          </cell>
        </row>
        <row r="57">
          <cell r="A57">
            <v>35886</v>
          </cell>
          <cell r="B57">
            <v>81750</v>
          </cell>
          <cell r="C57">
            <v>5411767</v>
          </cell>
          <cell r="D57" t="str">
            <v>65,863     66199       44.62     193</v>
          </cell>
        </row>
        <row r="58">
          <cell r="A58">
            <v>35916</v>
          </cell>
          <cell r="B58">
            <v>80813</v>
          </cell>
          <cell r="C58">
            <v>5142679</v>
          </cell>
          <cell r="D58" t="str">
            <v>64,930     63637       44.55     186</v>
          </cell>
        </row>
        <row r="59">
          <cell r="A59">
            <v>35947</v>
          </cell>
          <cell r="B59">
            <v>65343</v>
          </cell>
          <cell r="C59">
            <v>4588591</v>
          </cell>
          <cell r="D59" t="str">
            <v>72,071     70224       52.45     182</v>
          </cell>
        </row>
        <row r="60">
          <cell r="A60">
            <v>35977</v>
          </cell>
          <cell r="B60">
            <v>65835</v>
          </cell>
          <cell r="C60">
            <v>4417552</v>
          </cell>
          <cell r="D60" t="str">
            <v>82,308     67101       55.56     183</v>
          </cell>
        </row>
        <row r="61">
          <cell r="A61">
            <v>36008</v>
          </cell>
          <cell r="B61">
            <v>59858</v>
          </cell>
          <cell r="C61">
            <v>4413892</v>
          </cell>
          <cell r="D61" t="str">
            <v>91,734     73740       60.51     180</v>
          </cell>
        </row>
        <row r="62">
          <cell r="A62">
            <v>36039</v>
          </cell>
          <cell r="B62">
            <v>54846</v>
          </cell>
          <cell r="C62">
            <v>3725799</v>
          </cell>
          <cell r="D62" t="str">
            <v>63,884     67933       53.81     177</v>
          </cell>
        </row>
        <row r="63">
          <cell r="A63">
            <v>36069</v>
          </cell>
          <cell r="B63">
            <v>58428</v>
          </cell>
          <cell r="C63">
            <v>3613690</v>
          </cell>
          <cell r="D63" t="str">
            <v>70,788     61849       54.78     176</v>
          </cell>
        </row>
        <row r="64">
          <cell r="A64">
            <v>36100</v>
          </cell>
          <cell r="B64">
            <v>56377</v>
          </cell>
          <cell r="C64">
            <v>3348163</v>
          </cell>
          <cell r="D64" t="str">
            <v>63,584     59389       53.00     178</v>
          </cell>
        </row>
        <row r="65">
          <cell r="A65">
            <v>36130</v>
          </cell>
          <cell r="B65">
            <v>52140</v>
          </cell>
          <cell r="C65">
            <v>3236408</v>
          </cell>
          <cell r="D65" t="str">
            <v>70,759     62072       57.57     177</v>
          </cell>
        </row>
        <row r="66">
          <cell r="A66" t="str">
            <v>Totals: ___</v>
          </cell>
          <cell r="B66" t="str">
            <v>_______</v>
          </cell>
          <cell r="C66" t="str">
            <v>__________</v>
          </cell>
          <cell r="D66" t="str">
            <v>__________</v>
          </cell>
        </row>
        <row r="67">
          <cell r="A67">
            <v>1998</v>
          </cell>
          <cell r="B67">
            <v>914163</v>
          </cell>
          <cell r="C67">
            <v>58647576</v>
          </cell>
          <cell r="D67">
            <v>989031</v>
          </cell>
        </row>
        <row r="69">
          <cell r="A69">
            <v>36161</v>
          </cell>
          <cell r="B69">
            <v>45928</v>
          </cell>
          <cell r="C69">
            <v>3034906</v>
          </cell>
          <cell r="D69" t="str">
            <v>68,078     66080       59.71     178</v>
          </cell>
        </row>
        <row r="70">
          <cell r="A70">
            <v>36192</v>
          </cell>
          <cell r="B70">
            <v>43431</v>
          </cell>
          <cell r="C70">
            <v>2552015</v>
          </cell>
          <cell r="D70" t="str">
            <v>61,518     58761       58.62     176</v>
          </cell>
        </row>
        <row r="71">
          <cell r="A71">
            <v>36220</v>
          </cell>
          <cell r="B71">
            <v>43372</v>
          </cell>
          <cell r="C71">
            <v>2526909</v>
          </cell>
          <cell r="D71" t="str">
            <v>49,080     58262       53.09     172</v>
          </cell>
        </row>
        <row r="72">
          <cell r="A72">
            <v>36251</v>
          </cell>
          <cell r="B72">
            <v>38586</v>
          </cell>
          <cell r="C72">
            <v>2112659</v>
          </cell>
          <cell r="D72" t="str">
            <v>42,799     54752       52.59     171</v>
          </cell>
        </row>
        <row r="73">
          <cell r="A73">
            <v>36281</v>
          </cell>
          <cell r="B73">
            <v>39670</v>
          </cell>
          <cell r="C73">
            <v>2097330</v>
          </cell>
          <cell r="D73" t="str">
            <v>43,385     52870       52.24     168</v>
          </cell>
        </row>
        <row r="74">
          <cell r="A74">
            <v>36312</v>
          </cell>
          <cell r="B74">
            <v>34037</v>
          </cell>
          <cell r="C74">
            <v>2010805</v>
          </cell>
          <cell r="D74" t="str">
            <v>38,751     59078       53.24     163</v>
          </cell>
        </row>
        <row r="75">
          <cell r="A75">
            <v>36342</v>
          </cell>
          <cell r="B75">
            <v>36867</v>
          </cell>
          <cell r="C75">
            <v>1988490</v>
          </cell>
          <cell r="D75" t="str">
            <v>37,906     53937       50.69     160</v>
          </cell>
        </row>
        <row r="76">
          <cell r="A76">
            <v>36373</v>
          </cell>
          <cell r="B76">
            <v>32440</v>
          </cell>
          <cell r="C76">
            <v>1848811</v>
          </cell>
          <cell r="D76" t="str">
            <v>38,646     56992       54.37     155</v>
          </cell>
        </row>
        <row r="77">
          <cell r="A77">
            <v>36404</v>
          </cell>
          <cell r="B77">
            <v>29859</v>
          </cell>
          <cell r="C77">
            <v>1755460</v>
          </cell>
          <cell r="D77" t="str">
            <v>37,330     58792       55.56     151</v>
          </cell>
        </row>
        <row r="78">
          <cell r="A78">
            <v>36434</v>
          </cell>
          <cell r="B78">
            <v>31293</v>
          </cell>
          <cell r="C78">
            <v>1729501</v>
          </cell>
          <cell r="D78" t="str">
            <v>36,912     55268       54.12     153</v>
          </cell>
        </row>
        <row r="79">
          <cell r="A79">
            <v>36465</v>
          </cell>
          <cell r="B79">
            <v>30455</v>
          </cell>
          <cell r="C79">
            <v>1689721</v>
          </cell>
          <cell r="D79" t="str">
            <v>37,670     55483       55.30     153</v>
          </cell>
        </row>
        <row r="80">
          <cell r="A80">
            <v>36495</v>
          </cell>
          <cell r="B80">
            <v>29204</v>
          </cell>
          <cell r="C80">
            <v>1614959</v>
          </cell>
          <cell r="D80" t="str">
            <v>34,270     55300       53.99     148</v>
          </cell>
        </row>
        <row r="81">
          <cell r="A81" t="str">
            <v>Totals: ___</v>
          </cell>
          <cell r="B81" t="str">
            <v>_______</v>
          </cell>
          <cell r="C81" t="str">
            <v>__________</v>
          </cell>
          <cell r="D81" t="str">
            <v>__________</v>
          </cell>
        </row>
        <row r="82">
          <cell r="A82">
            <v>1999</v>
          </cell>
          <cell r="B82">
            <v>435142</v>
          </cell>
          <cell r="C82">
            <v>24961566</v>
          </cell>
          <cell r="D82">
            <v>526345</v>
          </cell>
        </row>
        <row r="84">
          <cell r="A84">
            <v>36526</v>
          </cell>
          <cell r="B84">
            <v>30126</v>
          </cell>
          <cell r="C84">
            <v>1582102</v>
          </cell>
          <cell r="D84" t="str">
            <v>49,062     52517       61.96     144</v>
          </cell>
        </row>
        <row r="85">
          <cell r="A85">
            <v>36557</v>
          </cell>
          <cell r="B85">
            <v>26547</v>
          </cell>
          <cell r="C85">
            <v>1481871</v>
          </cell>
          <cell r="D85" t="str">
            <v>43,916     55821       62.32     142</v>
          </cell>
        </row>
        <row r="86">
          <cell r="A86">
            <v>36586</v>
          </cell>
          <cell r="B86">
            <v>30316</v>
          </cell>
          <cell r="C86">
            <v>1508186</v>
          </cell>
          <cell r="D86" t="str">
            <v>49,144     49749       61.85     140</v>
          </cell>
        </row>
        <row r="87">
          <cell r="A87">
            <v>36617</v>
          </cell>
          <cell r="B87">
            <v>30960</v>
          </cell>
          <cell r="C87">
            <v>1331721</v>
          </cell>
          <cell r="D87" t="str">
            <v>46,772     43015       60.17     138</v>
          </cell>
        </row>
        <row r="88">
          <cell r="A88">
            <v>36647</v>
          </cell>
          <cell r="B88">
            <v>30831</v>
          </cell>
          <cell r="C88">
            <v>1328528</v>
          </cell>
          <cell r="D88" t="str">
            <v>49,562     43091       61.65     137</v>
          </cell>
        </row>
        <row r="89">
          <cell r="A89">
            <v>36678</v>
          </cell>
          <cell r="B89">
            <v>25157</v>
          </cell>
          <cell r="C89">
            <v>1266158</v>
          </cell>
          <cell r="D89" t="str">
            <v>43,561     50331       63.39     134</v>
          </cell>
        </row>
        <row r="90">
          <cell r="A90">
            <v>36708</v>
          </cell>
          <cell r="B90">
            <v>22731</v>
          </cell>
          <cell r="C90">
            <v>1231896</v>
          </cell>
          <cell r="D90" t="str">
            <v>47,913     54195       67.82     134</v>
          </cell>
        </row>
        <row r="91">
          <cell r="A91">
            <v>36739</v>
          </cell>
          <cell r="B91">
            <v>24461</v>
          </cell>
          <cell r="C91">
            <v>1145977</v>
          </cell>
          <cell r="D91" t="str">
            <v>55,407     46850       69.37     135</v>
          </cell>
        </row>
        <row r="92">
          <cell r="A92">
            <v>36770</v>
          </cell>
          <cell r="B92">
            <v>21266</v>
          </cell>
          <cell r="C92">
            <v>1222726</v>
          </cell>
          <cell r="D92" t="str">
            <v>53,407     57497       71.52     136</v>
          </cell>
        </row>
        <row r="93">
          <cell r="A93">
            <v>36800</v>
          </cell>
          <cell r="B93">
            <v>22804</v>
          </cell>
          <cell r="C93">
            <v>1106584</v>
          </cell>
          <cell r="D93" t="str">
            <v>73,027     48526       76.20     128</v>
          </cell>
        </row>
        <row r="94">
          <cell r="A94">
            <v>36831</v>
          </cell>
          <cell r="B94">
            <v>19767</v>
          </cell>
          <cell r="C94">
            <v>997108</v>
          </cell>
          <cell r="D94" t="str">
            <v>66,286     50444       77.03     129</v>
          </cell>
        </row>
        <row r="95">
          <cell r="A95">
            <v>36861</v>
          </cell>
          <cell r="B95">
            <v>19952</v>
          </cell>
          <cell r="C95">
            <v>1086353</v>
          </cell>
          <cell r="D95" t="str">
            <v>69,802     54449       77.77     132</v>
          </cell>
        </row>
        <row r="96">
          <cell r="A96" t="str">
            <v>Totals: ___</v>
          </cell>
          <cell r="B96" t="str">
            <v>_______</v>
          </cell>
          <cell r="C96" t="str">
            <v>__________</v>
          </cell>
          <cell r="D96" t="str">
            <v>__________</v>
          </cell>
        </row>
        <row r="97">
          <cell r="A97">
            <v>2000</v>
          </cell>
          <cell r="B97">
            <v>304918</v>
          </cell>
          <cell r="C97">
            <v>15289210</v>
          </cell>
          <cell r="D97">
            <v>647859</v>
          </cell>
        </row>
        <row r="99">
          <cell r="A99">
            <v>36892</v>
          </cell>
          <cell r="B99">
            <v>19094</v>
          </cell>
          <cell r="C99">
            <v>987424</v>
          </cell>
          <cell r="D99" t="str">
            <v>63,943     51714       77.01     127</v>
          </cell>
        </row>
        <row r="100">
          <cell r="A100">
            <v>36923</v>
          </cell>
          <cell r="B100">
            <v>17096</v>
          </cell>
          <cell r="C100">
            <v>877548</v>
          </cell>
          <cell r="D100" t="str">
            <v>48,933     51331       74.11     124</v>
          </cell>
        </row>
        <row r="101">
          <cell r="A101">
            <v>36951</v>
          </cell>
          <cell r="B101">
            <v>16832</v>
          </cell>
          <cell r="C101">
            <v>925506</v>
          </cell>
          <cell r="D101" t="str">
            <v>57,264     54985       77.28     122</v>
          </cell>
        </row>
        <row r="102">
          <cell r="A102">
            <v>36982</v>
          </cell>
          <cell r="B102">
            <v>18450</v>
          </cell>
          <cell r="C102">
            <v>875111</v>
          </cell>
          <cell r="D102" t="str">
            <v>56,791     47432       75.48     124</v>
          </cell>
        </row>
        <row r="103">
          <cell r="A103">
            <v>37012</v>
          </cell>
          <cell r="B103">
            <v>18103</v>
          </cell>
          <cell r="C103">
            <v>842726</v>
          </cell>
          <cell r="D103" t="str">
            <v>59,435     46552       76.65     119</v>
          </cell>
        </row>
        <row r="104">
          <cell r="A104" t="str">
            <v>Totals: ___</v>
          </cell>
          <cell r="B104" t="str">
            <v>_______</v>
          </cell>
          <cell r="C104" t="str">
            <v>__________</v>
          </cell>
          <cell r="D104" t="str">
            <v>__________</v>
          </cell>
        </row>
        <row r="105">
          <cell r="A105">
            <v>2001</v>
          </cell>
          <cell r="B105">
            <v>89575</v>
          </cell>
          <cell r="C105">
            <v>4508315</v>
          </cell>
          <cell r="D105">
            <v>286366</v>
          </cell>
        </row>
        <row r="107">
          <cell r="A107" t="str">
            <v>============</v>
          </cell>
          <cell r="B107" t="str">
            <v>========</v>
          </cell>
          <cell r="C107" t="str">
            <v>============</v>
          </cell>
          <cell r="D107" t="str">
            <v>==================================</v>
          </cell>
        </row>
        <row r="108">
          <cell r="A108" t="str">
            <v>Monthly Inj</v>
          </cell>
          <cell r="B108" t="str">
            <v>ection</v>
          </cell>
        </row>
        <row r="109">
          <cell r="A109" t="str">
            <v>Date</v>
          </cell>
          <cell r="B109" t="str">
            <v>Liquid</v>
          </cell>
          <cell r="C109" t="str">
            <v>Gas</v>
          </cell>
          <cell r="D109" t="str">
            <v>GOR             # of       Days</v>
          </cell>
        </row>
        <row r="110">
          <cell r="A110" t="str">
            <v>MO/YR</v>
          </cell>
          <cell r="B110" t="str">
            <v>BBLS</v>
          </cell>
          <cell r="C110" t="str">
            <v>MCF</v>
          </cell>
          <cell r="D110" t="str">
            <v>SCF/BBLS             Wells        on</v>
          </cell>
        </row>
        <row r="111">
          <cell r="A111" t="str">
            <v>------------</v>
          </cell>
          <cell r="B111" t="str">
            <v>--------</v>
          </cell>
          <cell r="C111" t="str">
            <v>------------</v>
          </cell>
          <cell r="D111" t="str">
            <v>--------------------------------------------------------</v>
          </cell>
        </row>
        <row r="112">
          <cell r="A112">
            <v>36281</v>
          </cell>
          <cell r="B112">
            <v>2464</v>
          </cell>
          <cell r="D112">
            <v>1</v>
          </cell>
        </row>
        <row r="113">
          <cell r="A113">
            <v>36312</v>
          </cell>
          <cell r="B113">
            <v>3550</v>
          </cell>
          <cell r="D113">
            <v>1</v>
          </cell>
        </row>
        <row r="114">
          <cell r="A114">
            <v>36342</v>
          </cell>
          <cell r="B114">
            <v>3431</v>
          </cell>
          <cell r="D114">
            <v>1</v>
          </cell>
        </row>
        <row r="115">
          <cell r="A115">
            <v>36373</v>
          </cell>
          <cell r="B115">
            <v>4495</v>
          </cell>
          <cell r="D115">
            <v>1</v>
          </cell>
        </row>
        <row r="116">
          <cell r="A116">
            <v>36404</v>
          </cell>
          <cell r="B116">
            <v>4340</v>
          </cell>
          <cell r="D116">
            <v>1</v>
          </cell>
        </row>
        <row r="117">
          <cell r="A117">
            <v>36434</v>
          </cell>
          <cell r="B117">
            <v>3668</v>
          </cell>
          <cell r="D117">
            <v>1</v>
          </cell>
        </row>
        <row r="118">
          <cell r="A118">
            <v>36465</v>
          </cell>
          <cell r="B118">
            <v>4350</v>
          </cell>
          <cell r="D118">
            <v>1</v>
          </cell>
        </row>
        <row r="119">
          <cell r="A119">
            <v>36495</v>
          </cell>
          <cell r="B119">
            <v>4030</v>
          </cell>
          <cell r="D119">
            <v>1</v>
          </cell>
        </row>
        <row r="120">
          <cell r="A120" t="str">
            <v>Totals: ___</v>
          </cell>
          <cell r="B120" t="str">
            <v>_______</v>
          </cell>
          <cell r="C120" t="str">
            <v>__________</v>
          </cell>
        </row>
        <row r="121">
          <cell r="A121">
            <v>1999</v>
          </cell>
          <cell r="B121">
            <v>30328</v>
          </cell>
        </row>
        <row r="123">
          <cell r="A123">
            <v>36526</v>
          </cell>
          <cell r="B123">
            <v>3100</v>
          </cell>
          <cell r="D123">
            <v>1</v>
          </cell>
        </row>
        <row r="124">
          <cell r="A124">
            <v>36557</v>
          </cell>
          <cell r="B124">
            <v>2385</v>
          </cell>
          <cell r="D124">
            <v>1</v>
          </cell>
        </row>
        <row r="125">
          <cell r="A125">
            <v>36586</v>
          </cell>
          <cell r="B125">
            <v>3313</v>
          </cell>
          <cell r="D125">
            <v>1</v>
          </cell>
        </row>
        <row r="126">
          <cell r="A126">
            <v>36617</v>
          </cell>
          <cell r="B126">
            <v>3209</v>
          </cell>
          <cell r="D126">
            <v>1</v>
          </cell>
        </row>
        <row r="127">
          <cell r="A127">
            <v>36647</v>
          </cell>
          <cell r="B127">
            <v>3350</v>
          </cell>
          <cell r="D127">
            <v>1</v>
          </cell>
        </row>
        <row r="128">
          <cell r="A128">
            <v>36678</v>
          </cell>
          <cell r="B128">
            <v>3761</v>
          </cell>
          <cell r="D128">
            <v>1</v>
          </cell>
        </row>
        <row r="129">
          <cell r="A129">
            <v>36708</v>
          </cell>
          <cell r="B129">
            <v>3301</v>
          </cell>
          <cell r="D129">
            <v>1</v>
          </cell>
        </row>
        <row r="130">
          <cell r="A130">
            <v>36739</v>
          </cell>
          <cell r="B130">
            <v>3770</v>
          </cell>
          <cell r="D130">
            <v>1</v>
          </cell>
        </row>
        <row r="131">
          <cell r="A131">
            <v>36770</v>
          </cell>
          <cell r="B131">
            <v>2806</v>
          </cell>
          <cell r="D131">
            <v>1</v>
          </cell>
        </row>
        <row r="132">
          <cell r="A132" t="str">
            <v>Totals: ___</v>
          </cell>
          <cell r="B132" t="str">
            <v>_______</v>
          </cell>
          <cell r="C132" t="str">
            <v>__________</v>
          </cell>
        </row>
        <row r="133">
          <cell r="A133">
            <v>2000</v>
          </cell>
          <cell r="B133">
            <v>28995</v>
          </cell>
        </row>
        <row r="135">
          <cell r="A135" t="str">
            <v>============</v>
          </cell>
          <cell r="B135" t="str">
            <v>========</v>
          </cell>
          <cell r="C135" t="str">
            <v>============</v>
          </cell>
          <cell r="D135" t="str">
            <v>==================================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7"/>
    </sheetNames>
    <sheetDataSet>
      <sheetData sheetId="0">
        <row r="48">
          <cell r="A48">
            <v>35704</v>
          </cell>
          <cell r="B48">
            <v>127114</v>
          </cell>
          <cell r="C48">
            <v>5359960</v>
          </cell>
          <cell r="D48" t="str">
            <v>67,204     42167       34.58     214</v>
          </cell>
        </row>
        <row r="49">
          <cell r="A49">
            <v>35735</v>
          </cell>
          <cell r="B49">
            <v>222999</v>
          </cell>
          <cell r="C49">
            <v>9797480</v>
          </cell>
          <cell r="D49" t="str">
            <v>117,135     43936       34.44     204</v>
          </cell>
        </row>
        <row r="50">
          <cell r="A50">
            <v>35765</v>
          </cell>
          <cell r="B50">
            <v>206050</v>
          </cell>
          <cell r="C50">
            <v>9063143</v>
          </cell>
          <cell r="D50" t="str">
            <v>251,739     43986       54.99     204</v>
          </cell>
        </row>
        <row r="51">
          <cell r="A51" t="str">
            <v>Totals:</v>
          </cell>
          <cell r="B51" t="str">
            <v>__________</v>
          </cell>
          <cell r="C51" t="str">
            <v>__________</v>
          </cell>
          <cell r="D51" t="str">
            <v>__________</v>
          </cell>
        </row>
        <row r="52">
          <cell r="A52">
            <v>1997</v>
          </cell>
          <cell r="B52">
            <v>556163</v>
          </cell>
          <cell r="C52">
            <v>24220583</v>
          </cell>
          <cell r="D52">
            <v>436078</v>
          </cell>
        </row>
        <row r="54">
          <cell r="A54">
            <v>35796</v>
          </cell>
          <cell r="B54">
            <v>179475</v>
          </cell>
          <cell r="C54">
            <v>8188454</v>
          </cell>
          <cell r="D54" t="str">
            <v>108,097     45625       37.59     200</v>
          </cell>
        </row>
        <row r="55">
          <cell r="A55">
            <v>35827</v>
          </cell>
          <cell r="B55">
            <v>126361</v>
          </cell>
          <cell r="C55">
            <v>7032754</v>
          </cell>
          <cell r="D55" t="str">
            <v>90,785     55657       41.81     199</v>
          </cell>
        </row>
        <row r="56">
          <cell r="A56">
            <v>35855</v>
          </cell>
          <cell r="B56">
            <v>130558</v>
          </cell>
          <cell r="C56">
            <v>7090433</v>
          </cell>
          <cell r="D56" t="str">
            <v>96,302     54309       42.45     196</v>
          </cell>
        </row>
        <row r="57">
          <cell r="A57">
            <v>35886</v>
          </cell>
          <cell r="B57">
            <v>102908</v>
          </cell>
          <cell r="C57">
            <v>6088890</v>
          </cell>
          <cell r="D57" t="str">
            <v>97,009     59169       48.52     195</v>
          </cell>
        </row>
        <row r="58">
          <cell r="A58">
            <v>35916</v>
          </cell>
          <cell r="B58">
            <v>97067</v>
          </cell>
          <cell r="C58">
            <v>5899294</v>
          </cell>
          <cell r="D58" t="str">
            <v>99,660     60776       50.66     195</v>
          </cell>
        </row>
        <row r="59">
          <cell r="A59">
            <v>35947</v>
          </cell>
          <cell r="B59">
            <v>94192</v>
          </cell>
          <cell r="C59">
            <v>5175705</v>
          </cell>
          <cell r="D59" t="str">
            <v>124,630     54949       56.95     188</v>
          </cell>
        </row>
        <row r="60">
          <cell r="A60">
            <v>35977</v>
          </cell>
          <cell r="B60">
            <v>92704</v>
          </cell>
          <cell r="C60">
            <v>5101620</v>
          </cell>
          <cell r="D60" t="str">
            <v>119,740     55032       56.36     187</v>
          </cell>
        </row>
        <row r="61">
          <cell r="A61">
            <v>36008</v>
          </cell>
          <cell r="B61">
            <v>89346</v>
          </cell>
          <cell r="C61">
            <v>4762773</v>
          </cell>
          <cell r="D61" t="str">
            <v>171,555     53308       65.75     186</v>
          </cell>
        </row>
        <row r="62">
          <cell r="A62">
            <v>36039</v>
          </cell>
          <cell r="B62">
            <v>78166</v>
          </cell>
          <cell r="C62">
            <v>4367875</v>
          </cell>
          <cell r="D62" t="str">
            <v>116,664     55880       59.88     182</v>
          </cell>
        </row>
        <row r="63">
          <cell r="A63">
            <v>36069</v>
          </cell>
          <cell r="B63">
            <v>81563</v>
          </cell>
          <cell r="C63">
            <v>4342319</v>
          </cell>
          <cell r="D63" t="str">
            <v>121,640     53239       59.86     181</v>
          </cell>
        </row>
        <row r="64">
          <cell r="A64">
            <v>36100</v>
          </cell>
          <cell r="B64">
            <v>77725</v>
          </cell>
          <cell r="C64">
            <v>3874348</v>
          </cell>
          <cell r="D64" t="str">
            <v>105,979     49847       57.69     180</v>
          </cell>
        </row>
        <row r="65">
          <cell r="A65">
            <v>36130</v>
          </cell>
          <cell r="B65">
            <v>75524</v>
          </cell>
          <cell r="C65">
            <v>3767011</v>
          </cell>
          <cell r="D65" t="str">
            <v>89,639     49879       54.27     173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1998</v>
          </cell>
          <cell r="B67">
            <v>1225589</v>
          </cell>
          <cell r="C67">
            <v>65691476</v>
          </cell>
          <cell r="D67">
            <v>1341700</v>
          </cell>
        </row>
        <row r="69">
          <cell r="A69">
            <v>36161</v>
          </cell>
          <cell r="B69">
            <v>73114</v>
          </cell>
          <cell r="C69">
            <v>3688074</v>
          </cell>
          <cell r="D69" t="str">
            <v>81,752     50443       52.79     168</v>
          </cell>
        </row>
        <row r="70">
          <cell r="A70">
            <v>36192</v>
          </cell>
          <cell r="B70">
            <v>60914</v>
          </cell>
          <cell r="C70">
            <v>3143024</v>
          </cell>
          <cell r="D70" t="str">
            <v>93,466     51598       60.54     166</v>
          </cell>
        </row>
        <row r="71">
          <cell r="A71">
            <v>36220</v>
          </cell>
          <cell r="B71">
            <v>64737</v>
          </cell>
          <cell r="C71">
            <v>3293341</v>
          </cell>
          <cell r="D71" t="str">
            <v>102,480     50873       61.29     160</v>
          </cell>
        </row>
        <row r="72">
          <cell r="A72">
            <v>36251</v>
          </cell>
          <cell r="B72">
            <v>68481</v>
          </cell>
          <cell r="C72">
            <v>3165464</v>
          </cell>
          <cell r="D72" t="str">
            <v>87,975     46224       56.23     162</v>
          </cell>
        </row>
        <row r="73">
          <cell r="A73">
            <v>36281</v>
          </cell>
          <cell r="B73">
            <v>74695</v>
          </cell>
          <cell r="C73">
            <v>3055443</v>
          </cell>
          <cell r="D73" t="str">
            <v>81,551     40906       52.19     159</v>
          </cell>
        </row>
        <row r="74">
          <cell r="A74">
            <v>36312</v>
          </cell>
          <cell r="B74">
            <v>71661</v>
          </cell>
          <cell r="C74">
            <v>2799383</v>
          </cell>
          <cell r="D74" t="str">
            <v>79,525     39065       52.60     156</v>
          </cell>
        </row>
        <row r="75">
          <cell r="A75">
            <v>36342</v>
          </cell>
          <cell r="B75">
            <v>74451</v>
          </cell>
          <cell r="C75">
            <v>2809653</v>
          </cell>
          <cell r="D75" t="str">
            <v>84,442     37739       53.14     154</v>
          </cell>
        </row>
        <row r="76">
          <cell r="A76">
            <v>36373</v>
          </cell>
          <cell r="B76">
            <v>72897</v>
          </cell>
          <cell r="C76">
            <v>2605885</v>
          </cell>
          <cell r="D76" t="str">
            <v>102,280     35748       58.39     152</v>
          </cell>
        </row>
        <row r="77">
          <cell r="A77">
            <v>36404</v>
          </cell>
          <cell r="B77">
            <v>71152</v>
          </cell>
          <cell r="C77">
            <v>2526769</v>
          </cell>
          <cell r="D77" t="str">
            <v>91,903     35513       56.36     149</v>
          </cell>
        </row>
        <row r="78">
          <cell r="A78">
            <v>36434</v>
          </cell>
          <cell r="B78">
            <v>70375</v>
          </cell>
          <cell r="C78">
            <v>2512973</v>
          </cell>
          <cell r="D78" t="str">
            <v>92,702     35709       56.85     146</v>
          </cell>
        </row>
        <row r="79">
          <cell r="A79">
            <v>36465</v>
          </cell>
          <cell r="B79">
            <v>64462</v>
          </cell>
          <cell r="C79">
            <v>2419138</v>
          </cell>
          <cell r="D79" t="str">
            <v>89,071     37529       58.01     149</v>
          </cell>
        </row>
        <row r="80">
          <cell r="A80">
            <v>36495</v>
          </cell>
          <cell r="B80">
            <v>66053</v>
          </cell>
          <cell r="C80">
            <v>2375468</v>
          </cell>
          <cell r="D80" t="str">
            <v>93,518     35964       58.61     145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  <cell r="D81" t="str">
            <v>__________</v>
          </cell>
        </row>
        <row r="82">
          <cell r="A82">
            <v>1999</v>
          </cell>
          <cell r="B82">
            <v>832992</v>
          </cell>
          <cell r="C82">
            <v>34394615</v>
          </cell>
          <cell r="D82">
            <v>1080665</v>
          </cell>
        </row>
        <row r="84">
          <cell r="A84">
            <v>36526</v>
          </cell>
          <cell r="B84">
            <v>63192</v>
          </cell>
          <cell r="C84">
            <v>2241666</v>
          </cell>
          <cell r="D84" t="str">
            <v>103,796     35474       62.16     141</v>
          </cell>
        </row>
        <row r="85">
          <cell r="A85">
            <v>36557</v>
          </cell>
          <cell r="B85">
            <v>63151</v>
          </cell>
          <cell r="C85">
            <v>2020568</v>
          </cell>
          <cell r="D85" t="str">
            <v>107,765     31996       63.05     138</v>
          </cell>
        </row>
        <row r="86">
          <cell r="A86">
            <v>36586</v>
          </cell>
          <cell r="B86">
            <v>60899</v>
          </cell>
          <cell r="C86">
            <v>2050302</v>
          </cell>
          <cell r="D86" t="str">
            <v>108,956     33668       64.15     137</v>
          </cell>
        </row>
        <row r="87">
          <cell r="A87">
            <v>36617</v>
          </cell>
          <cell r="B87">
            <v>60887</v>
          </cell>
          <cell r="C87">
            <v>2047166</v>
          </cell>
          <cell r="D87" t="str">
            <v>99,932     33623       62.14     132</v>
          </cell>
        </row>
        <row r="88">
          <cell r="A88">
            <v>36647</v>
          </cell>
          <cell r="B88">
            <v>57242</v>
          </cell>
          <cell r="C88">
            <v>2054747</v>
          </cell>
          <cell r="D88" t="str">
            <v>104,037     35896       64.51     136</v>
          </cell>
        </row>
        <row r="89">
          <cell r="A89">
            <v>36678</v>
          </cell>
          <cell r="B89">
            <v>52090</v>
          </cell>
          <cell r="C89">
            <v>1887092</v>
          </cell>
          <cell r="D89" t="str">
            <v>97,856     36228       65.26     137</v>
          </cell>
        </row>
        <row r="90">
          <cell r="A90">
            <v>36708</v>
          </cell>
          <cell r="B90">
            <v>47131</v>
          </cell>
          <cell r="C90">
            <v>1783248</v>
          </cell>
          <cell r="D90" t="str">
            <v>101,608     37836       68.31     133</v>
          </cell>
        </row>
        <row r="91">
          <cell r="A91">
            <v>36739</v>
          </cell>
          <cell r="B91">
            <v>42038</v>
          </cell>
          <cell r="C91">
            <v>1819228</v>
          </cell>
          <cell r="D91" t="str">
            <v>119,588     43276       73.99     131</v>
          </cell>
        </row>
        <row r="92">
          <cell r="A92">
            <v>36770</v>
          </cell>
          <cell r="B92">
            <v>38120</v>
          </cell>
          <cell r="C92">
            <v>1773342</v>
          </cell>
          <cell r="D92" t="str">
            <v>115,446     46520       75.18     132</v>
          </cell>
        </row>
        <row r="93">
          <cell r="A93">
            <v>36800</v>
          </cell>
          <cell r="B93">
            <v>35534</v>
          </cell>
          <cell r="C93">
            <v>1763329</v>
          </cell>
          <cell r="D93" t="str">
            <v>102,689     49624       74.29     132</v>
          </cell>
        </row>
        <row r="94">
          <cell r="A94">
            <v>36831</v>
          </cell>
          <cell r="B94">
            <v>30345</v>
          </cell>
          <cell r="C94">
            <v>1699771</v>
          </cell>
          <cell r="D94" t="str">
            <v>550,646     56015       94.78     127</v>
          </cell>
        </row>
        <row r="95">
          <cell r="A95">
            <v>36861</v>
          </cell>
          <cell r="B95">
            <v>28581</v>
          </cell>
          <cell r="C95">
            <v>1661373</v>
          </cell>
          <cell r="D95" t="str">
            <v>594,431     58129       95.41     128</v>
          </cell>
        </row>
        <row r="96">
          <cell r="A96" t="str">
            <v>Totals:</v>
          </cell>
          <cell r="B96" t="str">
            <v>__________</v>
          </cell>
          <cell r="C96" t="str">
            <v>__________</v>
          </cell>
          <cell r="D96" t="str">
            <v>__________</v>
          </cell>
        </row>
        <row r="97">
          <cell r="A97">
            <v>2000</v>
          </cell>
          <cell r="B97">
            <v>579210</v>
          </cell>
          <cell r="C97">
            <v>22801832</v>
          </cell>
          <cell r="D97">
            <v>2206750</v>
          </cell>
        </row>
        <row r="99">
          <cell r="A99">
            <v>36892</v>
          </cell>
          <cell r="B99">
            <v>27446</v>
          </cell>
          <cell r="C99">
            <v>1622059</v>
          </cell>
          <cell r="D99" t="str">
            <v>567,529     59101       95.39     125</v>
          </cell>
        </row>
        <row r="100">
          <cell r="A100">
            <v>36923</v>
          </cell>
          <cell r="B100">
            <v>25088</v>
          </cell>
          <cell r="C100">
            <v>1437194</v>
          </cell>
          <cell r="D100" t="str">
            <v>505,080     57287       95.27     124</v>
          </cell>
        </row>
        <row r="101">
          <cell r="A101">
            <v>36951</v>
          </cell>
          <cell r="B101">
            <v>27007</v>
          </cell>
          <cell r="C101">
            <v>1584263</v>
          </cell>
          <cell r="D101" t="str">
            <v>516,545     58662       95.03     123</v>
          </cell>
        </row>
        <row r="102">
          <cell r="A102">
            <v>36982</v>
          </cell>
          <cell r="B102">
            <v>29026</v>
          </cell>
          <cell r="C102">
            <v>1521074</v>
          </cell>
          <cell r="D102" t="str">
            <v>113,599     52404       79.65     122</v>
          </cell>
        </row>
        <row r="103">
          <cell r="A103">
            <v>37012</v>
          </cell>
          <cell r="B103">
            <v>30017</v>
          </cell>
          <cell r="C103">
            <v>1607324</v>
          </cell>
          <cell r="D103" t="str">
            <v>104,940     53548       77.76     118</v>
          </cell>
        </row>
        <row r="104">
          <cell r="A104" t="str">
            <v>Totals:</v>
          </cell>
          <cell r="B104" t="str">
            <v>__________</v>
          </cell>
          <cell r="C104" t="str">
            <v>__________</v>
          </cell>
          <cell r="D104" t="str">
            <v>__________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7"/>
    </sheetNames>
    <sheetDataSet>
      <sheetData sheetId="0">
        <row r="35">
          <cell r="A35">
            <v>35735</v>
          </cell>
          <cell r="B35">
            <v>112916</v>
          </cell>
          <cell r="C35">
            <v>5389461</v>
          </cell>
          <cell r="D35" t="str">
            <v>73,580     47730       39.45     232</v>
          </cell>
        </row>
        <row r="36">
          <cell r="A36">
            <v>35765</v>
          </cell>
          <cell r="B36">
            <v>193022</v>
          </cell>
          <cell r="C36">
            <v>11605335</v>
          </cell>
          <cell r="D36" t="str">
            <v>176,624     60125       47.78     218</v>
          </cell>
        </row>
        <row r="37">
          <cell r="A37" t="str">
            <v>Totals:</v>
          </cell>
          <cell r="B37" t="str">
            <v>__________</v>
          </cell>
          <cell r="C37" t="str">
            <v>__________</v>
          </cell>
          <cell r="D37" t="str">
            <v>__________</v>
          </cell>
        </row>
        <row r="38">
          <cell r="A38">
            <v>1997</v>
          </cell>
          <cell r="B38">
            <v>305938</v>
          </cell>
          <cell r="C38">
            <v>16994796</v>
          </cell>
          <cell r="D38">
            <v>250204</v>
          </cell>
        </row>
        <row r="40">
          <cell r="A40">
            <v>35796</v>
          </cell>
          <cell r="B40">
            <v>170461</v>
          </cell>
          <cell r="C40">
            <v>11278307</v>
          </cell>
          <cell r="D40" t="str">
            <v>135,043     66164       44.20     215</v>
          </cell>
        </row>
        <row r="41">
          <cell r="A41">
            <v>35827</v>
          </cell>
          <cell r="B41">
            <v>134504</v>
          </cell>
          <cell r="C41">
            <v>9112715</v>
          </cell>
          <cell r="D41" t="str">
            <v>111,467     67751       45.32     213</v>
          </cell>
        </row>
        <row r="42">
          <cell r="A42">
            <v>35855</v>
          </cell>
          <cell r="B42">
            <v>124436</v>
          </cell>
          <cell r="C42">
            <v>8962365</v>
          </cell>
          <cell r="D42" t="str">
            <v>126,431     72024       50.40     213</v>
          </cell>
        </row>
        <row r="43">
          <cell r="A43">
            <v>35886</v>
          </cell>
          <cell r="B43">
            <v>105718</v>
          </cell>
          <cell r="C43">
            <v>7873640</v>
          </cell>
          <cell r="D43" t="str">
            <v>119,229     74478       53.00     205</v>
          </cell>
        </row>
        <row r="44">
          <cell r="A44">
            <v>35916</v>
          </cell>
          <cell r="B44">
            <v>88588</v>
          </cell>
          <cell r="C44">
            <v>7598901</v>
          </cell>
          <cell r="D44" t="str">
            <v>135,637     85778       60.49     205</v>
          </cell>
        </row>
        <row r="45">
          <cell r="A45">
            <v>35947</v>
          </cell>
          <cell r="B45">
            <v>84593</v>
          </cell>
          <cell r="C45">
            <v>6812139</v>
          </cell>
          <cell r="D45" t="str">
            <v>137,793     80529       61.96     201</v>
          </cell>
        </row>
        <row r="46">
          <cell r="A46">
            <v>35977</v>
          </cell>
          <cell r="B46">
            <v>80683</v>
          </cell>
          <cell r="C46">
            <v>6421609</v>
          </cell>
          <cell r="D46" t="str">
            <v>151,989     79591       65.32     200</v>
          </cell>
        </row>
        <row r="47">
          <cell r="A47">
            <v>36008</v>
          </cell>
          <cell r="B47">
            <v>83720</v>
          </cell>
          <cell r="C47">
            <v>5906873</v>
          </cell>
          <cell r="D47" t="str">
            <v>157,659     70556       65.32     199</v>
          </cell>
        </row>
        <row r="48">
          <cell r="A48">
            <v>36039</v>
          </cell>
          <cell r="B48">
            <v>79044</v>
          </cell>
          <cell r="C48">
            <v>5132599</v>
          </cell>
          <cell r="D48" t="str">
            <v>179,411     64934       69.42     192</v>
          </cell>
        </row>
        <row r="49">
          <cell r="A49">
            <v>36069</v>
          </cell>
          <cell r="B49">
            <v>70229</v>
          </cell>
          <cell r="C49">
            <v>4730087</v>
          </cell>
          <cell r="D49" t="str">
            <v>198,397     67353       73.86     190</v>
          </cell>
        </row>
        <row r="50">
          <cell r="A50">
            <v>36100</v>
          </cell>
          <cell r="B50">
            <v>63458</v>
          </cell>
          <cell r="C50">
            <v>4140042</v>
          </cell>
          <cell r="D50" t="str">
            <v>178,813     65241       73.81     188</v>
          </cell>
        </row>
        <row r="51">
          <cell r="A51">
            <v>36130</v>
          </cell>
          <cell r="B51">
            <v>61764</v>
          </cell>
          <cell r="C51">
            <v>4010185</v>
          </cell>
          <cell r="D51" t="str">
            <v>213,700     64928       77.58     178</v>
          </cell>
        </row>
        <row r="52">
          <cell r="A52" t="str">
            <v>Totals:</v>
          </cell>
          <cell r="B52" t="str">
            <v>__________</v>
          </cell>
          <cell r="C52" t="str">
            <v>__________</v>
          </cell>
          <cell r="D52" t="str">
            <v>__________</v>
          </cell>
        </row>
        <row r="53">
          <cell r="A53">
            <v>1998</v>
          </cell>
          <cell r="B53">
            <v>1147198</v>
          </cell>
          <cell r="C53">
            <v>81979462</v>
          </cell>
          <cell r="D53">
            <v>1845569</v>
          </cell>
        </row>
        <row r="55">
          <cell r="A55">
            <v>36161</v>
          </cell>
          <cell r="B55">
            <v>54942</v>
          </cell>
          <cell r="C55">
            <v>3634149</v>
          </cell>
          <cell r="D55" t="str">
            <v>174,181     66146       76.02     176</v>
          </cell>
        </row>
        <row r="56">
          <cell r="A56">
            <v>36192</v>
          </cell>
          <cell r="B56">
            <v>44983</v>
          </cell>
          <cell r="C56">
            <v>3096758</v>
          </cell>
          <cell r="D56" t="str">
            <v>136,377     68843       75.20     171</v>
          </cell>
        </row>
        <row r="57">
          <cell r="A57">
            <v>36220</v>
          </cell>
          <cell r="B57">
            <v>47130</v>
          </cell>
          <cell r="C57">
            <v>3250226</v>
          </cell>
          <cell r="D57" t="str">
            <v>156,536     68963       76.86     171</v>
          </cell>
        </row>
        <row r="58">
          <cell r="A58">
            <v>36251</v>
          </cell>
          <cell r="B58">
            <v>42633</v>
          </cell>
          <cell r="C58">
            <v>3081554</v>
          </cell>
          <cell r="D58" t="str">
            <v>163,623     72281       79.33     167</v>
          </cell>
        </row>
        <row r="59">
          <cell r="A59">
            <v>36281</v>
          </cell>
          <cell r="B59">
            <v>48712</v>
          </cell>
          <cell r="C59">
            <v>3075983</v>
          </cell>
          <cell r="D59" t="str">
            <v>176,281     63147       78.35     168</v>
          </cell>
        </row>
        <row r="60">
          <cell r="A60">
            <v>36312</v>
          </cell>
          <cell r="B60">
            <v>38016</v>
          </cell>
          <cell r="C60">
            <v>2736109</v>
          </cell>
          <cell r="D60" t="str">
            <v>160,400     71973       80.84     165</v>
          </cell>
        </row>
        <row r="61">
          <cell r="A61">
            <v>36342</v>
          </cell>
          <cell r="B61">
            <v>40950</v>
          </cell>
          <cell r="C61">
            <v>2661176</v>
          </cell>
          <cell r="D61" t="str">
            <v>170,006     64986       80.59     163</v>
          </cell>
        </row>
        <row r="62">
          <cell r="A62">
            <v>36373</v>
          </cell>
          <cell r="B62">
            <v>39508</v>
          </cell>
          <cell r="C62">
            <v>2474951</v>
          </cell>
          <cell r="D62" t="str">
            <v>152,724     62645       79.45     161</v>
          </cell>
        </row>
        <row r="63">
          <cell r="A63">
            <v>36404</v>
          </cell>
          <cell r="B63">
            <v>38297</v>
          </cell>
          <cell r="C63">
            <v>2309800</v>
          </cell>
          <cell r="D63" t="str">
            <v>134,038     60313       77.78     158</v>
          </cell>
        </row>
        <row r="64">
          <cell r="A64">
            <v>36434</v>
          </cell>
          <cell r="B64">
            <v>38985</v>
          </cell>
          <cell r="C64">
            <v>2279616</v>
          </cell>
          <cell r="D64" t="str">
            <v>148,422     58475       79.20     159</v>
          </cell>
        </row>
        <row r="65">
          <cell r="A65">
            <v>36465</v>
          </cell>
          <cell r="B65">
            <v>43517</v>
          </cell>
          <cell r="C65">
            <v>2169184</v>
          </cell>
          <cell r="D65" t="str">
            <v>132,941     49847       75.34     160</v>
          </cell>
        </row>
        <row r="66">
          <cell r="A66">
            <v>36495</v>
          </cell>
          <cell r="B66">
            <v>49458</v>
          </cell>
          <cell r="C66">
            <v>2227368</v>
          </cell>
          <cell r="D66" t="str">
            <v>141,555     45036       74.11     161</v>
          </cell>
        </row>
        <row r="67">
          <cell r="A67" t="str">
            <v>Totals:</v>
          </cell>
          <cell r="B67" t="str">
            <v>__________</v>
          </cell>
          <cell r="C67" t="str">
            <v>__________</v>
          </cell>
          <cell r="D67" t="str">
            <v>__________</v>
          </cell>
        </row>
        <row r="68">
          <cell r="A68">
            <v>1999</v>
          </cell>
          <cell r="B68">
            <v>527131</v>
          </cell>
          <cell r="C68">
            <v>32996874</v>
          </cell>
          <cell r="D68">
            <v>1847084</v>
          </cell>
        </row>
        <row r="70">
          <cell r="A70">
            <v>36526</v>
          </cell>
          <cell r="B70">
            <v>52780</v>
          </cell>
          <cell r="C70">
            <v>2138865</v>
          </cell>
          <cell r="D70" t="str">
            <v>136,254     40525       72.08     148</v>
          </cell>
        </row>
        <row r="71">
          <cell r="A71">
            <v>36557</v>
          </cell>
          <cell r="B71">
            <v>48691</v>
          </cell>
          <cell r="C71">
            <v>1941247</v>
          </cell>
          <cell r="D71" t="str">
            <v>137,079     39869       73.79     146</v>
          </cell>
        </row>
        <row r="72">
          <cell r="A72">
            <v>36586</v>
          </cell>
          <cell r="B72">
            <v>50520</v>
          </cell>
          <cell r="C72">
            <v>1931841</v>
          </cell>
          <cell r="D72" t="str">
            <v>125,688     38240       71.33     142</v>
          </cell>
        </row>
        <row r="73">
          <cell r="A73">
            <v>36617</v>
          </cell>
          <cell r="B73">
            <v>51745</v>
          </cell>
          <cell r="C73">
            <v>1814911</v>
          </cell>
          <cell r="D73" t="str">
            <v>114,799     35075       68.93     143</v>
          </cell>
        </row>
        <row r="74">
          <cell r="A74">
            <v>36647</v>
          </cell>
          <cell r="B74">
            <v>63398</v>
          </cell>
          <cell r="C74">
            <v>1973447</v>
          </cell>
          <cell r="D74" t="str">
            <v>145,836     31128       69.70     148</v>
          </cell>
        </row>
        <row r="75">
          <cell r="A75">
            <v>36678</v>
          </cell>
          <cell r="B75">
            <v>63064</v>
          </cell>
          <cell r="C75">
            <v>1908598</v>
          </cell>
          <cell r="D75" t="str">
            <v>130,466     30265       67.41     148</v>
          </cell>
        </row>
        <row r="76">
          <cell r="A76">
            <v>36708</v>
          </cell>
          <cell r="B76">
            <v>66888</v>
          </cell>
          <cell r="C76">
            <v>1788573</v>
          </cell>
          <cell r="D76" t="str">
            <v>124,898     26740       65.12     146</v>
          </cell>
        </row>
        <row r="77">
          <cell r="A77">
            <v>36739</v>
          </cell>
          <cell r="B77">
            <v>66692</v>
          </cell>
          <cell r="C77">
            <v>1703387</v>
          </cell>
          <cell r="D77" t="str">
            <v>122,081     25542       64.67     145</v>
          </cell>
        </row>
        <row r="78">
          <cell r="A78">
            <v>36770</v>
          </cell>
          <cell r="B78">
            <v>62915</v>
          </cell>
          <cell r="C78">
            <v>1595045</v>
          </cell>
          <cell r="D78" t="str">
            <v>102,657     25353       62.00     143</v>
          </cell>
        </row>
        <row r="79">
          <cell r="A79">
            <v>36800</v>
          </cell>
          <cell r="B79">
            <v>63477</v>
          </cell>
          <cell r="C79">
            <v>1582342</v>
          </cell>
          <cell r="D79" t="str">
            <v>105,766     24928       62.49     143</v>
          </cell>
        </row>
        <row r="80">
          <cell r="A80">
            <v>36831</v>
          </cell>
          <cell r="B80">
            <v>57288</v>
          </cell>
          <cell r="C80">
            <v>1405845</v>
          </cell>
          <cell r="D80" t="str">
            <v>81,515     24540       58.73     141</v>
          </cell>
        </row>
        <row r="81">
          <cell r="A81">
            <v>36861</v>
          </cell>
          <cell r="B81">
            <v>60720</v>
          </cell>
          <cell r="C81">
            <v>1461719</v>
          </cell>
          <cell r="D81" t="str">
            <v>107,102     24074       63.82     137</v>
          </cell>
        </row>
        <row r="82">
          <cell r="A82" t="str">
            <v>Totals:</v>
          </cell>
          <cell r="B82" t="str">
            <v>__________</v>
          </cell>
          <cell r="C82" t="str">
            <v>__________</v>
          </cell>
          <cell r="D82" t="str">
            <v>__________</v>
          </cell>
        </row>
        <row r="83">
          <cell r="A83">
            <v>2000</v>
          </cell>
          <cell r="B83">
            <v>708178</v>
          </cell>
          <cell r="C83">
            <v>21245820</v>
          </cell>
          <cell r="D83">
            <v>1434141</v>
          </cell>
        </row>
        <row r="85">
          <cell r="A85">
            <v>36892</v>
          </cell>
          <cell r="B85">
            <v>22460</v>
          </cell>
          <cell r="C85">
            <v>1327409</v>
          </cell>
          <cell r="D85" t="str">
            <v>77,462     59102       77.52     133</v>
          </cell>
        </row>
        <row r="86">
          <cell r="A86">
            <v>36923</v>
          </cell>
          <cell r="B86">
            <v>18888</v>
          </cell>
          <cell r="C86">
            <v>1115599</v>
          </cell>
          <cell r="D86" t="str">
            <v>72,993     59064       79.44     132</v>
          </cell>
        </row>
        <row r="87">
          <cell r="A87">
            <v>36951</v>
          </cell>
          <cell r="B87">
            <v>20430</v>
          </cell>
          <cell r="C87">
            <v>1149347</v>
          </cell>
          <cell r="D87" t="str">
            <v>78,103     56258       79.27     134</v>
          </cell>
        </row>
        <row r="88">
          <cell r="A88">
            <v>36982</v>
          </cell>
          <cell r="B88">
            <v>21820</v>
          </cell>
          <cell r="C88">
            <v>1096647</v>
          </cell>
          <cell r="D88" t="str">
            <v>60,465     50259       73.48     130</v>
          </cell>
        </row>
        <row r="89">
          <cell r="A89">
            <v>37012</v>
          </cell>
          <cell r="B89">
            <v>23598</v>
          </cell>
          <cell r="C89">
            <v>1089371</v>
          </cell>
          <cell r="D89" t="str">
            <v>72,710     46164       75.50     126</v>
          </cell>
        </row>
        <row r="90">
          <cell r="A90" t="str">
            <v>Totals:</v>
          </cell>
          <cell r="B90" t="str">
            <v>__________</v>
          </cell>
          <cell r="C90" t="str">
            <v>__________</v>
          </cell>
          <cell r="D90" t="str">
            <v>__________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7"/>
    </sheetNames>
    <sheetDataSet>
      <sheetData sheetId="0">
        <row r="35">
          <cell r="A35">
            <v>35765</v>
          </cell>
          <cell r="B35">
            <v>136087</v>
          </cell>
          <cell r="C35">
            <v>5497493</v>
          </cell>
          <cell r="D35" t="str">
            <v>82,290     40397       37.68     229</v>
          </cell>
        </row>
        <row r="36">
          <cell r="A36" t="str">
            <v>Totals:</v>
          </cell>
          <cell r="B36" t="str">
            <v>__________</v>
          </cell>
          <cell r="C36" t="str">
            <v>__________</v>
          </cell>
          <cell r="D36" t="str">
            <v>__________</v>
          </cell>
        </row>
        <row r="37">
          <cell r="A37">
            <v>1997</v>
          </cell>
          <cell r="B37">
            <v>136087</v>
          </cell>
          <cell r="C37">
            <v>5497493</v>
          </cell>
          <cell r="D37">
            <v>82290</v>
          </cell>
        </row>
        <row r="39">
          <cell r="A39">
            <v>35796</v>
          </cell>
          <cell r="B39">
            <v>210396</v>
          </cell>
          <cell r="C39">
            <v>10169474</v>
          </cell>
          <cell r="D39" t="str">
            <v>133,336     48335       38.79     221</v>
          </cell>
        </row>
        <row r="40">
          <cell r="A40">
            <v>35827</v>
          </cell>
          <cell r="B40">
            <v>182357</v>
          </cell>
          <cell r="C40">
            <v>8910037</v>
          </cell>
          <cell r="D40" t="str">
            <v>104,383     48861       36.40     213</v>
          </cell>
        </row>
        <row r="41">
          <cell r="A41">
            <v>35855</v>
          </cell>
          <cell r="B41">
            <v>153598</v>
          </cell>
          <cell r="C41">
            <v>8238291</v>
          </cell>
          <cell r="D41" t="str">
            <v>108,647     53636       41.43     213</v>
          </cell>
        </row>
        <row r="42">
          <cell r="A42">
            <v>35886</v>
          </cell>
          <cell r="B42">
            <v>154692</v>
          </cell>
          <cell r="C42">
            <v>7714704</v>
          </cell>
          <cell r="D42" t="str">
            <v>89,311     49872       36.60     205</v>
          </cell>
        </row>
        <row r="43">
          <cell r="A43">
            <v>35916</v>
          </cell>
          <cell r="B43">
            <v>139495</v>
          </cell>
          <cell r="C43">
            <v>7367395</v>
          </cell>
          <cell r="D43" t="str">
            <v>85,574     52815       38.02     202</v>
          </cell>
        </row>
        <row r="44">
          <cell r="A44">
            <v>35947</v>
          </cell>
          <cell r="B44">
            <v>115220</v>
          </cell>
          <cell r="C44">
            <v>6275843</v>
          </cell>
          <cell r="D44" t="str">
            <v>77,878     54469       40.33     199</v>
          </cell>
        </row>
        <row r="45">
          <cell r="A45">
            <v>35977</v>
          </cell>
          <cell r="B45">
            <v>151992</v>
          </cell>
          <cell r="C45">
            <v>6163067</v>
          </cell>
          <cell r="D45" t="str">
            <v>85,305     40549       35.95     199</v>
          </cell>
        </row>
        <row r="46">
          <cell r="A46">
            <v>36008</v>
          </cell>
          <cell r="B46">
            <v>243407</v>
          </cell>
          <cell r="C46">
            <v>6632283</v>
          </cell>
          <cell r="D46" t="str">
            <v>92,663     27248       27.57     196</v>
          </cell>
        </row>
        <row r="47">
          <cell r="A47">
            <v>36039</v>
          </cell>
          <cell r="B47">
            <v>140363</v>
          </cell>
          <cell r="C47">
            <v>5131524</v>
          </cell>
          <cell r="D47" t="str">
            <v>79,760     36559       36.23     189</v>
          </cell>
        </row>
        <row r="48">
          <cell r="A48">
            <v>36069</v>
          </cell>
          <cell r="B48">
            <v>220571</v>
          </cell>
          <cell r="C48">
            <v>5766821</v>
          </cell>
          <cell r="D48" t="str">
            <v>87,552     26145       28.41     188</v>
          </cell>
        </row>
        <row r="49">
          <cell r="A49">
            <v>36100</v>
          </cell>
          <cell r="B49">
            <v>207633</v>
          </cell>
          <cell r="C49">
            <v>5470264</v>
          </cell>
          <cell r="D49" t="str">
            <v>72,024     26346       25.75     184</v>
          </cell>
        </row>
        <row r="50">
          <cell r="A50">
            <v>36130</v>
          </cell>
          <cell r="B50">
            <v>168288</v>
          </cell>
          <cell r="C50">
            <v>4569966</v>
          </cell>
          <cell r="D50" t="str">
            <v>104,534     27156       38.32     188</v>
          </cell>
        </row>
        <row r="51">
          <cell r="A51" t="str">
            <v>Totals:</v>
          </cell>
          <cell r="B51" t="str">
            <v>__________</v>
          </cell>
          <cell r="C51" t="str">
            <v>__________</v>
          </cell>
          <cell r="D51" t="str">
            <v>__________</v>
          </cell>
        </row>
        <row r="52">
          <cell r="A52">
            <v>1998</v>
          </cell>
          <cell r="B52">
            <v>2088012</v>
          </cell>
          <cell r="C52">
            <v>82409669</v>
          </cell>
          <cell r="D52">
            <v>1120967</v>
          </cell>
        </row>
        <row r="54">
          <cell r="A54">
            <v>36161</v>
          </cell>
          <cell r="B54">
            <v>213180</v>
          </cell>
          <cell r="C54">
            <v>4899025</v>
          </cell>
          <cell r="D54" t="str">
            <v>100,973     22981       32.14     181</v>
          </cell>
        </row>
        <row r="55">
          <cell r="A55">
            <v>36192</v>
          </cell>
          <cell r="B55">
            <v>193065</v>
          </cell>
          <cell r="C55">
            <v>4561058</v>
          </cell>
          <cell r="D55" t="str">
            <v>104,994     23625       35.23     178</v>
          </cell>
        </row>
        <row r="56">
          <cell r="A56">
            <v>36220</v>
          </cell>
          <cell r="B56">
            <v>208679</v>
          </cell>
          <cell r="C56">
            <v>4686164</v>
          </cell>
          <cell r="D56" t="str">
            <v>82,697     22457       28.38     175</v>
          </cell>
        </row>
        <row r="57">
          <cell r="A57">
            <v>36251</v>
          </cell>
          <cell r="B57">
            <v>159639</v>
          </cell>
          <cell r="C57">
            <v>4050679</v>
          </cell>
          <cell r="D57" t="str">
            <v>77,531     25374       32.69     170</v>
          </cell>
        </row>
        <row r="58">
          <cell r="A58">
            <v>36281</v>
          </cell>
          <cell r="B58">
            <v>112069</v>
          </cell>
          <cell r="C58">
            <v>3637094</v>
          </cell>
          <cell r="D58" t="str">
            <v>78,489     32455       41.19     171</v>
          </cell>
        </row>
        <row r="59">
          <cell r="A59">
            <v>36312</v>
          </cell>
          <cell r="B59">
            <v>153094</v>
          </cell>
          <cell r="C59">
            <v>3906433</v>
          </cell>
          <cell r="D59" t="str">
            <v>76,957     25517       33.45     169</v>
          </cell>
        </row>
        <row r="60">
          <cell r="A60">
            <v>36342</v>
          </cell>
          <cell r="B60">
            <v>138188</v>
          </cell>
          <cell r="C60">
            <v>3725500</v>
          </cell>
          <cell r="D60" t="str">
            <v>84,645     26960       37.99     172</v>
          </cell>
        </row>
        <row r="61">
          <cell r="A61">
            <v>36373</v>
          </cell>
          <cell r="B61">
            <v>137764</v>
          </cell>
          <cell r="C61">
            <v>3496428</v>
          </cell>
          <cell r="D61" t="str">
            <v>77,352     25380       35.96     166</v>
          </cell>
        </row>
        <row r="62">
          <cell r="A62">
            <v>36404</v>
          </cell>
          <cell r="B62">
            <v>151256</v>
          </cell>
          <cell r="C62">
            <v>3646103</v>
          </cell>
          <cell r="D62" t="str">
            <v>74,436     24106       32.98     165</v>
          </cell>
        </row>
        <row r="63">
          <cell r="A63">
            <v>36434</v>
          </cell>
          <cell r="B63">
            <v>103304</v>
          </cell>
          <cell r="C63">
            <v>3230037</v>
          </cell>
          <cell r="D63" t="str">
            <v>69,372     31268       40.17     162</v>
          </cell>
        </row>
        <row r="64">
          <cell r="A64">
            <v>36465</v>
          </cell>
          <cell r="B64">
            <v>138422</v>
          </cell>
          <cell r="C64">
            <v>3269014</v>
          </cell>
          <cell r="D64" t="str">
            <v>54,069     23617       28.09     164</v>
          </cell>
        </row>
        <row r="65">
          <cell r="A65">
            <v>36495</v>
          </cell>
          <cell r="B65">
            <v>142850</v>
          </cell>
          <cell r="C65">
            <v>3310541</v>
          </cell>
          <cell r="D65" t="str">
            <v>47,489     23175       24.95     160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1999</v>
          </cell>
          <cell r="B67">
            <v>1851510</v>
          </cell>
          <cell r="C67">
            <v>46418076</v>
          </cell>
          <cell r="D67">
            <v>929004</v>
          </cell>
        </row>
        <row r="69">
          <cell r="A69">
            <v>36526</v>
          </cell>
          <cell r="B69">
            <v>145615</v>
          </cell>
          <cell r="C69">
            <v>3327374</v>
          </cell>
          <cell r="D69" t="str">
            <v>46,035     22851       24.02     162</v>
          </cell>
        </row>
        <row r="70">
          <cell r="A70">
            <v>36557</v>
          </cell>
          <cell r="B70">
            <v>135943</v>
          </cell>
          <cell r="C70">
            <v>3082441</v>
          </cell>
          <cell r="D70" t="str">
            <v>41,523     22675       23.40     157</v>
          </cell>
        </row>
        <row r="71">
          <cell r="A71">
            <v>36586</v>
          </cell>
          <cell r="B71">
            <v>144401</v>
          </cell>
          <cell r="C71">
            <v>3396520</v>
          </cell>
          <cell r="D71" t="str">
            <v>40,663     23522       21.97     158</v>
          </cell>
        </row>
        <row r="72">
          <cell r="A72">
            <v>36617</v>
          </cell>
          <cell r="B72">
            <v>129486</v>
          </cell>
          <cell r="C72">
            <v>3125631</v>
          </cell>
          <cell r="D72" t="str">
            <v>45,655     24139       26.07     153</v>
          </cell>
        </row>
        <row r="73">
          <cell r="A73">
            <v>36647</v>
          </cell>
          <cell r="B73">
            <v>147965</v>
          </cell>
          <cell r="C73">
            <v>3231956</v>
          </cell>
          <cell r="D73" t="str">
            <v>46,952     21843       24.09     153</v>
          </cell>
        </row>
        <row r="74">
          <cell r="A74">
            <v>36678</v>
          </cell>
          <cell r="B74">
            <v>147447</v>
          </cell>
          <cell r="C74">
            <v>3075956</v>
          </cell>
          <cell r="D74" t="str">
            <v>44,015     20862       22.99     153</v>
          </cell>
        </row>
        <row r="75">
          <cell r="A75">
            <v>36708</v>
          </cell>
          <cell r="B75">
            <v>157751</v>
          </cell>
          <cell r="C75">
            <v>3332705</v>
          </cell>
          <cell r="D75" t="str">
            <v>66,504     21127       29.66     155</v>
          </cell>
        </row>
        <row r="76">
          <cell r="A76">
            <v>36739</v>
          </cell>
          <cell r="B76">
            <v>145535</v>
          </cell>
          <cell r="C76">
            <v>3206983</v>
          </cell>
          <cell r="D76" t="str">
            <v>77,126     22036       34.64     153</v>
          </cell>
        </row>
        <row r="77">
          <cell r="A77">
            <v>36770</v>
          </cell>
          <cell r="B77">
            <v>146085</v>
          </cell>
          <cell r="C77">
            <v>2984650</v>
          </cell>
          <cell r="D77" t="str">
            <v>67,402     20431       31.57     153</v>
          </cell>
        </row>
        <row r="78">
          <cell r="A78">
            <v>36800</v>
          </cell>
          <cell r="B78">
            <v>150933</v>
          </cell>
          <cell r="C78">
            <v>2930225</v>
          </cell>
          <cell r="D78" t="str">
            <v>66,490     19415       30.58     149</v>
          </cell>
        </row>
        <row r="79">
          <cell r="A79">
            <v>36831</v>
          </cell>
          <cell r="B79">
            <v>149831</v>
          </cell>
          <cell r="C79">
            <v>2672090</v>
          </cell>
          <cell r="D79" t="str">
            <v>57,380     17835       27.69     150</v>
          </cell>
        </row>
        <row r="80">
          <cell r="A80">
            <v>36861</v>
          </cell>
          <cell r="B80">
            <v>141212</v>
          </cell>
          <cell r="C80">
            <v>2491322</v>
          </cell>
          <cell r="D80" t="str">
            <v>54,023     17643       27.67     148</v>
          </cell>
        </row>
        <row r="81">
          <cell r="A81" t="str">
            <v>Totals:</v>
          </cell>
          <cell r="B81" t="str">
            <v>__________</v>
          </cell>
          <cell r="C81" t="str">
            <v>__________</v>
          </cell>
          <cell r="D81" t="str">
            <v>__________</v>
          </cell>
        </row>
        <row r="82">
          <cell r="A82">
            <v>2000</v>
          </cell>
          <cell r="B82">
            <v>1742204</v>
          </cell>
          <cell r="C82">
            <v>36857853</v>
          </cell>
          <cell r="D82">
            <v>653768</v>
          </cell>
        </row>
        <row r="84">
          <cell r="A84">
            <v>36892</v>
          </cell>
          <cell r="B84">
            <v>143465</v>
          </cell>
          <cell r="C84">
            <v>2493944</v>
          </cell>
          <cell r="D84" t="str">
            <v>54,183     17384       27.41     142</v>
          </cell>
        </row>
        <row r="85">
          <cell r="A85">
            <v>36923</v>
          </cell>
          <cell r="B85">
            <v>135516</v>
          </cell>
          <cell r="C85">
            <v>2291357</v>
          </cell>
          <cell r="D85" t="str">
            <v>40,350     16909       22.94     142</v>
          </cell>
        </row>
        <row r="86">
          <cell r="A86">
            <v>36951</v>
          </cell>
          <cell r="B86">
            <v>143698</v>
          </cell>
          <cell r="C86">
            <v>2444092</v>
          </cell>
          <cell r="D86" t="str">
            <v>42,336     17009       22.76     142</v>
          </cell>
        </row>
        <row r="87">
          <cell r="A87">
            <v>36982</v>
          </cell>
          <cell r="B87">
            <v>134605</v>
          </cell>
          <cell r="C87">
            <v>2343845</v>
          </cell>
          <cell r="D87" t="str">
            <v>39,350     17413       22.62     139</v>
          </cell>
        </row>
        <row r="88">
          <cell r="A88">
            <v>37012</v>
          </cell>
          <cell r="B88">
            <v>18919</v>
          </cell>
          <cell r="C88">
            <v>1282055</v>
          </cell>
          <cell r="D88" t="str">
            <v>35,961     67766       65.53     133</v>
          </cell>
        </row>
        <row r="89">
          <cell r="A89" t="str">
            <v>Totals:</v>
          </cell>
          <cell r="B89" t="str">
            <v>__________</v>
          </cell>
          <cell r="C89" t="str">
            <v>__________</v>
          </cell>
          <cell r="D89" t="str">
            <v>__________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8"/>
    </sheetNames>
    <sheetDataSet>
      <sheetData sheetId="0">
        <row r="51">
          <cell r="A51">
            <v>35796</v>
          </cell>
          <cell r="B51">
            <v>126047</v>
          </cell>
          <cell r="C51">
            <v>3826230</v>
          </cell>
          <cell r="D51" t="str">
            <v>108,413     30356       46.24     239</v>
          </cell>
        </row>
        <row r="52">
          <cell r="A52">
            <v>35827</v>
          </cell>
          <cell r="B52">
            <v>196634</v>
          </cell>
          <cell r="C52">
            <v>7835592</v>
          </cell>
          <cell r="D52" t="str">
            <v>221,494     39849       52.97     225</v>
          </cell>
        </row>
        <row r="53">
          <cell r="A53">
            <v>35855</v>
          </cell>
          <cell r="B53">
            <v>178079</v>
          </cell>
          <cell r="C53">
            <v>8171080</v>
          </cell>
          <cell r="D53" t="str">
            <v>223,748     45885       55.68     222</v>
          </cell>
        </row>
        <row r="54">
          <cell r="A54">
            <v>35886</v>
          </cell>
          <cell r="B54">
            <v>155337</v>
          </cell>
          <cell r="C54">
            <v>7153417</v>
          </cell>
          <cell r="D54" t="str">
            <v>198,743     46051       56.13     216</v>
          </cell>
        </row>
        <row r="55">
          <cell r="A55">
            <v>35916</v>
          </cell>
          <cell r="B55">
            <v>133560</v>
          </cell>
          <cell r="C55">
            <v>6785191</v>
          </cell>
          <cell r="D55" t="str">
            <v>200,833     50803       60.06     216</v>
          </cell>
        </row>
        <row r="56">
          <cell r="A56">
            <v>35947</v>
          </cell>
          <cell r="B56">
            <v>111055</v>
          </cell>
          <cell r="C56">
            <v>6404172</v>
          </cell>
          <cell r="D56" t="str">
            <v>230,431     57667       67.48     216</v>
          </cell>
        </row>
        <row r="57">
          <cell r="A57">
            <v>35977</v>
          </cell>
          <cell r="B57">
            <v>105708</v>
          </cell>
          <cell r="C57">
            <v>6480985</v>
          </cell>
          <cell r="D57" t="str">
            <v>226,533     61311       68.18     216</v>
          </cell>
        </row>
        <row r="58">
          <cell r="A58">
            <v>36008</v>
          </cell>
          <cell r="B58">
            <v>98063</v>
          </cell>
          <cell r="C58">
            <v>6052592</v>
          </cell>
          <cell r="D58" t="str">
            <v>178,560     61722       64.55     214</v>
          </cell>
        </row>
        <row r="59">
          <cell r="A59">
            <v>36039</v>
          </cell>
          <cell r="B59">
            <v>86214</v>
          </cell>
          <cell r="C59">
            <v>5505394</v>
          </cell>
          <cell r="D59" t="str">
            <v>152,248     63858       63.85     207</v>
          </cell>
        </row>
        <row r="60">
          <cell r="A60">
            <v>36069</v>
          </cell>
          <cell r="B60">
            <v>86974</v>
          </cell>
          <cell r="C60">
            <v>5496233</v>
          </cell>
          <cell r="D60" t="str">
            <v>159,093     63194       64.65     205</v>
          </cell>
        </row>
        <row r="61">
          <cell r="A61">
            <v>36100</v>
          </cell>
          <cell r="B61">
            <v>77707</v>
          </cell>
          <cell r="C61">
            <v>5141844</v>
          </cell>
          <cell r="D61" t="str">
            <v>152,714     66170       66.28     195</v>
          </cell>
        </row>
        <row r="62">
          <cell r="A62">
            <v>36130</v>
          </cell>
          <cell r="B62">
            <v>78885</v>
          </cell>
          <cell r="C62">
            <v>4713785</v>
          </cell>
          <cell r="D62" t="str">
            <v>147,881     59756       65.21     191</v>
          </cell>
        </row>
        <row r="63">
          <cell r="A63" t="str">
            <v>Totals: _</v>
          </cell>
          <cell r="B63" t="str">
            <v>_________</v>
          </cell>
          <cell r="C63" t="str">
            <v>__________</v>
          </cell>
          <cell r="D63" t="str">
            <v>__________</v>
          </cell>
        </row>
        <row r="64">
          <cell r="A64">
            <v>1998</v>
          </cell>
          <cell r="B64">
            <v>1434263</v>
          </cell>
          <cell r="C64">
            <v>73566515</v>
          </cell>
          <cell r="D64">
            <v>2200691</v>
          </cell>
        </row>
        <row r="66">
          <cell r="A66">
            <v>36161</v>
          </cell>
          <cell r="B66">
            <v>64832</v>
          </cell>
          <cell r="C66">
            <v>4434235</v>
          </cell>
          <cell r="D66" t="str">
            <v>141,620     68396       68.60     190</v>
          </cell>
        </row>
        <row r="67">
          <cell r="A67">
            <v>36192</v>
          </cell>
          <cell r="B67">
            <v>56918</v>
          </cell>
          <cell r="C67">
            <v>3836554</v>
          </cell>
          <cell r="D67" t="str">
            <v>100,019     67405       63.73     182</v>
          </cell>
        </row>
        <row r="68">
          <cell r="A68">
            <v>36220</v>
          </cell>
          <cell r="B68">
            <v>59011</v>
          </cell>
          <cell r="C68">
            <v>3900619</v>
          </cell>
          <cell r="D68" t="str">
            <v>105,324     66100       64.09     182</v>
          </cell>
        </row>
        <row r="69">
          <cell r="A69">
            <v>36251</v>
          </cell>
          <cell r="B69">
            <v>64673</v>
          </cell>
          <cell r="C69">
            <v>3536735</v>
          </cell>
          <cell r="D69" t="str">
            <v>116,654     54687       64.33     181</v>
          </cell>
        </row>
        <row r="70">
          <cell r="A70">
            <v>36281</v>
          </cell>
          <cell r="B70">
            <v>64036</v>
          </cell>
          <cell r="C70">
            <v>3446761</v>
          </cell>
          <cell r="D70" t="str">
            <v>93,180     53826       59.27     179</v>
          </cell>
        </row>
        <row r="71">
          <cell r="A71">
            <v>36312</v>
          </cell>
          <cell r="B71">
            <v>55809</v>
          </cell>
          <cell r="C71">
            <v>3126417</v>
          </cell>
          <cell r="D71" t="str">
            <v>87,567     56020       61.08     172</v>
          </cell>
        </row>
        <row r="72">
          <cell r="A72">
            <v>36342</v>
          </cell>
          <cell r="B72">
            <v>48259</v>
          </cell>
          <cell r="C72">
            <v>3019429</v>
          </cell>
          <cell r="D72" t="str">
            <v>92,045     62568       65.60     169</v>
          </cell>
        </row>
        <row r="73">
          <cell r="A73">
            <v>36373</v>
          </cell>
          <cell r="B73">
            <v>42119</v>
          </cell>
          <cell r="C73">
            <v>3037159</v>
          </cell>
          <cell r="D73" t="str">
            <v>91,774     72110       68.54     166</v>
          </cell>
        </row>
        <row r="74">
          <cell r="A74">
            <v>36404</v>
          </cell>
          <cell r="B74">
            <v>48437</v>
          </cell>
          <cell r="C74">
            <v>2904386</v>
          </cell>
          <cell r="D74" t="str">
            <v>102,127     59963       67.83     168</v>
          </cell>
        </row>
        <row r="75">
          <cell r="A75">
            <v>36434</v>
          </cell>
          <cell r="B75">
            <v>44249</v>
          </cell>
          <cell r="C75">
            <v>2834284</v>
          </cell>
          <cell r="D75" t="str">
            <v>94,695     64054       68.15     165</v>
          </cell>
        </row>
        <row r="76">
          <cell r="A76">
            <v>36465</v>
          </cell>
          <cell r="B76">
            <v>42387</v>
          </cell>
          <cell r="C76">
            <v>2641782</v>
          </cell>
          <cell r="D76" t="str">
            <v>140,696     62326       76.85     163</v>
          </cell>
        </row>
        <row r="77">
          <cell r="A77">
            <v>36495</v>
          </cell>
          <cell r="B77">
            <v>44666</v>
          </cell>
          <cell r="C77">
            <v>2765757</v>
          </cell>
          <cell r="D77" t="str">
            <v>269,326     61921       85.77     159</v>
          </cell>
        </row>
        <row r="78">
          <cell r="A78" t="str">
            <v>Totals: _</v>
          </cell>
          <cell r="B78" t="str">
            <v>_________</v>
          </cell>
          <cell r="C78" t="str">
            <v>__________</v>
          </cell>
          <cell r="D78" t="str">
            <v>__________</v>
          </cell>
        </row>
        <row r="79">
          <cell r="A79">
            <v>1999</v>
          </cell>
          <cell r="B79">
            <v>635396</v>
          </cell>
          <cell r="C79">
            <v>39484118</v>
          </cell>
          <cell r="D79">
            <v>1435027</v>
          </cell>
        </row>
        <row r="81">
          <cell r="A81">
            <v>36526</v>
          </cell>
          <cell r="B81">
            <v>45162</v>
          </cell>
          <cell r="C81">
            <v>2977757</v>
          </cell>
          <cell r="D81" t="str">
            <v>262,172     65936       85.31     155</v>
          </cell>
        </row>
        <row r="82">
          <cell r="A82">
            <v>36557</v>
          </cell>
          <cell r="B82">
            <v>41264</v>
          </cell>
          <cell r="C82">
            <v>2685466</v>
          </cell>
          <cell r="D82" t="str">
            <v>189,042     65081       82.08     160</v>
          </cell>
        </row>
        <row r="83">
          <cell r="A83">
            <v>36586</v>
          </cell>
          <cell r="B83">
            <v>41009</v>
          </cell>
          <cell r="C83">
            <v>2624500</v>
          </cell>
          <cell r="D83" t="str">
            <v>129,545     63999       75.96     157</v>
          </cell>
        </row>
        <row r="84">
          <cell r="A84">
            <v>36617</v>
          </cell>
          <cell r="B84">
            <v>38877</v>
          </cell>
          <cell r="C84">
            <v>2509457</v>
          </cell>
          <cell r="D84" t="str">
            <v>81,757     64549       67.77     155</v>
          </cell>
        </row>
        <row r="85">
          <cell r="A85">
            <v>36647</v>
          </cell>
          <cell r="B85">
            <v>36294</v>
          </cell>
          <cell r="C85">
            <v>2459118</v>
          </cell>
          <cell r="D85" t="str">
            <v>83,639     67756       69.74     154</v>
          </cell>
        </row>
        <row r="86">
          <cell r="A86">
            <v>36678</v>
          </cell>
          <cell r="B86">
            <v>36091</v>
          </cell>
          <cell r="C86">
            <v>2244264</v>
          </cell>
          <cell r="D86" t="str">
            <v>74,211     62184       67.28     154</v>
          </cell>
        </row>
        <row r="87">
          <cell r="A87">
            <v>36708</v>
          </cell>
          <cell r="B87">
            <v>33364</v>
          </cell>
          <cell r="C87">
            <v>2166391</v>
          </cell>
          <cell r="D87" t="str">
            <v>129,360     64932       79.50     155</v>
          </cell>
        </row>
        <row r="88">
          <cell r="A88">
            <v>36739</v>
          </cell>
          <cell r="B88">
            <v>31144</v>
          </cell>
          <cell r="C88">
            <v>2119080</v>
          </cell>
          <cell r="D88" t="str">
            <v>132,393     68042       80.96     153</v>
          </cell>
        </row>
        <row r="89">
          <cell r="A89">
            <v>36770</v>
          </cell>
          <cell r="B89">
            <v>30136</v>
          </cell>
          <cell r="C89">
            <v>1892081</v>
          </cell>
          <cell r="D89" t="str">
            <v>140,009     62785       82.29     156</v>
          </cell>
        </row>
        <row r="90">
          <cell r="A90">
            <v>36800</v>
          </cell>
          <cell r="B90">
            <v>31452</v>
          </cell>
          <cell r="C90">
            <v>1895918</v>
          </cell>
          <cell r="D90" t="str">
            <v>105,842     60280       77.09     151</v>
          </cell>
        </row>
        <row r="91">
          <cell r="A91">
            <v>36831</v>
          </cell>
          <cell r="B91">
            <v>29711</v>
          </cell>
          <cell r="C91">
            <v>1760915</v>
          </cell>
          <cell r="D91" t="str">
            <v>99,555     59269       77.02     149</v>
          </cell>
        </row>
        <row r="92">
          <cell r="A92">
            <v>36861</v>
          </cell>
          <cell r="B92">
            <v>25475</v>
          </cell>
          <cell r="C92">
            <v>1695985</v>
          </cell>
          <cell r="D92" t="str">
            <v>117,669     66575       82.20     146</v>
          </cell>
        </row>
        <row r="93">
          <cell r="A93" t="str">
            <v>Totals: _</v>
          </cell>
          <cell r="B93" t="str">
            <v>_________</v>
          </cell>
          <cell r="C93" t="str">
            <v>__________</v>
          </cell>
          <cell r="D93" t="str">
            <v>__________</v>
          </cell>
        </row>
        <row r="94">
          <cell r="A94">
            <v>2000</v>
          </cell>
          <cell r="B94">
            <v>419979</v>
          </cell>
          <cell r="C94">
            <v>27030932</v>
          </cell>
          <cell r="D94">
            <v>1545194</v>
          </cell>
        </row>
        <row r="96">
          <cell r="A96">
            <v>36892</v>
          </cell>
          <cell r="B96">
            <v>25109</v>
          </cell>
          <cell r="C96">
            <v>1601937</v>
          </cell>
          <cell r="D96" t="str">
            <v>126,907     63800       83.48     147</v>
          </cell>
        </row>
        <row r="97">
          <cell r="A97">
            <v>36923</v>
          </cell>
          <cell r="B97">
            <v>25118</v>
          </cell>
          <cell r="C97">
            <v>1455414</v>
          </cell>
          <cell r="D97" t="str">
            <v>143,605     57944       85.11     146</v>
          </cell>
        </row>
        <row r="98">
          <cell r="A98">
            <v>36951</v>
          </cell>
          <cell r="B98">
            <v>27760</v>
          </cell>
          <cell r="C98">
            <v>1521392</v>
          </cell>
          <cell r="D98" t="str">
            <v>145,157     54806       83.95     145</v>
          </cell>
        </row>
        <row r="99">
          <cell r="A99">
            <v>36982</v>
          </cell>
          <cell r="B99">
            <v>21129</v>
          </cell>
          <cell r="C99">
            <v>1414399</v>
          </cell>
          <cell r="D99" t="str">
            <v>108,732     66942       83.73     146</v>
          </cell>
        </row>
        <row r="100">
          <cell r="A100">
            <v>37012</v>
          </cell>
          <cell r="B100">
            <v>19562</v>
          </cell>
          <cell r="C100">
            <v>1341991</v>
          </cell>
          <cell r="D100" t="str">
            <v>97,482     68602       83.29     137</v>
          </cell>
        </row>
        <row r="101">
          <cell r="A101" t="str">
            <v>Totals: _</v>
          </cell>
          <cell r="B101" t="str">
            <v>_________</v>
          </cell>
          <cell r="C101" t="str">
            <v>__________</v>
          </cell>
          <cell r="D101" t="str">
            <v>__________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8"/>
    </sheetNames>
    <sheetDataSet>
      <sheetData sheetId="0">
        <row r="34">
          <cell r="A34">
            <v>35827</v>
          </cell>
          <cell r="B34">
            <v>148821</v>
          </cell>
          <cell r="C34">
            <v>4624290</v>
          </cell>
          <cell r="D34" t="str">
            <v>94,478     31073       38.83     197</v>
          </cell>
        </row>
        <row r="35">
          <cell r="A35">
            <v>35855</v>
          </cell>
          <cell r="B35">
            <v>275490</v>
          </cell>
          <cell r="C35">
            <v>10948671</v>
          </cell>
          <cell r="D35" t="str">
            <v>213,596     39743       43.67     184</v>
          </cell>
        </row>
        <row r="36">
          <cell r="A36">
            <v>35886</v>
          </cell>
          <cell r="B36">
            <v>177862</v>
          </cell>
          <cell r="C36">
            <v>10859776</v>
          </cell>
          <cell r="D36" t="str">
            <v>152,099     61058       46.10     184</v>
          </cell>
        </row>
        <row r="37">
          <cell r="A37">
            <v>35916</v>
          </cell>
          <cell r="B37">
            <v>196450</v>
          </cell>
          <cell r="C37">
            <v>10453418</v>
          </cell>
          <cell r="D37" t="str">
            <v>159,889     53212       44.87     182</v>
          </cell>
        </row>
        <row r="38">
          <cell r="A38">
            <v>35947</v>
          </cell>
          <cell r="B38">
            <v>164717</v>
          </cell>
          <cell r="C38">
            <v>8907350</v>
          </cell>
          <cell r="D38" t="str">
            <v>155,231     54077       48.52     178</v>
          </cell>
        </row>
        <row r="39">
          <cell r="A39">
            <v>35977</v>
          </cell>
          <cell r="B39">
            <v>150266</v>
          </cell>
          <cell r="C39">
            <v>8367835</v>
          </cell>
          <cell r="D39" t="str">
            <v>137,531     55687       47.79     176</v>
          </cell>
        </row>
        <row r="40">
          <cell r="A40">
            <v>36008</v>
          </cell>
          <cell r="B40">
            <v>119011</v>
          </cell>
          <cell r="C40">
            <v>7727373</v>
          </cell>
          <cell r="D40" t="str">
            <v>149,824     64930       55.73     172</v>
          </cell>
        </row>
        <row r="41">
          <cell r="A41">
            <v>36039</v>
          </cell>
          <cell r="B41">
            <v>99981</v>
          </cell>
          <cell r="C41">
            <v>6707322</v>
          </cell>
          <cell r="D41" t="str">
            <v>116,421     67086       53.80     171</v>
          </cell>
        </row>
        <row r="42">
          <cell r="A42">
            <v>36069</v>
          </cell>
          <cell r="B42">
            <v>97772</v>
          </cell>
          <cell r="C42">
            <v>6272360</v>
          </cell>
          <cell r="D42" t="str">
            <v>122,469     64153       55.61     172</v>
          </cell>
        </row>
        <row r="43">
          <cell r="A43">
            <v>36100</v>
          </cell>
          <cell r="B43">
            <v>84063</v>
          </cell>
          <cell r="C43">
            <v>5941938</v>
          </cell>
          <cell r="D43" t="str">
            <v>127,475     70685       60.26     168</v>
          </cell>
        </row>
        <row r="44">
          <cell r="A44">
            <v>36130</v>
          </cell>
          <cell r="B44">
            <v>75206</v>
          </cell>
          <cell r="C44">
            <v>5549942</v>
          </cell>
          <cell r="D44" t="str">
            <v>146,454     73797       66.07     161</v>
          </cell>
        </row>
        <row r="45">
          <cell r="A45" t="str">
            <v>Totals: _</v>
          </cell>
          <cell r="B45" t="str">
            <v>_________</v>
          </cell>
          <cell r="C45" t="str">
            <v>__________</v>
          </cell>
          <cell r="D45" t="str">
            <v>__________</v>
          </cell>
        </row>
        <row r="46">
          <cell r="A46">
            <v>1998</v>
          </cell>
          <cell r="B46">
            <v>1589639</v>
          </cell>
          <cell r="C46">
            <v>86360275</v>
          </cell>
          <cell r="D46">
            <v>1575467</v>
          </cell>
        </row>
        <row r="48">
          <cell r="A48">
            <v>36161</v>
          </cell>
          <cell r="B48">
            <v>72080</v>
          </cell>
          <cell r="C48">
            <v>5177344</v>
          </cell>
          <cell r="D48" t="str">
            <v>130,577     71828       64.43     158</v>
          </cell>
        </row>
        <row r="49">
          <cell r="A49">
            <v>36192</v>
          </cell>
          <cell r="B49">
            <v>57120</v>
          </cell>
          <cell r="C49">
            <v>4264812</v>
          </cell>
          <cell r="D49" t="str">
            <v>103,432     74665       64.42     156</v>
          </cell>
        </row>
        <row r="50">
          <cell r="A50">
            <v>36220</v>
          </cell>
          <cell r="B50">
            <v>59536</v>
          </cell>
          <cell r="C50">
            <v>4416407</v>
          </cell>
          <cell r="D50" t="str">
            <v>114,814     74181       65.85     150</v>
          </cell>
        </row>
        <row r="51">
          <cell r="A51">
            <v>36251</v>
          </cell>
          <cell r="B51">
            <v>54023</v>
          </cell>
          <cell r="C51">
            <v>4012866</v>
          </cell>
          <cell r="D51" t="str">
            <v>104,113     74281       65.84     147</v>
          </cell>
        </row>
        <row r="52">
          <cell r="A52">
            <v>36281</v>
          </cell>
          <cell r="B52">
            <v>54594</v>
          </cell>
          <cell r="C52">
            <v>3765224</v>
          </cell>
          <cell r="D52" t="str">
            <v>134,807     68968       71.18     146</v>
          </cell>
        </row>
        <row r="53">
          <cell r="A53">
            <v>36312</v>
          </cell>
          <cell r="B53">
            <v>49952</v>
          </cell>
          <cell r="C53">
            <v>3552323</v>
          </cell>
          <cell r="D53" t="str">
            <v>127,636     71115       71.87     146</v>
          </cell>
        </row>
        <row r="54">
          <cell r="A54">
            <v>36342</v>
          </cell>
          <cell r="B54">
            <v>49211</v>
          </cell>
          <cell r="C54">
            <v>3472205</v>
          </cell>
          <cell r="D54" t="str">
            <v>118,142     70558       70.59     144</v>
          </cell>
        </row>
        <row r="55">
          <cell r="A55">
            <v>36373</v>
          </cell>
          <cell r="B55">
            <v>44563</v>
          </cell>
          <cell r="C55">
            <v>3305985</v>
          </cell>
          <cell r="D55" t="str">
            <v>105,688     74187       70.34     140</v>
          </cell>
        </row>
        <row r="56">
          <cell r="A56">
            <v>36404</v>
          </cell>
          <cell r="B56">
            <v>42070</v>
          </cell>
          <cell r="C56">
            <v>3191919</v>
          </cell>
          <cell r="D56" t="str">
            <v>97,242     75872       69.80     134</v>
          </cell>
        </row>
        <row r="57">
          <cell r="A57">
            <v>36434</v>
          </cell>
          <cell r="B57">
            <v>49504</v>
          </cell>
          <cell r="C57">
            <v>3124343</v>
          </cell>
          <cell r="D57" t="str">
            <v>107,526     63113       68.47     135</v>
          </cell>
        </row>
        <row r="58">
          <cell r="A58">
            <v>36465</v>
          </cell>
          <cell r="B58">
            <v>44772</v>
          </cell>
          <cell r="C58">
            <v>3004478</v>
          </cell>
          <cell r="D58" t="str">
            <v>170,837     67107       79.23     136</v>
          </cell>
        </row>
        <row r="59">
          <cell r="A59">
            <v>36495</v>
          </cell>
          <cell r="B59">
            <v>47278</v>
          </cell>
          <cell r="C59">
            <v>2954597</v>
          </cell>
          <cell r="D59" t="str">
            <v>180,373     62495       79.23     132</v>
          </cell>
        </row>
        <row r="60">
          <cell r="A60" t="str">
            <v>Totals: _</v>
          </cell>
          <cell r="B60" t="str">
            <v>_________</v>
          </cell>
          <cell r="C60" t="str">
            <v>__________</v>
          </cell>
          <cell r="D60" t="str">
            <v>__________</v>
          </cell>
        </row>
        <row r="61">
          <cell r="A61">
            <v>1999</v>
          </cell>
          <cell r="B61">
            <v>624703</v>
          </cell>
          <cell r="C61">
            <v>44242503</v>
          </cell>
          <cell r="D61">
            <v>1495187</v>
          </cell>
        </row>
        <row r="63">
          <cell r="A63">
            <v>36526</v>
          </cell>
          <cell r="B63">
            <v>42559</v>
          </cell>
          <cell r="C63">
            <v>2872439</v>
          </cell>
          <cell r="D63" t="str">
            <v>110,649     67494       72.22     131</v>
          </cell>
        </row>
        <row r="64">
          <cell r="A64">
            <v>36557</v>
          </cell>
          <cell r="B64">
            <v>38224</v>
          </cell>
          <cell r="C64">
            <v>2544444</v>
          </cell>
          <cell r="D64" t="str">
            <v>90,932     66567       70.40     131</v>
          </cell>
        </row>
        <row r="65">
          <cell r="A65">
            <v>36586</v>
          </cell>
          <cell r="B65">
            <v>39324</v>
          </cell>
          <cell r="C65">
            <v>2637569</v>
          </cell>
          <cell r="D65" t="str">
            <v>97,780     67073       71.32     131</v>
          </cell>
        </row>
        <row r="66">
          <cell r="A66">
            <v>36617</v>
          </cell>
          <cell r="B66">
            <v>35359</v>
          </cell>
          <cell r="C66">
            <v>2436302</v>
          </cell>
          <cell r="D66" t="str">
            <v>116,424     68902       76.70     132</v>
          </cell>
        </row>
        <row r="67">
          <cell r="A67">
            <v>36647</v>
          </cell>
          <cell r="B67">
            <v>36036</v>
          </cell>
          <cell r="C67">
            <v>2551129</v>
          </cell>
          <cell r="D67" t="str">
            <v>165,684     70794       82.14     132</v>
          </cell>
        </row>
        <row r="68">
          <cell r="A68">
            <v>36678</v>
          </cell>
          <cell r="B68">
            <v>39061</v>
          </cell>
          <cell r="C68">
            <v>2334418</v>
          </cell>
          <cell r="D68" t="str">
            <v>96,181     59764       71.12     129</v>
          </cell>
        </row>
        <row r="69">
          <cell r="A69">
            <v>36708</v>
          </cell>
          <cell r="B69">
            <v>34632</v>
          </cell>
          <cell r="C69">
            <v>2406188</v>
          </cell>
          <cell r="D69" t="str">
            <v>95,977     69479       73.48     128</v>
          </cell>
        </row>
        <row r="70">
          <cell r="A70">
            <v>36739</v>
          </cell>
          <cell r="B70">
            <v>32859</v>
          </cell>
          <cell r="C70">
            <v>2263192</v>
          </cell>
          <cell r="D70" t="str">
            <v>96,906     68876       74.68     126</v>
          </cell>
        </row>
        <row r="71">
          <cell r="A71">
            <v>36770</v>
          </cell>
          <cell r="B71">
            <v>28805</v>
          </cell>
          <cell r="C71">
            <v>2094845</v>
          </cell>
          <cell r="D71" t="str">
            <v>85,052     72726       74.70     128</v>
          </cell>
        </row>
        <row r="72">
          <cell r="A72">
            <v>36800</v>
          </cell>
          <cell r="B72">
            <v>30995</v>
          </cell>
          <cell r="C72">
            <v>2152411</v>
          </cell>
          <cell r="D72" t="str">
            <v>88,448     69444       74.05     126</v>
          </cell>
        </row>
        <row r="73">
          <cell r="A73">
            <v>36831</v>
          </cell>
          <cell r="B73">
            <v>29208</v>
          </cell>
          <cell r="C73">
            <v>2015054</v>
          </cell>
          <cell r="D73" t="str">
            <v>598,698     68990       95.35     127</v>
          </cell>
        </row>
        <row r="74">
          <cell r="A74">
            <v>36861</v>
          </cell>
          <cell r="B74">
            <v>29416</v>
          </cell>
          <cell r="C74">
            <v>2013463</v>
          </cell>
          <cell r="D74" t="str">
            <v>607,528     68448       95.38     126</v>
          </cell>
        </row>
        <row r="75">
          <cell r="A75" t="str">
            <v>Totals: _</v>
          </cell>
          <cell r="B75" t="str">
            <v>_________</v>
          </cell>
          <cell r="C75" t="str">
            <v>__________</v>
          </cell>
          <cell r="D75" t="str">
            <v>__________</v>
          </cell>
        </row>
        <row r="76">
          <cell r="A76">
            <v>2000</v>
          </cell>
          <cell r="B76">
            <v>416478</v>
          </cell>
          <cell r="C76">
            <v>28321454</v>
          </cell>
          <cell r="D76">
            <v>2250259</v>
          </cell>
        </row>
        <row r="78">
          <cell r="A78">
            <v>36892</v>
          </cell>
          <cell r="B78">
            <v>28159</v>
          </cell>
          <cell r="C78">
            <v>1931239</v>
          </cell>
          <cell r="D78" t="str">
            <v>389,174     68584       93.25     124</v>
          </cell>
        </row>
        <row r="79">
          <cell r="A79">
            <v>36923</v>
          </cell>
          <cell r="B79">
            <v>26277</v>
          </cell>
          <cell r="C79">
            <v>1651569</v>
          </cell>
          <cell r="D79" t="str">
            <v>105,179     62853       80.01     118</v>
          </cell>
        </row>
        <row r="80">
          <cell r="A80">
            <v>36951</v>
          </cell>
          <cell r="B80">
            <v>26956</v>
          </cell>
          <cell r="C80">
            <v>1832888</v>
          </cell>
          <cell r="D80" t="str">
            <v>107,669     67996       79.98     118</v>
          </cell>
        </row>
        <row r="81">
          <cell r="A81">
            <v>36982</v>
          </cell>
          <cell r="B81">
            <v>25518</v>
          </cell>
          <cell r="C81">
            <v>1708466</v>
          </cell>
          <cell r="D81" t="str">
            <v>108,824     66952       81.01     120</v>
          </cell>
        </row>
        <row r="82">
          <cell r="A82">
            <v>37012</v>
          </cell>
          <cell r="B82">
            <v>24043</v>
          </cell>
          <cell r="C82">
            <v>1783898</v>
          </cell>
          <cell r="D82" t="str">
            <v>67,459     74197       73.72     117</v>
          </cell>
        </row>
        <row r="83">
          <cell r="A83" t="str">
            <v>Totals: _</v>
          </cell>
          <cell r="B83" t="str">
            <v>_________</v>
          </cell>
          <cell r="C83" t="str">
            <v>__________</v>
          </cell>
          <cell r="D83" t="str">
            <v>__________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8"/>
    </sheetNames>
    <sheetDataSet>
      <sheetData sheetId="0">
        <row r="34">
          <cell r="A34">
            <v>35855</v>
          </cell>
          <cell r="B34">
            <v>162731</v>
          </cell>
          <cell r="C34">
            <v>6167285</v>
          </cell>
          <cell r="D34" t="str">
            <v>113,135     37899       41.01     223</v>
          </cell>
        </row>
        <row r="35">
          <cell r="A35">
            <v>35886</v>
          </cell>
          <cell r="B35">
            <v>201044</v>
          </cell>
          <cell r="C35">
            <v>10469490</v>
          </cell>
          <cell r="D35" t="str">
            <v>187,216     52076       48.22     209</v>
          </cell>
        </row>
        <row r="36">
          <cell r="A36">
            <v>35916</v>
          </cell>
          <cell r="B36">
            <v>160441</v>
          </cell>
          <cell r="C36">
            <v>9358639</v>
          </cell>
          <cell r="D36" t="str">
            <v>161,336     58331       50.14     209</v>
          </cell>
        </row>
        <row r="37">
          <cell r="A37">
            <v>35947</v>
          </cell>
          <cell r="B37">
            <v>120945</v>
          </cell>
          <cell r="C37">
            <v>7534717</v>
          </cell>
          <cell r="D37" t="str">
            <v>138,645     62299       53.41     203</v>
          </cell>
        </row>
        <row r="38">
          <cell r="A38">
            <v>35977</v>
          </cell>
          <cell r="B38">
            <v>112704</v>
          </cell>
          <cell r="C38">
            <v>6944763</v>
          </cell>
          <cell r="D38" t="str">
            <v>133,930     61620       54.30     203</v>
          </cell>
        </row>
        <row r="39">
          <cell r="A39">
            <v>36008</v>
          </cell>
          <cell r="B39">
            <v>158624</v>
          </cell>
          <cell r="C39">
            <v>6635490</v>
          </cell>
          <cell r="D39" t="str">
            <v>125,881     41832       44.25     201</v>
          </cell>
        </row>
        <row r="40">
          <cell r="A40">
            <v>36039</v>
          </cell>
          <cell r="B40">
            <v>127315</v>
          </cell>
          <cell r="C40">
            <v>6030046</v>
          </cell>
          <cell r="D40" t="str">
            <v>108,745     47364       46.07     199</v>
          </cell>
        </row>
        <row r="41">
          <cell r="A41">
            <v>36069</v>
          </cell>
          <cell r="B41">
            <v>152918</v>
          </cell>
          <cell r="C41">
            <v>5972043</v>
          </cell>
          <cell r="D41" t="str">
            <v>115,688     39054       43.07     193</v>
          </cell>
        </row>
        <row r="42">
          <cell r="A42">
            <v>36100</v>
          </cell>
          <cell r="B42">
            <v>130901</v>
          </cell>
          <cell r="C42">
            <v>5446118</v>
          </cell>
          <cell r="D42" t="str">
            <v>111,051     41605       45.90     190</v>
          </cell>
        </row>
        <row r="43">
          <cell r="A43">
            <v>36130</v>
          </cell>
          <cell r="B43">
            <v>109091</v>
          </cell>
          <cell r="C43">
            <v>5042964</v>
          </cell>
          <cell r="D43" t="str">
            <v>114,823     46228       51.28     186</v>
          </cell>
        </row>
        <row r="44">
          <cell r="A44" t="str">
            <v>Totals:</v>
          </cell>
          <cell r="B44" t="str">
            <v>__________</v>
          </cell>
          <cell r="C44" t="str">
            <v>__________</v>
          </cell>
          <cell r="D44" t="str">
            <v>__________</v>
          </cell>
        </row>
        <row r="45">
          <cell r="A45">
            <v>1998</v>
          </cell>
          <cell r="B45">
            <v>1436714</v>
          </cell>
          <cell r="C45">
            <v>69601555</v>
          </cell>
          <cell r="D45">
            <v>1310450</v>
          </cell>
        </row>
        <row r="47">
          <cell r="A47">
            <v>36161</v>
          </cell>
          <cell r="B47">
            <v>102538</v>
          </cell>
          <cell r="C47">
            <v>4799390</v>
          </cell>
          <cell r="D47" t="str">
            <v>97,811     46806       48.82     179</v>
          </cell>
        </row>
        <row r="48">
          <cell r="A48">
            <v>36192</v>
          </cell>
          <cell r="B48">
            <v>83809</v>
          </cell>
          <cell r="C48">
            <v>4011865</v>
          </cell>
          <cell r="D48" t="str">
            <v>80,981     47870       49.14     180</v>
          </cell>
        </row>
        <row r="49">
          <cell r="A49">
            <v>36220</v>
          </cell>
          <cell r="B49">
            <v>60028</v>
          </cell>
          <cell r="C49">
            <v>4007574</v>
          </cell>
          <cell r="D49" t="str">
            <v>79,615     66762       57.01     178</v>
          </cell>
        </row>
        <row r="50">
          <cell r="A50">
            <v>36251</v>
          </cell>
          <cell r="B50">
            <v>60199</v>
          </cell>
          <cell r="C50">
            <v>3694191</v>
          </cell>
          <cell r="D50" t="str">
            <v>98,563     61367       62.08     175</v>
          </cell>
        </row>
        <row r="51">
          <cell r="A51">
            <v>36281</v>
          </cell>
          <cell r="B51">
            <v>67690</v>
          </cell>
          <cell r="C51">
            <v>3875823</v>
          </cell>
          <cell r="D51" t="str">
            <v>98,479     57259       59.26     172</v>
          </cell>
        </row>
        <row r="52">
          <cell r="A52">
            <v>36312</v>
          </cell>
          <cell r="B52">
            <v>62626</v>
          </cell>
          <cell r="C52">
            <v>3564471</v>
          </cell>
          <cell r="D52" t="str">
            <v>114,645     56917       64.67     173</v>
          </cell>
        </row>
        <row r="53">
          <cell r="A53">
            <v>36342</v>
          </cell>
          <cell r="B53">
            <v>82553</v>
          </cell>
          <cell r="C53">
            <v>3699747</v>
          </cell>
          <cell r="D53" t="str">
            <v>128,257     44817       60.84     166</v>
          </cell>
        </row>
        <row r="54">
          <cell r="A54">
            <v>36373</v>
          </cell>
          <cell r="B54">
            <v>77369</v>
          </cell>
          <cell r="C54">
            <v>3431542</v>
          </cell>
          <cell r="D54" t="str">
            <v>128,382     44353       62.40     168</v>
          </cell>
        </row>
        <row r="55">
          <cell r="A55">
            <v>36404</v>
          </cell>
          <cell r="B55">
            <v>70175</v>
          </cell>
          <cell r="C55">
            <v>3275016</v>
          </cell>
          <cell r="D55" t="str">
            <v>123,565     46670       63.78     165</v>
          </cell>
        </row>
        <row r="56">
          <cell r="A56">
            <v>36434</v>
          </cell>
          <cell r="B56">
            <v>77348</v>
          </cell>
          <cell r="C56">
            <v>3209312</v>
          </cell>
          <cell r="D56" t="str">
            <v>116,328     41492       60.06     161</v>
          </cell>
        </row>
        <row r="57">
          <cell r="A57">
            <v>36465</v>
          </cell>
          <cell r="B57">
            <v>71892</v>
          </cell>
          <cell r="C57">
            <v>3056593</v>
          </cell>
          <cell r="D57" t="str">
            <v>102,480     42517       58.77     162</v>
          </cell>
        </row>
        <row r="58">
          <cell r="A58">
            <v>36495</v>
          </cell>
          <cell r="B58">
            <v>117877</v>
          </cell>
          <cell r="C58">
            <v>3139475</v>
          </cell>
          <cell r="D58" t="str">
            <v>118,379     26634       50.11     159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  <cell r="D59" t="str">
            <v>__________</v>
          </cell>
        </row>
        <row r="60">
          <cell r="A60">
            <v>1999</v>
          </cell>
          <cell r="B60">
            <v>934104</v>
          </cell>
          <cell r="C60">
            <v>43764999</v>
          </cell>
          <cell r="D60">
            <v>1287485</v>
          </cell>
        </row>
        <row r="62">
          <cell r="A62">
            <v>36526</v>
          </cell>
          <cell r="B62">
            <v>111325</v>
          </cell>
          <cell r="C62">
            <v>3013141</v>
          </cell>
          <cell r="D62" t="str">
            <v>111,032     27067       49.93     160</v>
          </cell>
        </row>
        <row r="63">
          <cell r="A63">
            <v>36557</v>
          </cell>
          <cell r="B63">
            <v>89179</v>
          </cell>
          <cell r="C63">
            <v>2728561</v>
          </cell>
          <cell r="D63" t="str">
            <v>99,213     30597       52.66     157</v>
          </cell>
        </row>
        <row r="64">
          <cell r="A64">
            <v>36586</v>
          </cell>
          <cell r="B64">
            <v>102302</v>
          </cell>
          <cell r="C64">
            <v>2797778</v>
          </cell>
          <cell r="D64" t="str">
            <v>97,658     27349       48.84     149</v>
          </cell>
        </row>
        <row r="65">
          <cell r="A65">
            <v>36617</v>
          </cell>
          <cell r="B65">
            <v>97770</v>
          </cell>
          <cell r="C65">
            <v>2764778</v>
          </cell>
          <cell r="D65" t="str">
            <v>99,044     28279       50.32     153</v>
          </cell>
        </row>
        <row r="66">
          <cell r="A66">
            <v>36647</v>
          </cell>
          <cell r="B66">
            <v>97146</v>
          </cell>
          <cell r="C66">
            <v>2895388</v>
          </cell>
          <cell r="D66" t="str">
            <v>88,975     29805       47.80     152</v>
          </cell>
        </row>
        <row r="67">
          <cell r="A67">
            <v>36678</v>
          </cell>
          <cell r="B67">
            <v>94066</v>
          </cell>
          <cell r="C67">
            <v>2782247</v>
          </cell>
          <cell r="D67" t="str">
            <v>104,562     29578       52.64     153</v>
          </cell>
        </row>
        <row r="68">
          <cell r="A68">
            <v>36708</v>
          </cell>
          <cell r="B68">
            <v>97800</v>
          </cell>
          <cell r="C68">
            <v>2823956</v>
          </cell>
          <cell r="D68" t="str">
            <v>123,071     28875       55.72     152</v>
          </cell>
        </row>
        <row r="69">
          <cell r="A69">
            <v>36739</v>
          </cell>
          <cell r="B69">
            <v>84838</v>
          </cell>
          <cell r="C69">
            <v>2615674</v>
          </cell>
          <cell r="D69" t="str">
            <v>114,482     30832       57.44     150</v>
          </cell>
        </row>
        <row r="70">
          <cell r="A70">
            <v>36770</v>
          </cell>
          <cell r="B70">
            <v>82437</v>
          </cell>
          <cell r="C70">
            <v>2341318</v>
          </cell>
          <cell r="D70" t="str">
            <v>112,129     28402       57.63     148</v>
          </cell>
        </row>
        <row r="71">
          <cell r="A71">
            <v>36800</v>
          </cell>
          <cell r="B71">
            <v>84154</v>
          </cell>
          <cell r="C71">
            <v>2481929</v>
          </cell>
          <cell r="D71" t="str">
            <v>119,318     29493       58.64     147</v>
          </cell>
        </row>
        <row r="72">
          <cell r="A72">
            <v>36831</v>
          </cell>
          <cell r="B72">
            <v>82374</v>
          </cell>
          <cell r="C72">
            <v>2272490</v>
          </cell>
          <cell r="D72" t="str">
            <v>113,252     27588       57.89     143</v>
          </cell>
        </row>
        <row r="73">
          <cell r="A73">
            <v>36861</v>
          </cell>
          <cell r="B73">
            <v>80420</v>
          </cell>
          <cell r="C73">
            <v>2309860</v>
          </cell>
          <cell r="D73" t="str">
            <v>126,413     28723       61.12     143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  <cell r="D74" t="str">
            <v>__________</v>
          </cell>
        </row>
        <row r="75">
          <cell r="A75">
            <v>2000</v>
          </cell>
          <cell r="B75">
            <v>1103811</v>
          </cell>
          <cell r="C75">
            <v>31827120</v>
          </cell>
          <cell r="D75">
            <v>1309149</v>
          </cell>
        </row>
        <row r="77">
          <cell r="A77">
            <v>36892</v>
          </cell>
          <cell r="B77">
            <v>75854</v>
          </cell>
          <cell r="C77">
            <v>2087142</v>
          </cell>
          <cell r="D77" t="str">
            <v>126,898     27516       62.59     146</v>
          </cell>
        </row>
        <row r="78">
          <cell r="A78">
            <v>36923</v>
          </cell>
          <cell r="B78">
            <v>61777</v>
          </cell>
          <cell r="C78">
            <v>1886273</v>
          </cell>
          <cell r="D78" t="str">
            <v>95,046     30534       60.61     140</v>
          </cell>
        </row>
        <row r="79">
          <cell r="A79">
            <v>36951</v>
          </cell>
          <cell r="B79">
            <v>67243</v>
          </cell>
          <cell r="C79">
            <v>2012718</v>
          </cell>
          <cell r="D79" t="str">
            <v>98,635     29933       59.46     144</v>
          </cell>
        </row>
        <row r="80">
          <cell r="A80">
            <v>36982</v>
          </cell>
          <cell r="B80">
            <v>60804</v>
          </cell>
          <cell r="C80">
            <v>1897882</v>
          </cell>
          <cell r="D80" t="str">
            <v>94,596     31214       60.87     141</v>
          </cell>
        </row>
        <row r="81">
          <cell r="A81">
            <v>37012</v>
          </cell>
          <cell r="B81">
            <v>47380</v>
          </cell>
          <cell r="C81">
            <v>1842117</v>
          </cell>
          <cell r="D81" t="str">
            <v>95,239     38880       66.78     136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8"/>
    </sheetNames>
    <sheetDataSet>
      <sheetData sheetId="0">
        <row r="34">
          <cell r="A34">
            <v>35886</v>
          </cell>
          <cell r="B34">
            <v>105391</v>
          </cell>
          <cell r="C34">
            <v>4787124</v>
          </cell>
          <cell r="D34" t="str">
            <v>119,314     45423       53.10     207</v>
          </cell>
        </row>
        <row r="35">
          <cell r="A35">
            <v>35916</v>
          </cell>
          <cell r="B35">
            <v>145455</v>
          </cell>
          <cell r="C35">
            <v>8114815</v>
          </cell>
          <cell r="D35" t="str">
            <v>165,893     55790       53.28     197</v>
          </cell>
        </row>
        <row r="36">
          <cell r="A36">
            <v>35947</v>
          </cell>
          <cell r="B36">
            <v>142758</v>
          </cell>
          <cell r="C36">
            <v>7136445</v>
          </cell>
          <cell r="D36" t="str">
            <v>135,416     49990       48.68     196</v>
          </cell>
        </row>
        <row r="37">
          <cell r="A37">
            <v>35977</v>
          </cell>
          <cell r="B37">
            <v>132451</v>
          </cell>
          <cell r="C37">
            <v>6589429</v>
          </cell>
          <cell r="D37" t="str">
            <v>139,096     49750       51.22     191</v>
          </cell>
        </row>
        <row r="38">
          <cell r="A38">
            <v>36008</v>
          </cell>
          <cell r="B38">
            <v>104158</v>
          </cell>
          <cell r="C38">
            <v>5653373</v>
          </cell>
          <cell r="D38" t="str">
            <v>107,686     54277       50.83     183</v>
          </cell>
        </row>
        <row r="39">
          <cell r="A39">
            <v>36039</v>
          </cell>
          <cell r="B39">
            <v>89690</v>
          </cell>
          <cell r="C39">
            <v>4930714</v>
          </cell>
          <cell r="D39" t="str">
            <v>92,640     54976       50.81     181</v>
          </cell>
        </row>
        <row r="40">
          <cell r="A40">
            <v>36069</v>
          </cell>
          <cell r="B40">
            <v>90170</v>
          </cell>
          <cell r="C40">
            <v>4986195</v>
          </cell>
          <cell r="D40" t="str">
            <v>98,388     55298       52.18     178</v>
          </cell>
        </row>
        <row r="41">
          <cell r="A41">
            <v>36100</v>
          </cell>
          <cell r="B41">
            <v>79753</v>
          </cell>
          <cell r="C41">
            <v>4607583</v>
          </cell>
          <cell r="D41" t="str">
            <v>98,351     57774       55.22     178</v>
          </cell>
        </row>
        <row r="42">
          <cell r="A42">
            <v>36130</v>
          </cell>
          <cell r="B42">
            <v>78468</v>
          </cell>
          <cell r="C42">
            <v>4163205</v>
          </cell>
          <cell r="D42" t="str">
            <v>110,346     53057       58.44     175</v>
          </cell>
        </row>
        <row r="43">
          <cell r="A43" t="str">
            <v>Totals: _</v>
          </cell>
          <cell r="B43" t="str">
            <v>_________</v>
          </cell>
          <cell r="C43" t="str">
            <v>__________</v>
          </cell>
          <cell r="D43" t="str">
            <v>__________</v>
          </cell>
        </row>
        <row r="44">
          <cell r="A44">
            <v>1998</v>
          </cell>
          <cell r="B44">
            <v>968294</v>
          </cell>
          <cell r="C44">
            <v>50968883</v>
          </cell>
          <cell r="D44">
            <v>1067130</v>
          </cell>
        </row>
        <row r="46">
          <cell r="A46">
            <v>36161</v>
          </cell>
          <cell r="B46">
            <v>78593</v>
          </cell>
          <cell r="C46">
            <v>4144623</v>
          </cell>
          <cell r="D46" t="str">
            <v>104,622     52736       57.10     176</v>
          </cell>
        </row>
        <row r="47">
          <cell r="A47">
            <v>36192</v>
          </cell>
          <cell r="B47">
            <v>61275</v>
          </cell>
          <cell r="C47">
            <v>3456044</v>
          </cell>
          <cell r="D47" t="str">
            <v>81,299     56403       57.02     172</v>
          </cell>
        </row>
        <row r="48">
          <cell r="A48">
            <v>36220</v>
          </cell>
          <cell r="B48">
            <v>64176</v>
          </cell>
          <cell r="C48">
            <v>3630068</v>
          </cell>
          <cell r="D48" t="str">
            <v>82,504     56565       56.25     169</v>
          </cell>
        </row>
        <row r="49">
          <cell r="A49">
            <v>36251</v>
          </cell>
          <cell r="B49">
            <v>56686</v>
          </cell>
          <cell r="C49">
            <v>3333811</v>
          </cell>
          <cell r="D49" t="str">
            <v>75,724     58812       57.19     166</v>
          </cell>
        </row>
        <row r="50">
          <cell r="A50">
            <v>36281</v>
          </cell>
          <cell r="B50">
            <v>56693</v>
          </cell>
          <cell r="C50">
            <v>3224035</v>
          </cell>
          <cell r="D50" t="str">
            <v>68,830     56869       54.83     162</v>
          </cell>
        </row>
        <row r="51">
          <cell r="A51">
            <v>36312</v>
          </cell>
          <cell r="B51">
            <v>51895</v>
          </cell>
          <cell r="C51">
            <v>2755074</v>
          </cell>
          <cell r="D51" t="str">
            <v>77,468     53090       59.88     155</v>
          </cell>
        </row>
        <row r="52">
          <cell r="A52">
            <v>36342</v>
          </cell>
          <cell r="B52">
            <v>49519</v>
          </cell>
          <cell r="C52">
            <v>2690067</v>
          </cell>
          <cell r="D52" t="str">
            <v>92,298     54324       65.08     157</v>
          </cell>
        </row>
        <row r="53">
          <cell r="A53">
            <v>36373</v>
          </cell>
          <cell r="B53">
            <v>47506</v>
          </cell>
          <cell r="C53">
            <v>2458752</v>
          </cell>
          <cell r="D53" t="str">
            <v>78,624     51757       62.34     157</v>
          </cell>
        </row>
        <row r="54">
          <cell r="A54">
            <v>36404</v>
          </cell>
          <cell r="B54">
            <v>44920</v>
          </cell>
          <cell r="C54">
            <v>2280811</v>
          </cell>
          <cell r="D54" t="str">
            <v>76,073     50775       62.87     157</v>
          </cell>
        </row>
        <row r="55">
          <cell r="A55">
            <v>36434</v>
          </cell>
          <cell r="B55">
            <v>44145</v>
          </cell>
          <cell r="C55">
            <v>2364814</v>
          </cell>
          <cell r="D55" t="str">
            <v>80,362     53570       64.54     152</v>
          </cell>
        </row>
        <row r="56">
          <cell r="A56">
            <v>36465</v>
          </cell>
          <cell r="B56">
            <v>41068</v>
          </cell>
          <cell r="C56">
            <v>2232412</v>
          </cell>
          <cell r="D56" t="str">
            <v>88,264     54359       68.25     150</v>
          </cell>
        </row>
        <row r="57">
          <cell r="A57">
            <v>36495</v>
          </cell>
          <cell r="B57">
            <v>41427</v>
          </cell>
          <cell r="C57">
            <v>2131357</v>
          </cell>
          <cell r="D57" t="str">
            <v>113,810     51449       73.31     146</v>
          </cell>
        </row>
        <row r="58">
          <cell r="A58" t="str">
            <v>Totals: _</v>
          </cell>
          <cell r="B58" t="str">
            <v>_________</v>
          </cell>
          <cell r="C58" t="str">
            <v>__________</v>
          </cell>
          <cell r="D58" t="str">
            <v>__________</v>
          </cell>
        </row>
        <row r="59">
          <cell r="A59">
            <v>1999</v>
          </cell>
          <cell r="B59">
            <v>637903</v>
          </cell>
          <cell r="C59">
            <v>34701868</v>
          </cell>
          <cell r="D59">
            <v>1019878</v>
          </cell>
        </row>
        <row r="61">
          <cell r="A61">
            <v>36526</v>
          </cell>
          <cell r="B61">
            <v>40200</v>
          </cell>
          <cell r="C61">
            <v>2115361</v>
          </cell>
          <cell r="D61" t="str">
            <v>135,128     52621       77.07     143</v>
          </cell>
        </row>
        <row r="62">
          <cell r="A62">
            <v>36557</v>
          </cell>
          <cell r="B62">
            <v>33047</v>
          </cell>
          <cell r="C62">
            <v>1857846</v>
          </cell>
          <cell r="D62" t="str">
            <v>184,418     56219       84.80     141</v>
          </cell>
        </row>
        <row r="63">
          <cell r="A63">
            <v>36586</v>
          </cell>
          <cell r="B63">
            <v>34834</v>
          </cell>
          <cell r="C63">
            <v>1917690</v>
          </cell>
          <cell r="D63" t="str">
            <v>178,332     55053       83.66     137</v>
          </cell>
        </row>
        <row r="64">
          <cell r="A64">
            <v>36617</v>
          </cell>
          <cell r="B64">
            <v>30131</v>
          </cell>
          <cell r="C64">
            <v>1809281</v>
          </cell>
          <cell r="D64" t="str">
            <v>178,167     60048       85.53     135</v>
          </cell>
        </row>
        <row r="65">
          <cell r="A65">
            <v>36647</v>
          </cell>
          <cell r="B65">
            <v>28724</v>
          </cell>
          <cell r="C65">
            <v>1798239</v>
          </cell>
          <cell r="D65" t="str">
            <v>182,228     62605       86.38     134</v>
          </cell>
        </row>
        <row r="66">
          <cell r="A66">
            <v>36678</v>
          </cell>
          <cell r="B66">
            <v>28044</v>
          </cell>
          <cell r="C66">
            <v>1646982</v>
          </cell>
          <cell r="D66" t="str">
            <v>122,729     58729       81.40     133</v>
          </cell>
        </row>
        <row r="67">
          <cell r="A67">
            <v>36708</v>
          </cell>
          <cell r="B67">
            <v>23956</v>
          </cell>
          <cell r="C67">
            <v>1644499</v>
          </cell>
          <cell r="D67" t="str">
            <v>105,108     68647       81.44     124</v>
          </cell>
        </row>
        <row r="68">
          <cell r="A68">
            <v>36739</v>
          </cell>
          <cell r="B68">
            <v>22073</v>
          </cell>
          <cell r="C68">
            <v>1605367</v>
          </cell>
          <cell r="D68" t="str">
            <v>94,439     72730       81.06     127</v>
          </cell>
        </row>
        <row r="69">
          <cell r="A69">
            <v>36770</v>
          </cell>
          <cell r="B69">
            <v>22061</v>
          </cell>
          <cell r="C69">
            <v>1499595</v>
          </cell>
          <cell r="D69" t="str">
            <v>99,756     67975       81.89     123</v>
          </cell>
        </row>
        <row r="70">
          <cell r="A70">
            <v>36800</v>
          </cell>
          <cell r="B70">
            <v>22923</v>
          </cell>
          <cell r="C70">
            <v>1495331</v>
          </cell>
          <cell r="D70" t="str">
            <v>81,205     65233       77.99     123</v>
          </cell>
        </row>
        <row r="71">
          <cell r="A71">
            <v>36831</v>
          </cell>
          <cell r="B71">
            <v>23474</v>
          </cell>
          <cell r="C71">
            <v>1435995</v>
          </cell>
          <cell r="D71" t="str">
            <v>77,479     61174       76.75     119</v>
          </cell>
        </row>
        <row r="72">
          <cell r="A72">
            <v>36861</v>
          </cell>
          <cell r="B72">
            <v>24088</v>
          </cell>
          <cell r="C72">
            <v>1445095</v>
          </cell>
          <cell r="D72" t="str">
            <v>74,219     59993       75.50     118</v>
          </cell>
        </row>
        <row r="73">
          <cell r="A73" t="str">
            <v>Totals: _</v>
          </cell>
          <cell r="B73" t="str">
            <v>_________</v>
          </cell>
          <cell r="C73" t="str">
            <v>__________</v>
          </cell>
          <cell r="D73" t="str">
            <v>__________</v>
          </cell>
        </row>
        <row r="74">
          <cell r="A74">
            <v>2000</v>
          </cell>
          <cell r="B74">
            <v>333555</v>
          </cell>
          <cell r="C74">
            <v>20271281</v>
          </cell>
          <cell r="D74">
            <v>1513208</v>
          </cell>
        </row>
        <row r="76">
          <cell r="A76">
            <v>36892</v>
          </cell>
          <cell r="B76">
            <v>24011</v>
          </cell>
          <cell r="C76">
            <v>1435893</v>
          </cell>
          <cell r="D76" t="str">
            <v>78,080     59802       76.48     120</v>
          </cell>
        </row>
        <row r="77">
          <cell r="A77">
            <v>36923</v>
          </cell>
          <cell r="B77">
            <v>22670</v>
          </cell>
          <cell r="C77">
            <v>1314483</v>
          </cell>
          <cell r="D77" t="str">
            <v>73,218     57984       76.36     116</v>
          </cell>
        </row>
        <row r="78">
          <cell r="A78">
            <v>36951</v>
          </cell>
          <cell r="B78">
            <v>26620</v>
          </cell>
          <cell r="C78">
            <v>1447706</v>
          </cell>
          <cell r="D78" t="str">
            <v>79,508     54385       74.92     116</v>
          </cell>
        </row>
        <row r="79">
          <cell r="A79">
            <v>36982</v>
          </cell>
          <cell r="B79">
            <v>21235</v>
          </cell>
          <cell r="C79">
            <v>1386701</v>
          </cell>
          <cell r="D79" t="str">
            <v>82,719     65303       79.57     118</v>
          </cell>
        </row>
        <row r="80">
          <cell r="A80">
            <v>37012</v>
          </cell>
          <cell r="B80">
            <v>19403</v>
          </cell>
          <cell r="C80">
            <v>1317308</v>
          </cell>
          <cell r="D80" t="str">
            <v>65,761     67892       77.22     113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8"/>
    </sheetNames>
    <sheetDataSet>
      <sheetData sheetId="0">
        <row r="34">
          <cell r="A34">
            <v>35916</v>
          </cell>
          <cell r="B34">
            <v>97747</v>
          </cell>
          <cell r="C34">
            <v>5827354</v>
          </cell>
          <cell r="D34" t="str">
            <v>106,725     59617       52.20     212</v>
          </cell>
        </row>
        <row r="35">
          <cell r="A35">
            <v>35947</v>
          </cell>
          <cell r="B35">
            <v>180184</v>
          </cell>
          <cell r="C35">
            <v>11034514</v>
          </cell>
          <cell r="D35" t="str">
            <v>210,396     61241       53.87     198</v>
          </cell>
        </row>
        <row r="36">
          <cell r="A36">
            <v>35977</v>
          </cell>
          <cell r="B36">
            <v>151039</v>
          </cell>
          <cell r="C36">
            <v>9941214</v>
          </cell>
          <cell r="D36" t="str">
            <v>277,645     65819       64.77     196</v>
          </cell>
        </row>
        <row r="37">
          <cell r="A37">
            <v>36008</v>
          </cell>
          <cell r="B37">
            <v>125024</v>
          </cell>
          <cell r="C37">
            <v>8667361</v>
          </cell>
          <cell r="D37" t="str">
            <v>305,877     69326       70.99     198</v>
          </cell>
        </row>
        <row r="38">
          <cell r="A38">
            <v>36039</v>
          </cell>
          <cell r="B38">
            <v>110530</v>
          </cell>
          <cell r="C38">
            <v>7816698</v>
          </cell>
          <cell r="D38" t="str">
            <v>255,296     70721       69.79     195</v>
          </cell>
        </row>
        <row r="39">
          <cell r="A39">
            <v>36069</v>
          </cell>
          <cell r="B39">
            <v>93972</v>
          </cell>
          <cell r="C39">
            <v>7185946</v>
          </cell>
          <cell r="D39" t="str">
            <v>245,121     76470       72.29     192</v>
          </cell>
        </row>
        <row r="40">
          <cell r="A40">
            <v>36100</v>
          </cell>
          <cell r="B40">
            <v>79194</v>
          </cell>
          <cell r="C40">
            <v>6353124</v>
          </cell>
          <cell r="D40" t="str">
            <v>228,707     80223       74.28     189</v>
          </cell>
        </row>
        <row r="41">
          <cell r="A41">
            <v>36130</v>
          </cell>
          <cell r="B41">
            <v>68146</v>
          </cell>
          <cell r="C41">
            <v>5833877</v>
          </cell>
          <cell r="D41" t="str">
            <v>210,438     85609       75.54     187</v>
          </cell>
        </row>
        <row r="42">
          <cell r="A42" t="str">
            <v>Totals: __</v>
          </cell>
          <cell r="B42" t="str">
            <v>________</v>
          </cell>
          <cell r="C42" t="str">
            <v>__________</v>
          </cell>
          <cell r="D42" t="str">
            <v>__________</v>
          </cell>
        </row>
        <row r="43">
          <cell r="A43">
            <v>1998</v>
          </cell>
          <cell r="B43">
            <v>905836</v>
          </cell>
          <cell r="C43">
            <v>62660088</v>
          </cell>
          <cell r="D43">
            <v>1840205</v>
          </cell>
        </row>
        <row r="45">
          <cell r="A45">
            <v>36161</v>
          </cell>
          <cell r="B45">
            <v>59778</v>
          </cell>
          <cell r="C45">
            <v>5299721</v>
          </cell>
          <cell r="D45" t="str">
            <v>197,460     88657       76.76     186</v>
          </cell>
        </row>
        <row r="46">
          <cell r="A46">
            <v>36192</v>
          </cell>
          <cell r="B46">
            <v>53155</v>
          </cell>
          <cell r="C46">
            <v>4411329</v>
          </cell>
          <cell r="D46" t="str">
            <v>162,032     82990       75.30     182</v>
          </cell>
        </row>
        <row r="47">
          <cell r="A47">
            <v>36220</v>
          </cell>
          <cell r="B47">
            <v>57234</v>
          </cell>
          <cell r="C47">
            <v>4737850</v>
          </cell>
          <cell r="D47" t="str">
            <v>169,101     82781       74.71     181</v>
          </cell>
        </row>
        <row r="48">
          <cell r="A48">
            <v>36251</v>
          </cell>
          <cell r="B48">
            <v>49670</v>
          </cell>
          <cell r="C48">
            <v>4102573</v>
          </cell>
          <cell r="D48" t="str">
            <v>188,545     82597       79.15     180</v>
          </cell>
        </row>
        <row r="49">
          <cell r="A49">
            <v>36281</v>
          </cell>
          <cell r="B49">
            <v>64326</v>
          </cell>
          <cell r="C49">
            <v>4232129</v>
          </cell>
          <cell r="D49" t="str">
            <v>204,379     65792       76.06     178</v>
          </cell>
        </row>
        <row r="50">
          <cell r="A50">
            <v>36312</v>
          </cell>
          <cell r="B50">
            <v>52222</v>
          </cell>
          <cell r="C50">
            <v>3973336</v>
          </cell>
          <cell r="D50" t="str">
            <v>224,102     76086       81.10     173</v>
          </cell>
        </row>
        <row r="51">
          <cell r="A51">
            <v>36342</v>
          </cell>
          <cell r="B51">
            <v>56402</v>
          </cell>
          <cell r="C51">
            <v>3936964</v>
          </cell>
          <cell r="D51" t="str">
            <v>194,455     69802       77.52     169</v>
          </cell>
        </row>
        <row r="52">
          <cell r="A52">
            <v>36373</v>
          </cell>
          <cell r="B52">
            <v>54927</v>
          </cell>
          <cell r="C52">
            <v>3777332</v>
          </cell>
          <cell r="D52" t="str">
            <v>190,727     68771       77.64     167</v>
          </cell>
        </row>
        <row r="53">
          <cell r="A53">
            <v>36404</v>
          </cell>
          <cell r="B53">
            <v>53266</v>
          </cell>
          <cell r="C53">
            <v>3467260</v>
          </cell>
          <cell r="D53" t="str">
            <v>180,639     65094       77.23     168</v>
          </cell>
        </row>
        <row r="54">
          <cell r="A54">
            <v>36434</v>
          </cell>
          <cell r="B54">
            <v>55673</v>
          </cell>
          <cell r="C54">
            <v>3254947</v>
          </cell>
          <cell r="D54" t="str">
            <v>186,003     58466       76.96     168</v>
          </cell>
        </row>
        <row r="55">
          <cell r="A55">
            <v>36465</v>
          </cell>
          <cell r="B55">
            <v>59665</v>
          </cell>
          <cell r="C55">
            <v>2987678</v>
          </cell>
          <cell r="D55" t="str">
            <v>165,676     50075       73.52     163</v>
          </cell>
        </row>
        <row r="56">
          <cell r="A56">
            <v>36495</v>
          </cell>
          <cell r="B56">
            <v>60829</v>
          </cell>
          <cell r="C56">
            <v>2831282</v>
          </cell>
          <cell r="D56" t="str">
            <v>144,009     46545       70.30     162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1999</v>
          </cell>
          <cell r="B58">
            <v>677147</v>
          </cell>
          <cell r="C58">
            <v>47012401</v>
          </cell>
          <cell r="D58">
            <v>2207128</v>
          </cell>
        </row>
        <row r="60">
          <cell r="A60">
            <v>36526</v>
          </cell>
          <cell r="B60">
            <v>58507</v>
          </cell>
          <cell r="C60">
            <v>2856038</v>
          </cell>
          <cell r="D60" t="str">
            <v>163,188     48816       73.61     155</v>
          </cell>
        </row>
        <row r="61">
          <cell r="A61">
            <v>36557</v>
          </cell>
          <cell r="B61">
            <v>59094</v>
          </cell>
          <cell r="C61">
            <v>2729342</v>
          </cell>
          <cell r="D61" t="str">
            <v>111,215     46187       65.30     153</v>
          </cell>
        </row>
        <row r="62">
          <cell r="A62">
            <v>36586</v>
          </cell>
          <cell r="B62">
            <v>59245</v>
          </cell>
          <cell r="C62">
            <v>2720978</v>
          </cell>
          <cell r="D62" t="str">
            <v>96,308     45928       61.91     154</v>
          </cell>
        </row>
        <row r="63">
          <cell r="A63">
            <v>36617</v>
          </cell>
          <cell r="B63">
            <v>50062</v>
          </cell>
          <cell r="C63">
            <v>2491547</v>
          </cell>
          <cell r="D63" t="str">
            <v>139,023     49770       73.52     151</v>
          </cell>
        </row>
        <row r="64">
          <cell r="A64">
            <v>36647</v>
          </cell>
          <cell r="B64">
            <v>49412</v>
          </cell>
          <cell r="C64">
            <v>2482690</v>
          </cell>
          <cell r="D64" t="str">
            <v>145,086     50245       74.60     151</v>
          </cell>
        </row>
        <row r="65">
          <cell r="A65">
            <v>36678</v>
          </cell>
          <cell r="B65">
            <v>45643</v>
          </cell>
          <cell r="C65">
            <v>2290801</v>
          </cell>
          <cell r="D65" t="str">
            <v>121,609     50190       72.71     148</v>
          </cell>
        </row>
        <row r="66">
          <cell r="A66">
            <v>36708</v>
          </cell>
          <cell r="B66">
            <v>43626</v>
          </cell>
          <cell r="C66">
            <v>2273939</v>
          </cell>
          <cell r="D66" t="str">
            <v>124,689     52124       74.08     147</v>
          </cell>
        </row>
        <row r="67">
          <cell r="A67">
            <v>36739</v>
          </cell>
          <cell r="B67">
            <v>44199</v>
          </cell>
          <cell r="C67">
            <v>2229415</v>
          </cell>
          <cell r="D67" t="str">
            <v>129,615     50441       74.57     147</v>
          </cell>
        </row>
        <row r="68">
          <cell r="A68">
            <v>36770</v>
          </cell>
          <cell r="B68">
            <v>40057</v>
          </cell>
          <cell r="C68">
            <v>1998075</v>
          </cell>
          <cell r="D68" t="str">
            <v>94,599     49881       70.25     147</v>
          </cell>
        </row>
        <row r="69">
          <cell r="A69">
            <v>36800</v>
          </cell>
          <cell r="B69">
            <v>42267</v>
          </cell>
          <cell r="C69">
            <v>1945230</v>
          </cell>
          <cell r="D69" t="str">
            <v>103,681     46023       71.04     143</v>
          </cell>
        </row>
        <row r="70">
          <cell r="A70">
            <v>36831</v>
          </cell>
          <cell r="B70">
            <v>38536</v>
          </cell>
          <cell r="C70">
            <v>1862552</v>
          </cell>
          <cell r="D70" t="str">
            <v>105,624     48333       73.27     145</v>
          </cell>
        </row>
        <row r="71">
          <cell r="A71">
            <v>36861</v>
          </cell>
          <cell r="B71">
            <v>41046</v>
          </cell>
          <cell r="C71">
            <v>1995259</v>
          </cell>
          <cell r="D71" t="str">
            <v>108,107     48611       72.48     146</v>
          </cell>
        </row>
        <row r="72">
          <cell r="A72" t="str">
            <v>Totals: __</v>
          </cell>
          <cell r="B72" t="str">
            <v>________</v>
          </cell>
          <cell r="C72" t="str">
            <v>__________</v>
          </cell>
          <cell r="D72" t="str">
            <v>__________</v>
          </cell>
        </row>
        <row r="73">
          <cell r="A73">
            <v>2000</v>
          </cell>
          <cell r="B73">
            <v>571694</v>
          </cell>
          <cell r="C73">
            <v>27875866</v>
          </cell>
          <cell r="D73">
            <v>1442744</v>
          </cell>
        </row>
        <row r="75">
          <cell r="A75">
            <v>36892</v>
          </cell>
          <cell r="B75">
            <v>37776</v>
          </cell>
          <cell r="C75">
            <v>1987636</v>
          </cell>
          <cell r="D75" t="str">
            <v>129,877     52617       77.47     145</v>
          </cell>
        </row>
        <row r="76">
          <cell r="A76">
            <v>36923</v>
          </cell>
          <cell r="B76">
            <v>33783</v>
          </cell>
          <cell r="C76">
            <v>1754908</v>
          </cell>
          <cell r="D76" t="str">
            <v>113,523     51947       77.07     142</v>
          </cell>
        </row>
        <row r="77">
          <cell r="A77">
            <v>36951</v>
          </cell>
          <cell r="B77">
            <v>35260</v>
          </cell>
          <cell r="C77">
            <v>1861370</v>
          </cell>
          <cell r="D77" t="str">
            <v>121,713     52790       77.54     140</v>
          </cell>
        </row>
        <row r="78">
          <cell r="A78">
            <v>36982</v>
          </cell>
          <cell r="B78">
            <v>32122</v>
          </cell>
          <cell r="C78">
            <v>1706375</v>
          </cell>
          <cell r="D78" t="str">
            <v>121,805     53122       79.13     140</v>
          </cell>
        </row>
        <row r="79">
          <cell r="A79">
            <v>37012</v>
          </cell>
          <cell r="B79">
            <v>33767</v>
          </cell>
          <cell r="C79">
            <v>1660136</v>
          </cell>
          <cell r="D79" t="str">
            <v>118,894     49165       77.88     137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8"/>
    </sheetNames>
    <sheetDataSet>
      <sheetData sheetId="0">
        <row r="34">
          <cell r="A34">
            <v>35947</v>
          </cell>
          <cell r="B34">
            <v>132843</v>
          </cell>
          <cell r="C34">
            <v>6871519</v>
          </cell>
          <cell r="D34" t="str">
            <v>56,365     51727       29.79     185</v>
          </cell>
        </row>
        <row r="35">
          <cell r="A35">
            <v>35977</v>
          </cell>
          <cell r="B35">
            <v>224954</v>
          </cell>
          <cell r="C35">
            <v>12645535</v>
          </cell>
          <cell r="D35" t="str">
            <v>125,403     56214       35.79     171</v>
          </cell>
        </row>
        <row r="36">
          <cell r="A36">
            <v>36008</v>
          </cell>
          <cell r="B36">
            <v>208477</v>
          </cell>
          <cell r="C36">
            <v>11331481</v>
          </cell>
          <cell r="D36" t="str">
            <v>170,538     54354       45.00     170</v>
          </cell>
        </row>
        <row r="37">
          <cell r="A37">
            <v>36039</v>
          </cell>
          <cell r="B37">
            <v>255701</v>
          </cell>
          <cell r="C37">
            <v>10516468</v>
          </cell>
          <cell r="D37" t="str">
            <v>140,521     41128       35.47     168</v>
          </cell>
        </row>
        <row r="38">
          <cell r="A38">
            <v>36069</v>
          </cell>
          <cell r="B38">
            <v>235553</v>
          </cell>
          <cell r="C38">
            <v>9793170</v>
          </cell>
          <cell r="D38" t="str">
            <v>124,511     41576       34.58     166</v>
          </cell>
        </row>
        <row r="39">
          <cell r="A39">
            <v>36100</v>
          </cell>
          <cell r="B39">
            <v>211713</v>
          </cell>
          <cell r="C39">
            <v>8668078</v>
          </cell>
          <cell r="D39" t="str">
            <v>109,015     40943       33.99     161</v>
          </cell>
        </row>
        <row r="40">
          <cell r="A40">
            <v>36130</v>
          </cell>
          <cell r="B40">
            <v>194743</v>
          </cell>
          <cell r="C40">
            <v>8236111</v>
          </cell>
          <cell r="D40" t="str">
            <v>164,890     42293       45.85     153</v>
          </cell>
        </row>
        <row r="41">
          <cell r="A41" t="str">
            <v>Totals:</v>
          </cell>
          <cell r="B41" t="str">
            <v>__________</v>
          </cell>
          <cell r="C41" t="str">
            <v>__________</v>
          </cell>
          <cell r="D41" t="str">
            <v>__________</v>
          </cell>
        </row>
        <row r="42">
          <cell r="A42">
            <v>1998</v>
          </cell>
          <cell r="B42">
            <v>1463984</v>
          </cell>
          <cell r="C42">
            <v>68062362</v>
          </cell>
          <cell r="D42">
            <v>891243</v>
          </cell>
        </row>
        <row r="44">
          <cell r="A44">
            <v>36161</v>
          </cell>
          <cell r="B44">
            <v>199624</v>
          </cell>
          <cell r="C44">
            <v>7219801</v>
          </cell>
          <cell r="D44" t="str">
            <v>146,689     36167       42.36     152</v>
          </cell>
        </row>
        <row r="45">
          <cell r="A45">
            <v>36192</v>
          </cell>
          <cell r="B45">
            <v>165234</v>
          </cell>
          <cell r="C45">
            <v>5613771</v>
          </cell>
          <cell r="D45" t="str">
            <v>121,928     33975       42.46     153</v>
          </cell>
        </row>
        <row r="46">
          <cell r="A46">
            <v>36220</v>
          </cell>
          <cell r="B46">
            <v>174350</v>
          </cell>
          <cell r="C46">
            <v>5820185</v>
          </cell>
          <cell r="D46" t="str">
            <v>134,678     33383       43.58     150</v>
          </cell>
        </row>
        <row r="47">
          <cell r="A47">
            <v>36251</v>
          </cell>
          <cell r="B47">
            <v>153204</v>
          </cell>
          <cell r="C47">
            <v>5018258</v>
          </cell>
          <cell r="D47" t="str">
            <v>121,758     32756       44.28     148</v>
          </cell>
        </row>
        <row r="48">
          <cell r="A48">
            <v>36281</v>
          </cell>
          <cell r="B48">
            <v>148875</v>
          </cell>
          <cell r="C48">
            <v>4762540</v>
          </cell>
          <cell r="D48" t="str">
            <v>127,559     31991       46.14     149</v>
          </cell>
        </row>
        <row r="49">
          <cell r="A49">
            <v>36312</v>
          </cell>
          <cell r="B49">
            <v>133857</v>
          </cell>
          <cell r="C49">
            <v>4229223</v>
          </cell>
          <cell r="D49" t="str">
            <v>106,708     31596       44.36     145</v>
          </cell>
        </row>
        <row r="50">
          <cell r="A50">
            <v>36342</v>
          </cell>
          <cell r="B50">
            <v>135252</v>
          </cell>
          <cell r="C50">
            <v>4189175</v>
          </cell>
          <cell r="D50" t="str">
            <v>124,611     30974       47.95     144</v>
          </cell>
        </row>
        <row r="51">
          <cell r="A51">
            <v>36373</v>
          </cell>
          <cell r="B51">
            <v>117632</v>
          </cell>
          <cell r="C51">
            <v>3703870</v>
          </cell>
          <cell r="D51" t="str">
            <v>109,840     31487       48.29     140</v>
          </cell>
        </row>
        <row r="52">
          <cell r="A52">
            <v>36404</v>
          </cell>
          <cell r="B52">
            <v>116635</v>
          </cell>
          <cell r="C52">
            <v>3245776</v>
          </cell>
          <cell r="D52" t="str">
            <v>106,043     27829       47.62     135</v>
          </cell>
        </row>
        <row r="53">
          <cell r="A53">
            <v>36434</v>
          </cell>
          <cell r="B53">
            <v>110074</v>
          </cell>
          <cell r="C53">
            <v>3316201</v>
          </cell>
          <cell r="D53" t="str">
            <v>102,223     30128       48.15     138</v>
          </cell>
        </row>
        <row r="54">
          <cell r="A54">
            <v>36465</v>
          </cell>
          <cell r="B54">
            <v>103812</v>
          </cell>
          <cell r="C54">
            <v>3065854</v>
          </cell>
          <cell r="D54" t="str">
            <v>144,601     29533       58.21     136</v>
          </cell>
        </row>
        <row r="55">
          <cell r="A55">
            <v>36495</v>
          </cell>
          <cell r="B55">
            <v>99672</v>
          </cell>
          <cell r="C55">
            <v>3005017</v>
          </cell>
          <cell r="D55" t="str">
            <v>150,027     30150       60.08     136</v>
          </cell>
        </row>
        <row r="56">
          <cell r="A56" t="str">
            <v>Totals:</v>
          </cell>
          <cell r="B56" t="str">
            <v>__________</v>
          </cell>
          <cell r="C56" t="str">
            <v>__________</v>
          </cell>
          <cell r="D56" t="str">
            <v>__________</v>
          </cell>
        </row>
        <row r="57">
          <cell r="A57">
            <v>1999</v>
          </cell>
          <cell r="B57">
            <v>1658221</v>
          </cell>
          <cell r="C57">
            <v>53189671</v>
          </cell>
          <cell r="D57">
            <v>1496665</v>
          </cell>
        </row>
        <row r="59">
          <cell r="A59">
            <v>36526</v>
          </cell>
          <cell r="B59">
            <v>102067</v>
          </cell>
          <cell r="C59">
            <v>3006628</v>
          </cell>
          <cell r="D59" t="str">
            <v>189,797     29458       65.03     134</v>
          </cell>
        </row>
        <row r="60">
          <cell r="A60">
            <v>36557</v>
          </cell>
          <cell r="B60">
            <v>92620</v>
          </cell>
          <cell r="C60">
            <v>2807595</v>
          </cell>
          <cell r="D60" t="str">
            <v>158,025     30314       63.05     131</v>
          </cell>
        </row>
        <row r="61">
          <cell r="A61">
            <v>36586</v>
          </cell>
          <cell r="B61">
            <v>98680</v>
          </cell>
          <cell r="C61">
            <v>2866379</v>
          </cell>
          <cell r="D61" t="str">
            <v>147,469     29048       59.91     130</v>
          </cell>
        </row>
        <row r="62">
          <cell r="A62">
            <v>36617</v>
          </cell>
          <cell r="B62">
            <v>89439</v>
          </cell>
          <cell r="C62">
            <v>2603618</v>
          </cell>
          <cell r="D62" t="str">
            <v>121,945     29111       57.69     128</v>
          </cell>
        </row>
        <row r="63">
          <cell r="A63">
            <v>36647</v>
          </cell>
          <cell r="B63">
            <v>65497</v>
          </cell>
          <cell r="C63">
            <v>2391450</v>
          </cell>
          <cell r="D63" t="str">
            <v>90,024     36513       57.89     128</v>
          </cell>
        </row>
        <row r="64">
          <cell r="A64">
            <v>36678</v>
          </cell>
          <cell r="B64">
            <v>52465</v>
          </cell>
          <cell r="C64">
            <v>2119603</v>
          </cell>
          <cell r="D64" t="str">
            <v>69,537     40401       57.00     127</v>
          </cell>
        </row>
        <row r="65">
          <cell r="A65">
            <v>36708</v>
          </cell>
          <cell r="B65">
            <v>52043</v>
          </cell>
          <cell r="C65">
            <v>2239404</v>
          </cell>
          <cell r="D65" t="str">
            <v>100,994     43030       65.99     126</v>
          </cell>
        </row>
        <row r="66">
          <cell r="A66">
            <v>36739</v>
          </cell>
          <cell r="B66">
            <v>50061</v>
          </cell>
          <cell r="C66">
            <v>2224153</v>
          </cell>
          <cell r="D66" t="str">
            <v>88,608     44429       63.90     126</v>
          </cell>
        </row>
        <row r="67">
          <cell r="A67">
            <v>36770</v>
          </cell>
          <cell r="B67">
            <v>44930</v>
          </cell>
          <cell r="C67">
            <v>2088632</v>
          </cell>
          <cell r="D67" t="str">
            <v>92,669     46487       67.35     126</v>
          </cell>
        </row>
        <row r="68">
          <cell r="A68">
            <v>36800</v>
          </cell>
          <cell r="B68">
            <v>49614</v>
          </cell>
          <cell r="C68">
            <v>2027772</v>
          </cell>
          <cell r="D68" t="str">
            <v>84,321     40871       62.96     122</v>
          </cell>
        </row>
        <row r="69">
          <cell r="A69">
            <v>36831</v>
          </cell>
          <cell r="B69">
            <v>44037</v>
          </cell>
          <cell r="C69">
            <v>1827749</v>
          </cell>
          <cell r="D69" t="str">
            <v>89,299     41505       66.97     116</v>
          </cell>
        </row>
        <row r="70">
          <cell r="A70">
            <v>36861</v>
          </cell>
          <cell r="B70">
            <v>41502</v>
          </cell>
          <cell r="C70">
            <v>1778078</v>
          </cell>
          <cell r="D70" t="str">
            <v>86,567     42844       67.59     116</v>
          </cell>
        </row>
        <row r="71">
          <cell r="A71" t="str">
            <v>Totals:</v>
          </cell>
          <cell r="B71" t="str">
            <v>__________</v>
          </cell>
          <cell r="C71" t="str">
            <v>__________</v>
          </cell>
          <cell r="D71" t="str">
            <v>__________</v>
          </cell>
        </row>
        <row r="72">
          <cell r="A72">
            <v>2000</v>
          </cell>
          <cell r="B72">
            <v>782955</v>
          </cell>
          <cell r="C72">
            <v>27981061</v>
          </cell>
          <cell r="D72">
            <v>1319255</v>
          </cell>
        </row>
        <row r="74">
          <cell r="A74">
            <v>36892</v>
          </cell>
          <cell r="B74">
            <v>38049</v>
          </cell>
          <cell r="C74">
            <v>1720820</v>
          </cell>
          <cell r="D74" t="str">
            <v>95,644     45227       71.54     113</v>
          </cell>
        </row>
        <row r="75">
          <cell r="A75">
            <v>36923</v>
          </cell>
          <cell r="B75">
            <v>33402</v>
          </cell>
          <cell r="C75">
            <v>1534593</v>
          </cell>
          <cell r="D75" t="str">
            <v>79,203     45944       70.34     114</v>
          </cell>
        </row>
        <row r="76">
          <cell r="A76">
            <v>36951</v>
          </cell>
          <cell r="B76">
            <v>33344</v>
          </cell>
          <cell r="C76">
            <v>1645057</v>
          </cell>
          <cell r="D76" t="str">
            <v>79,910     49336       70.56     117</v>
          </cell>
        </row>
        <row r="77">
          <cell r="A77">
            <v>36982</v>
          </cell>
          <cell r="B77">
            <v>28143</v>
          </cell>
          <cell r="C77">
            <v>1512040</v>
          </cell>
          <cell r="D77" t="str">
            <v>103,720     53728       78.66     115</v>
          </cell>
        </row>
        <row r="78">
          <cell r="A78">
            <v>37012</v>
          </cell>
          <cell r="B78">
            <v>28728</v>
          </cell>
          <cell r="C78">
            <v>1649044</v>
          </cell>
          <cell r="D78" t="str">
            <v>123,303     57402       81.10     115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69-1971"/>
    </sheetNames>
    <sheetDataSet>
      <sheetData sheetId="0">
        <row r="467">
          <cell r="A467">
            <v>34335</v>
          </cell>
          <cell r="B467">
            <v>128110</v>
          </cell>
          <cell r="C467">
            <v>1626958</v>
          </cell>
        </row>
        <row r="468">
          <cell r="A468">
            <v>34366</v>
          </cell>
          <cell r="B468">
            <v>112338</v>
          </cell>
          <cell r="C468">
            <v>1455963</v>
          </cell>
        </row>
        <row r="469">
          <cell r="A469">
            <v>34394</v>
          </cell>
          <cell r="B469">
            <v>123969</v>
          </cell>
          <cell r="C469">
            <v>1708153</v>
          </cell>
        </row>
        <row r="470">
          <cell r="A470">
            <v>34425</v>
          </cell>
          <cell r="B470">
            <v>118037</v>
          </cell>
          <cell r="C470">
            <v>1577828</v>
          </cell>
        </row>
        <row r="471">
          <cell r="A471">
            <v>34455</v>
          </cell>
          <cell r="B471">
            <v>121489</v>
          </cell>
          <cell r="C471">
            <v>1621014</v>
          </cell>
        </row>
        <row r="472">
          <cell r="A472">
            <v>34486</v>
          </cell>
          <cell r="B472">
            <v>116098</v>
          </cell>
          <cell r="C472">
            <v>1440262</v>
          </cell>
        </row>
        <row r="473">
          <cell r="A473">
            <v>34516</v>
          </cell>
          <cell r="B473">
            <v>121723</v>
          </cell>
          <cell r="C473">
            <v>1492329</v>
          </cell>
        </row>
        <row r="474">
          <cell r="A474">
            <v>34547</v>
          </cell>
          <cell r="B474">
            <v>122591</v>
          </cell>
          <cell r="C474">
            <v>1542596</v>
          </cell>
        </row>
        <row r="475">
          <cell r="A475">
            <v>34578</v>
          </cell>
          <cell r="B475">
            <v>112804</v>
          </cell>
          <cell r="C475">
            <v>1452832</v>
          </cell>
        </row>
        <row r="476">
          <cell r="A476">
            <v>34608</v>
          </cell>
          <cell r="B476">
            <v>115070</v>
          </cell>
          <cell r="C476">
            <v>1510857</v>
          </cell>
        </row>
        <row r="477">
          <cell r="A477">
            <v>34639</v>
          </cell>
          <cell r="B477">
            <v>112025</v>
          </cell>
          <cell r="C477">
            <v>1515375</v>
          </cell>
        </row>
        <row r="478">
          <cell r="A478">
            <v>34669</v>
          </cell>
          <cell r="B478">
            <v>112370</v>
          </cell>
          <cell r="C478">
            <v>1519169</v>
          </cell>
        </row>
        <row r="479">
          <cell r="A479" t="str">
            <v>Totals:</v>
          </cell>
          <cell r="B479" t="str">
            <v>__________</v>
          </cell>
          <cell r="C479" t="str">
            <v>__________</v>
          </cell>
        </row>
        <row r="480">
          <cell r="A480">
            <v>1994</v>
          </cell>
          <cell r="B480">
            <v>1416624</v>
          </cell>
          <cell r="C480">
            <v>18463336</v>
          </cell>
        </row>
        <row r="482">
          <cell r="A482">
            <v>34700</v>
          </cell>
          <cell r="B482">
            <v>109843</v>
          </cell>
          <cell r="C482">
            <v>1357167</v>
          </cell>
        </row>
        <row r="483">
          <cell r="A483">
            <v>34731</v>
          </cell>
          <cell r="B483">
            <v>104900</v>
          </cell>
          <cell r="C483">
            <v>1306150</v>
          </cell>
        </row>
        <row r="484">
          <cell r="A484">
            <v>34759</v>
          </cell>
          <cell r="B484">
            <v>115274</v>
          </cell>
          <cell r="C484">
            <v>1478618</v>
          </cell>
        </row>
        <row r="485">
          <cell r="A485">
            <v>34790</v>
          </cell>
          <cell r="B485">
            <v>111557</v>
          </cell>
          <cell r="C485">
            <v>1424707</v>
          </cell>
        </row>
        <row r="486">
          <cell r="A486">
            <v>34820</v>
          </cell>
          <cell r="B486">
            <v>115325</v>
          </cell>
          <cell r="C486">
            <v>1419425</v>
          </cell>
        </row>
        <row r="487">
          <cell r="A487">
            <v>34851</v>
          </cell>
          <cell r="B487">
            <v>107408</v>
          </cell>
          <cell r="C487">
            <v>1325945</v>
          </cell>
        </row>
        <row r="488">
          <cell r="A488">
            <v>34881</v>
          </cell>
          <cell r="B488">
            <v>113159</v>
          </cell>
          <cell r="C488">
            <v>1294623</v>
          </cell>
        </row>
        <row r="489">
          <cell r="A489">
            <v>34912</v>
          </cell>
          <cell r="B489">
            <v>111255</v>
          </cell>
          <cell r="C489">
            <v>1269740</v>
          </cell>
        </row>
        <row r="490">
          <cell r="A490">
            <v>34943</v>
          </cell>
          <cell r="B490">
            <v>104635</v>
          </cell>
          <cell r="C490">
            <v>1272900</v>
          </cell>
        </row>
        <row r="491">
          <cell r="A491">
            <v>34973</v>
          </cell>
          <cell r="B491">
            <v>109395</v>
          </cell>
          <cell r="C491">
            <v>1251264</v>
          </cell>
        </row>
        <row r="492">
          <cell r="A492">
            <v>35004</v>
          </cell>
          <cell r="B492">
            <v>102064</v>
          </cell>
          <cell r="C492">
            <v>1290662</v>
          </cell>
        </row>
        <row r="493">
          <cell r="A493">
            <v>35034</v>
          </cell>
          <cell r="B493">
            <v>109752</v>
          </cell>
          <cell r="C493">
            <v>1281307</v>
          </cell>
        </row>
        <row r="494">
          <cell r="A494" t="str">
            <v>Totals:</v>
          </cell>
          <cell r="B494" t="str">
            <v>__________</v>
          </cell>
          <cell r="C494" t="str">
            <v>__________</v>
          </cell>
        </row>
        <row r="495">
          <cell r="A495">
            <v>1995</v>
          </cell>
          <cell r="B495">
            <v>1314567</v>
          </cell>
          <cell r="C495">
            <v>15972508</v>
          </cell>
        </row>
        <row r="497">
          <cell r="A497">
            <v>35065</v>
          </cell>
          <cell r="B497">
            <v>103569</v>
          </cell>
          <cell r="C497">
            <v>1276650</v>
          </cell>
        </row>
        <row r="498">
          <cell r="A498">
            <v>35096</v>
          </cell>
          <cell r="B498">
            <v>94737</v>
          </cell>
          <cell r="C498">
            <v>1220359</v>
          </cell>
        </row>
        <row r="499">
          <cell r="A499">
            <v>35125</v>
          </cell>
          <cell r="B499">
            <v>103678</v>
          </cell>
          <cell r="C499">
            <v>1236576</v>
          </cell>
        </row>
        <row r="500">
          <cell r="A500">
            <v>35156</v>
          </cell>
          <cell r="B500">
            <v>98159</v>
          </cell>
          <cell r="C500">
            <v>1232120</v>
          </cell>
        </row>
        <row r="501">
          <cell r="A501">
            <v>35186</v>
          </cell>
          <cell r="B501">
            <v>99257</v>
          </cell>
          <cell r="C501">
            <v>1228572</v>
          </cell>
        </row>
        <row r="502">
          <cell r="A502">
            <v>35217</v>
          </cell>
          <cell r="B502">
            <v>95681</v>
          </cell>
          <cell r="C502">
            <v>1168870</v>
          </cell>
        </row>
        <row r="503">
          <cell r="A503">
            <v>35247</v>
          </cell>
          <cell r="B503">
            <v>98555</v>
          </cell>
          <cell r="C503">
            <v>1218237</v>
          </cell>
        </row>
        <row r="504">
          <cell r="A504">
            <v>35278</v>
          </cell>
          <cell r="B504">
            <v>97319</v>
          </cell>
          <cell r="C504">
            <v>1138602</v>
          </cell>
        </row>
        <row r="505">
          <cell r="A505">
            <v>35309</v>
          </cell>
          <cell r="B505">
            <v>93157</v>
          </cell>
          <cell r="C505">
            <v>1096846</v>
          </cell>
        </row>
        <row r="506">
          <cell r="A506">
            <v>35339</v>
          </cell>
          <cell r="B506">
            <v>97051</v>
          </cell>
          <cell r="C506">
            <v>1141055</v>
          </cell>
        </row>
        <row r="507">
          <cell r="A507">
            <v>35370</v>
          </cell>
          <cell r="B507">
            <v>93100</v>
          </cell>
          <cell r="C507">
            <v>1083655</v>
          </cell>
        </row>
        <row r="508">
          <cell r="A508">
            <v>35400</v>
          </cell>
          <cell r="B508">
            <v>94329</v>
          </cell>
          <cell r="C508">
            <v>1069231</v>
          </cell>
        </row>
        <row r="509">
          <cell r="A509" t="str">
            <v>Totals:</v>
          </cell>
          <cell r="B509" t="str">
            <v>__________</v>
          </cell>
          <cell r="C509" t="str">
            <v>__________</v>
          </cell>
        </row>
        <row r="510">
          <cell r="A510">
            <v>1996</v>
          </cell>
          <cell r="B510">
            <v>1168592</v>
          </cell>
          <cell r="C510">
            <v>14110773</v>
          </cell>
        </row>
        <row r="512">
          <cell r="A512">
            <v>35431</v>
          </cell>
          <cell r="B512">
            <v>89852</v>
          </cell>
          <cell r="C512">
            <v>1011789</v>
          </cell>
        </row>
        <row r="513">
          <cell r="A513">
            <v>35462</v>
          </cell>
          <cell r="B513">
            <v>85309</v>
          </cell>
          <cell r="C513">
            <v>963437</v>
          </cell>
        </row>
        <row r="514">
          <cell r="A514">
            <v>35490</v>
          </cell>
          <cell r="B514">
            <v>93836</v>
          </cell>
          <cell r="C514">
            <v>1026663</v>
          </cell>
        </row>
        <row r="515">
          <cell r="A515">
            <v>35521</v>
          </cell>
          <cell r="B515">
            <v>91321</v>
          </cell>
          <cell r="C515">
            <v>948230</v>
          </cell>
        </row>
        <row r="516">
          <cell r="A516">
            <v>35551</v>
          </cell>
          <cell r="B516">
            <v>93713</v>
          </cell>
          <cell r="C516">
            <v>1025747</v>
          </cell>
        </row>
        <row r="517">
          <cell r="A517">
            <v>35582</v>
          </cell>
          <cell r="B517">
            <v>89054</v>
          </cell>
          <cell r="C517">
            <v>1006722</v>
          </cell>
        </row>
        <row r="518">
          <cell r="A518">
            <v>35612</v>
          </cell>
          <cell r="B518">
            <v>92572</v>
          </cell>
          <cell r="C518">
            <v>1071851</v>
          </cell>
        </row>
        <row r="519">
          <cell r="A519">
            <v>35643</v>
          </cell>
          <cell r="B519">
            <v>89400</v>
          </cell>
          <cell r="C519">
            <v>1129333</v>
          </cell>
        </row>
        <row r="520">
          <cell r="A520">
            <v>35674</v>
          </cell>
          <cell r="B520">
            <v>90572</v>
          </cell>
          <cell r="C520">
            <v>1051222</v>
          </cell>
        </row>
        <row r="521">
          <cell r="A521">
            <v>35704</v>
          </cell>
          <cell r="B521">
            <v>90038</v>
          </cell>
          <cell r="C521">
            <v>1092719</v>
          </cell>
        </row>
        <row r="522">
          <cell r="A522">
            <v>35735</v>
          </cell>
          <cell r="B522">
            <v>85635</v>
          </cell>
          <cell r="C522">
            <v>954966</v>
          </cell>
        </row>
        <row r="523">
          <cell r="A523">
            <v>35765</v>
          </cell>
          <cell r="B523">
            <v>89181</v>
          </cell>
          <cell r="C523">
            <v>939684</v>
          </cell>
        </row>
        <row r="524">
          <cell r="A524" t="str">
            <v>Totals:</v>
          </cell>
          <cell r="B524" t="str">
            <v>__________</v>
          </cell>
          <cell r="C524" t="str">
            <v>__________</v>
          </cell>
        </row>
        <row r="525">
          <cell r="A525">
            <v>1997</v>
          </cell>
          <cell r="B525">
            <v>1080483</v>
          </cell>
          <cell r="C525">
            <v>12222363</v>
          </cell>
        </row>
        <row r="527">
          <cell r="A527">
            <v>35796</v>
          </cell>
          <cell r="B527">
            <v>87448</v>
          </cell>
          <cell r="C527">
            <v>1037611</v>
          </cell>
        </row>
        <row r="528">
          <cell r="A528">
            <v>35827</v>
          </cell>
          <cell r="B528">
            <v>76716</v>
          </cell>
          <cell r="C528">
            <v>907547</v>
          </cell>
        </row>
        <row r="529">
          <cell r="A529">
            <v>35855</v>
          </cell>
          <cell r="B529">
            <v>85134</v>
          </cell>
          <cell r="C529">
            <v>996167</v>
          </cell>
        </row>
        <row r="530">
          <cell r="A530">
            <v>35886</v>
          </cell>
          <cell r="B530">
            <v>84400</v>
          </cell>
          <cell r="C530">
            <v>949522</v>
          </cell>
        </row>
        <row r="531">
          <cell r="A531">
            <v>35916</v>
          </cell>
          <cell r="B531">
            <v>84721</v>
          </cell>
          <cell r="C531">
            <v>917025</v>
          </cell>
        </row>
        <row r="532">
          <cell r="A532">
            <v>35947</v>
          </cell>
          <cell r="B532">
            <v>81896</v>
          </cell>
          <cell r="C532">
            <v>873438</v>
          </cell>
        </row>
        <row r="533">
          <cell r="A533">
            <v>35977</v>
          </cell>
          <cell r="B533">
            <v>83758</v>
          </cell>
          <cell r="C533">
            <v>901003</v>
          </cell>
        </row>
        <row r="534">
          <cell r="A534">
            <v>36008</v>
          </cell>
          <cell r="B534">
            <v>79318</v>
          </cell>
          <cell r="C534">
            <v>867120</v>
          </cell>
        </row>
        <row r="535">
          <cell r="A535">
            <v>36039</v>
          </cell>
          <cell r="B535">
            <v>76414</v>
          </cell>
          <cell r="C535">
            <v>766634</v>
          </cell>
        </row>
        <row r="536">
          <cell r="A536">
            <v>36069</v>
          </cell>
          <cell r="B536">
            <v>75560</v>
          </cell>
          <cell r="C536">
            <v>839329</v>
          </cell>
        </row>
        <row r="537">
          <cell r="A537">
            <v>36100</v>
          </cell>
          <cell r="B537">
            <v>76729</v>
          </cell>
          <cell r="C537">
            <v>761601</v>
          </cell>
        </row>
        <row r="538">
          <cell r="A538">
            <v>36130</v>
          </cell>
          <cell r="B538">
            <v>74756</v>
          </cell>
          <cell r="C538">
            <v>767889</v>
          </cell>
        </row>
        <row r="539">
          <cell r="A539" t="str">
            <v>Totals:</v>
          </cell>
          <cell r="B539" t="str">
            <v>__________</v>
          </cell>
          <cell r="C539" t="str">
            <v>__________</v>
          </cell>
        </row>
        <row r="540">
          <cell r="A540">
            <v>1998</v>
          </cell>
          <cell r="B540">
            <v>966850</v>
          </cell>
          <cell r="C540">
            <v>10584886</v>
          </cell>
        </row>
        <row r="542">
          <cell r="A542">
            <v>36161</v>
          </cell>
          <cell r="B542">
            <v>76539</v>
          </cell>
          <cell r="C542">
            <v>840193</v>
          </cell>
        </row>
        <row r="543">
          <cell r="A543">
            <v>36192</v>
          </cell>
          <cell r="B543">
            <v>68375</v>
          </cell>
          <cell r="C543">
            <v>740758</v>
          </cell>
        </row>
        <row r="544">
          <cell r="A544">
            <v>36220</v>
          </cell>
          <cell r="B544">
            <v>76318</v>
          </cell>
          <cell r="C544">
            <v>777296</v>
          </cell>
        </row>
        <row r="545">
          <cell r="A545">
            <v>36251</v>
          </cell>
          <cell r="B545">
            <v>74165</v>
          </cell>
          <cell r="C545">
            <v>720760</v>
          </cell>
        </row>
        <row r="546">
          <cell r="A546">
            <v>36281</v>
          </cell>
          <cell r="B546">
            <v>72131</v>
          </cell>
          <cell r="C546">
            <v>747226</v>
          </cell>
        </row>
        <row r="547">
          <cell r="A547">
            <v>36312</v>
          </cell>
          <cell r="B547">
            <v>73202</v>
          </cell>
          <cell r="C547">
            <v>725643</v>
          </cell>
        </row>
        <row r="548">
          <cell r="A548">
            <v>36342</v>
          </cell>
          <cell r="B548">
            <v>76339</v>
          </cell>
          <cell r="C548">
            <v>761430</v>
          </cell>
        </row>
        <row r="549">
          <cell r="A549">
            <v>36373</v>
          </cell>
          <cell r="B549">
            <v>75093</v>
          </cell>
          <cell r="C549">
            <v>729138</v>
          </cell>
        </row>
        <row r="550">
          <cell r="A550">
            <v>36404</v>
          </cell>
          <cell r="B550">
            <v>72656</v>
          </cell>
          <cell r="C550">
            <v>731467</v>
          </cell>
        </row>
        <row r="551">
          <cell r="A551">
            <v>36434</v>
          </cell>
          <cell r="B551">
            <v>78247</v>
          </cell>
          <cell r="C551">
            <v>771691</v>
          </cell>
        </row>
        <row r="552">
          <cell r="A552">
            <v>36465</v>
          </cell>
          <cell r="B552">
            <v>79858</v>
          </cell>
          <cell r="C552">
            <v>769595</v>
          </cell>
        </row>
        <row r="553">
          <cell r="A553">
            <v>36495</v>
          </cell>
          <cell r="B553">
            <v>85028</v>
          </cell>
          <cell r="C553">
            <v>779353</v>
          </cell>
        </row>
        <row r="554">
          <cell r="A554" t="str">
            <v>Totals:</v>
          </cell>
          <cell r="B554" t="str">
            <v>__________</v>
          </cell>
          <cell r="C554" t="str">
            <v>__________</v>
          </cell>
        </row>
        <row r="555">
          <cell r="A555">
            <v>1999</v>
          </cell>
          <cell r="B555">
            <v>907951</v>
          </cell>
          <cell r="C555">
            <v>9094550</v>
          </cell>
        </row>
        <row r="557">
          <cell r="A557">
            <v>36526</v>
          </cell>
          <cell r="B557">
            <v>83943</v>
          </cell>
          <cell r="C557">
            <v>778371</v>
          </cell>
        </row>
        <row r="558">
          <cell r="A558">
            <v>36557</v>
          </cell>
          <cell r="B558">
            <v>75667</v>
          </cell>
          <cell r="C558">
            <v>720978</v>
          </cell>
        </row>
        <row r="559">
          <cell r="A559">
            <v>36586</v>
          </cell>
          <cell r="B559">
            <v>78846</v>
          </cell>
          <cell r="C559">
            <v>749907</v>
          </cell>
        </row>
        <row r="560">
          <cell r="A560">
            <v>36617</v>
          </cell>
          <cell r="B560">
            <v>75090</v>
          </cell>
          <cell r="C560">
            <v>784835</v>
          </cell>
        </row>
        <row r="561">
          <cell r="A561">
            <v>36647</v>
          </cell>
          <cell r="B561">
            <v>76246</v>
          </cell>
          <cell r="C561">
            <v>771926</v>
          </cell>
        </row>
        <row r="562">
          <cell r="A562">
            <v>36678</v>
          </cell>
          <cell r="B562">
            <v>78054</v>
          </cell>
          <cell r="C562">
            <v>746862</v>
          </cell>
        </row>
        <row r="563">
          <cell r="A563">
            <v>36708</v>
          </cell>
          <cell r="B563">
            <v>80022</v>
          </cell>
          <cell r="C563">
            <v>743602</v>
          </cell>
        </row>
        <row r="564">
          <cell r="A564">
            <v>36739</v>
          </cell>
          <cell r="B564">
            <v>78314</v>
          </cell>
          <cell r="C564">
            <v>707980</v>
          </cell>
        </row>
        <row r="565">
          <cell r="A565">
            <v>36770</v>
          </cell>
          <cell r="B565">
            <v>75376</v>
          </cell>
          <cell r="C565">
            <v>677753</v>
          </cell>
        </row>
        <row r="566">
          <cell r="A566">
            <v>36800</v>
          </cell>
          <cell r="B566">
            <v>76175</v>
          </cell>
          <cell r="C566">
            <v>728254</v>
          </cell>
        </row>
        <row r="567">
          <cell r="A567">
            <v>36831</v>
          </cell>
          <cell r="B567">
            <v>74096</v>
          </cell>
          <cell r="C567">
            <v>707592</v>
          </cell>
        </row>
        <row r="568">
          <cell r="A568">
            <v>36861</v>
          </cell>
          <cell r="B568">
            <v>70482</v>
          </cell>
          <cell r="C568">
            <v>716477</v>
          </cell>
        </row>
        <row r="569">
          <cell r="A569" t="str">
            <v>Totals:</v>
          </cell>
          <cell r="B569" t="str">
            <v>__________</v>
          </cell>
          <cell r="C569" t="str">
            <v>__________</v>
          </cell>
        </row>
        <row r="570">
          <cell r="A570">
            <v>2000</v>
          </cell>
          <cell r="B570">
            <v>922311</v>
          </cell>
          <cell r="C570">
            <v>8834537</v>
          </cell>
        </row>
        <row r="572">
          <cell r="A572">
            <v>36892</v>
          </cell>
          <cell r="B572">
            <v>69627</v>
          </cell>
          <cell r="C572">
            <v>714745</v>
          </cell>
        </row>
        <row r="573">
          <cell r="A573">
            <v>36923</v>
          </cell>
          <cell r="B573">
            <v>63907</v>
          </cell>
          <cell r="C573">
            <v>638791</v>
          </cell>
        </row>
        <row r="574">
          <cell r="A574">
            <v>36951</v>
          </cell>
          <cell r="B574">
            <v>67741</v>
          </cell>
          <cell r="C574">
            <v>675251</v>
          </cell>
        </row>
        <row r="575">
          <cell r="A575">
            <v>36982</v>
          </cell>
          <cell r="B575">
            <v>64117</v>
          </cell>
          <cell r="C575">
            <v>643000</v>
          </cell>
        </row>
        <row r="576">
          <cell r="A576">
            <v>37012</v>
          </cell>
          <cell r="B576">
            <v>60052</v>
          </cell>
          <cell r="C576">
            <v>620816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8"/>
    </sheetNames>
    <sheetDataSet>
      <sheetData sheetId="0">
        <row r="47">
          <cell r="A47">
            <v>35977</v>
          </cell>
          <cell r="B47">
            <v>74742</v>
          </cell>
          <cell r="C47">
            <v>5804772</v>
          </cell>
          <cell r="D47" t="str">
            <v>52,215     77665       41.13     199</v>
          </cell>
        </row>
        <row r="48">
          <cell r="A48">
            <v>36008</v>
          </cell>
          <cell r="B48">
            <v>160436</v>
          </cell>
          <cell r="C48">
            <v>14665130</v>
          </cell>
          <cell r="D48" t="str">
            <v>185,898     91408       53.68     193</v>
          </cell>
        </row>
        <row r="49">
          <cell r="A49">
            <v>36039</v>
          </cell>
          <cell r="B49">
            <v>130083</v>
          </cell>
          <cell r="C49">
            <v>10047036</v>
          </cell>
          <cell r="D49" t="str">
            <v>170,566     77236       56.73     184</v>
          </cell>
        </row>
        <row r="50">
          <cell r="A50">
            <v>36069</v>
          </cell>
          <cell r="B50">
            <v>118168</v>
          </cell>
          <cell r="C50">
            <v>10104111</v>
          </cell>
          <cell r="D50" t="str">
            <v>224,237     85507       65.49     187</v>
          </cell>
        </row>
        <row r="51">
          <cell r="A51">
            <v>36100</v>
          </cell>
          <cell r="B51">
            <v>111086</v>
          </cell>
          <cell r="C51">
            <v>9091007</v>
          </cell>
          <cell r="D51" t="str">
            <v>264,234     81838       70.40     188</v>
          </cell>
        </row>
        <row r="52">
          <cell r="A52">
            <v>36130</v>
          </cell>
          <cell r="B52">
            <v>97293</v>
          </cell>
          <cell r="C52">
            <v>8305870</v>
          </cell>
          <cell r="D52" t="str">
            <v>156,319     85370       61.64     185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1998</v>
          </cell>
          <cell r="B54">
            <v>691808</v>
          </cell>
          <cell r="C54">
            <v>58017926</v>
          </cell>
          <cell r="D54">
            <v>1053469</v>
          </cell>
        </row>
        <row r="56">
          <cell r="A56">
            <v>36161</v>
          </cell>
          <cell r="B56">
            <v>101377</v>
          </cell>
          <cell r="C56">
            <v>7706131</v>
          </cell>
          <cell r="D56" t="str">
            <v>253,090     76015       71.40     183</v>
          </cell>
        </row>
        <row r="57">
          <cell r="A57">
            <v>36192</v>
          </cell>
          <cell r="B57">
            <v>92728</v>
          </cell>
          <cell r="C57">
            <v>6475208</v>
          </cell>
          <cell r="D57" t="str">
            <v>225,192     69831       70.83     183</v>
          </cell>
        </row>
        <row r="58">
          <cell r="A58">
            <v>36220</v>
          </cell>
          <cell r="B58">
            <v>100516</v>
          </cell>
          <cell r="C58">
            <v>6648176</v>
          </cell>
          <cell r="D58" t="str">
            <v>229,358     66141       69.53     173</v>
          </cell>
        </row>
        <row r="59">
          <cell r="A59">
            <v>36251</v>
          </cell>
          <cell r="B59">
            <v>90796</v>
          </cell>
          <cell r="C59">
            <v>5561925</v>
          </cell>
          <cell r="D59" t="str">
            <v>186,767     61258       67.29     170</v>
          </cell>
        </row>
        <row r="60">
          <cell r="A60">
            <v>36281</v>
          </cell>
          <cell r="B60">
            <v>89049</v>
          </cell>
          <cell r="C60">
            <v>6032261</v>
          </cell>
          <cell r="D60" t="str">
            <v>219,928     67741       71.18     168</v>
          </cell>
        </row>
        <row r="61">
          <cell r="A61">
            <v>36312</v>
          </cell>
          <cell r="B61">
            <v>77710</v>
          </cell>
          <cell r="C61">
            <v>5361383</v>
          </cell>
          <cell r="D61" t="str">
            <v>214,450     68993       73.40     163</v>
          </cell>
        </row>
        <row r="62">
          <cell r="A62">
            <v>36342</v>
          </cell>
          <cell r="B62">
            <v>75850</v>
          </cell>
          <cell r="C62">
            <v>5094587</v>
          </cell>
          <cell r="D62" t="str">
            <v>220,436     67167       74.40     160</v>
          </cell>
        </row>
        <row r="63">
          <cell r="A63">
            <v>36373</v>
          </cell>
          <cell r="B63">
            <v>71146</v>
          </cell>
          <cell r="C63">
            <v>4845989</v>
          </cell>
          <cell r="D63" t="str">
            <v>187,829     68114       72.53     156</v>
          </cell>
        </row>
        <row r="64">
          <cell r="A64">
            <v>36404</v>
          </cell>
          <cell r="B64">
            <v>64195</v>
          </cell>
          <cell r="C64">
            <v>4406227</v>
          </cell>
          <cell r="D64" t="str">
            <v>177,725     68639       73.46     156</v>
          </cell>
        </row>
        <row r="65">
          <cell r="A65">
            <v>36434</v>
          </cell>
          <cell r="B65">
            <v>69536</v>
          </cell>
          <cell r="C65">
            <v>4323343</v>
          </cell>
          <cell r="D65" t="str">
            <v>162,086     62175       69.98     155</v>
          </cell>
        </row>
        <row r="66">
          <cell r="A66">
            <v>36465</v>
          </cell>
          <cell r="B66">
            <v>64487</v>
          </cell>
          <cell r="C66">
            <v>3949049</v>
          </cell>
          <cell r="D66" t="str">
            <v>173,187     61238       72.87     150</v>
          </cell>
        </row>
        <row r="67">
          <cell r="A67">
            <v>36495</v>
          </cell>
          <cell r="B67">
            <v>61565</v>
          </cell>
          <cell r="C67">
            <v>3840472</v>
          </cell>
          <cell r="D67" t="str">
            <v>189,763     62381       75.50     154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1999</v>
          </cell>
          <cell r="B69">
            <v>958955</v>
          </cell>
          <cell r="C69">
            <v>64244751</v>
          </cell>
          <cell r="D69">
            <v>2439811</v>
          </cell>
        </row>
        <row r="71">
          <cell r="A71">
            <v>36526</v>
          </cell>
          <cell r="B71">
            <v>58940</v>
          </cell>
          <cell r="C71">
            <v>3674443</v>
          </cell>
          <cell r="D71" t="str">
            <v>183,203     62343       75.66     152</v>
          </cell>
        </row>
        <row r="72">
          <cell r="A72">
            <v>36557</v>
          </cell>
          <cell r="B72">
            <v>52004</v>
          </cell>
          <cell r="C72">
            <v>3159425</v>
          </cell>
          <cell r="D72" t="str">
            <v>170,043     60754       76.58     148</v>
          </cell>
        </row>
        <row r="73">
          <cell r="A73">
            <v>36586</v>
          </cell>
          <cell r="B73">
            <v>49082</v>
          </cell>
          <cell r="C73">
            <v>3146645</v>
          </cell>
          <cell r="D73" t="str">
            <v>163,687     64110       76.93     146</v>
          </cell>
        </row>
        <row r="74">
          <cell r="A74">
            <v>36617</v>
          </cell>
          <cell r="B74">
            <v>44826</v>
          </cell>
          <cell r="C74">
            <v>2949598</v>
          </cell>
          <cell r="D74" t="str">
            <v>141,243     65802       75.91     144</v>
          </cell>
        </row>
        <row r="75">
          <cell r="A75">
            <v>36647</v>
          </cell>
          <cell r="B75">
            <v>43364</v>
          </cell>
          <cell r="C75">
            <v>2912308</v>
          </cell>
          <cell r="D75" t="str">
            <v>135,660     67160       75.78     141</v>
          </cell>
        </row>
        <row r="76">
          <cell r="A76">
            <v>36678</v>
          </cell>
          <cell r="B76">
            <v>38698</v>
          </cell>
          <cell r="C76">
            <v>2625217</v>
          </cell>
          <cell r="D76" t="str">
            <v>117,928     67839       75.29     138</v>
          </cell>
        </row>
        <row r="77">
          <cell r="A77">
            <v>36708</v>
          </cell>
          <cell r="B77">
            <v>36888</v>
          </cell>
          <cell r="C77">
            <v>2583918</v>
          </cell>
          <cell r="D77" t="str">
            <v>174,615     70048       82.56     137</v>
          </cell>
        </row>
        <row r="78">
          <cell r="A78">
            <v>36739</v>
          </cell>
          <cell r="B78">
            <v>34613</v>
          </cell>
          <cell r="C78">
            <v>2380502</v>
          </cell>
          <cell r="D78" t="str">
            <v>169,494     68775       83.04     139</v>
          </cell>
        </row>
        <row r="79">
          <cell r="A79">
            <v>36770</v>
          </cell>
          <cell r="B79">
            <v>29383</v>
          </cell>
          <cell r="C79">
            <v>2160674</v>
          </cell>
          <cell r="D79" t="str">
            <v>182,757     73535       86.15     139</v>
          </cell>
        </row>
        <row r="80">
          <cell r="A80">
            <v>36800</v>
          </cell>
          <cell r="B80">
            <v>28764</v>
          </cell>
          <cell r="C80">
            <v>2197806</v>
          </cell>
          <cell r="D80" t="str">
            <v>222,360     76409       88.55     141</v>
          </cell>
        </row>
        <row r="81">
          <cell r="A81">
            <v>36831</v>
          </cell>
          <cell r="B81">
            <v>28778</v>
          </cell>
          <cell r="C81">
            <v>2033397</v>
          </cell>
          <cell r="D81" t="str">
            <v>224,244     70659       88.63     141</v>
          </cell>
        </row>
        <row r="82">
          <cell r="A82">
            <v>36861</v>
          </cell>
          <cell r="B82">
            <v>27696</v>
          </cell>
          <cell r="C82">
            <v>2056421</v>
          </cell>
          <cell r="D82" t="str">
            <v>220,907     74250       88.86     140</v>
          </cell>
        </row>
        <row r="83">
          <cell r="A83" t="str">
            <v>Totals: __</v>
          </cell>
          <cell r="B83" t="str">
            <v>________</v>
          </cell>
          <cell r="C83" t="str">
            <v>__________</v>
          </cell>
          <cell r="D83" t="str">
            <v>__________</v>
          </cell>
        </row>
        <row r="84">
          <cell r="A84">
            <v>2000</v>
          </cell>
          <cell r="B84">
            <v>473036</v>
          </cell>
          <cell r="C84">
            <v>31880354</v>
          </cell>
          <cell r="D84">
            <v>2106141</v>
          </cell>
        </row>
        <row r="86">
          <cell r="A86">
            <v>36892</v>
          </cell>
          <cell r="B86">
            <v>26273</v>
          </cell>
          <cell r="C86">
            <v>1937892</v>
          </cell>
          <cell r="D86" t="str">
            <v>186,166     73760       87.63     136</v>
          </cell>
        </row>
        <row r="87">
          <cell r="A87">
            <v>36923</v>
          </cell>
          <cell r="B87">
            <v>23628</v>
          </cell>
          <cell r="C87">
            <v>1711654</v>
          </cell>
          <cell r="D87" t="str">
            <v>174,323     72442       88.06     132</v>
          </cell>
        </row>
        <row r="88">
          <cell r="A88">
            <v>36951</v>
          </cell>
          <cell r="B88">
            <v>24635</v>
          </cell>
          <cell r="C88">
            <v>2152120</v>
          </cell>
          <cell r="D88" t="str">
            <v>105,283     87361       81.04     132</v>
          </cell>
        </row>
        <row r="89">
          <cell r="A89">
            <v>36982</v>
          </cell>
          <cell r="B89">
            <v>23390</v>
          </cell>
          <cell r="C89">
            <v>1977969</v>
          </cell>
          <cell r="D89" t="str">
            <v>149,623     84565       86.48     133</v>
          </cell>
        </row>
        <row r="90">
          <cell r="A90">
            <v>37012</v>
          </cell>
          <cell r="B90">
            <v>22518</v>
          </cell>
          <cell r="C90">
            <v>1931989</v>
          </cell>
          <cell r="D90" t="str">
            <v>224,088     85798       90.87     134</v>
          </cell>
        </row>
        <row r="91">
          <cell r="A91" t="str">
            <v>Totals: __</v>
          </cell>
          <cell r="B91" t="str">
            <v>________</v>
          </cell>
          <cell r="C91" t="str">
            <v>__________</v>
          </cell>
          <cell r="D91" t="str">
            <v>__________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8"/>
    </sheetNames>
    <sheetDataSet>
      <sheetData sheetId="0">
        <row r="53">
          <cell r="A53">
            <v>36008</v>
          </cell>
          <cell r="B53">
            <v>162104</v>
          </cell>
          <cell r="C53">
            <v>8438951</v>
          </cell>
          <cell r="D53" t="str">
            <v>101,332     52059       38.47     193</v>
          </cell>
        </row>
        <row r="54">
          <cell r="A54">
            <v>36039</v>
          </cell>
          <cell r="B54">
            <v>292077</v>
          </cell>
          <cell r="C54">
            <v>13106535</v>
          </cell>
          <cell r="D54" t="str">
            <v>184,892     44874       38.76     180</v>
          </cell>
        </row>
        <row r="55">
          <cell r="A55">
            <v>36069</v>
          </cell>
          <cell r="B55">
            <v>222493</v>
          </cell>
          <cell r="C55">
            <v>12781142</v>
          </cell>
          <cell r="D55" t="str">
            <v>185,649     57446       45.49     179</v>
          </cell>
        </row>
        <row r="56">
          <cell r="A56">
            <v>36100</v>
          </cell>
          <cell r="B56">
            <v>175260</v>
          </cell>
          <cell r="C56">
            <v>11543336</v>
          </cell>
          <cell r="D56" t="str">
            <v>182,519     65865       51.01     178</v>
          </cell>
        </row>
        <row r="57">
          <cell r="A57">
            <v>36130</v>
          </cell>
          <cell r="B57">
            <v>143570</v>
          </cell>
          <cell r="C57">
            <v>10363445</v>
          </cell>
          <cell r="D57" t="str">
            <v>251,700     72184       63.68     176</v>
          </cell>
        </row>
        <row r="58">
          <cell r="A58" t="str">
            <v>Totals: __</v>
          </cell>
          <cell r="B58" t="str">
            <v>________</v>
          </cell>
          <cell r="C58" t="str">
            <v>__________</v>
          </cell>
          <cell r="D58" t="str">
            <v>__________</v>
          </cell>
        </row>
        <row r="59">
          <cell r="A59">
            <v>1998</v>
          </cell>
          <cell r="B59">
            <v>995504</v>
          </cell>
          <cell r="C59">
            <v>56233409</v>
          </cell>
          <cell r="D59">
            <v>906092</v>
          </cell>
        </row>
        <row r="61">
          <cell r="A61">
            <v>36161</v>
          </cell>
          <cell r="B61">
            <v>120357</v>
          </cell>
          <cell r="C61">
            <v>9981750</v>
          </cell>
          <cell r="D61" t="str">
            <v>257,578     82935       68.15     172</v>
          </cell>
        </row>
        <row r="62">
          <cell r="A62">
            <v>36192</v>
          </cell>
          <cell r="B62">
            <v>92070</v>
          </cell>
          <cell r="C62">
            <v>8636912</v>
          </cell>
          <cell r="D62" t="str">
            <v>248,713     93809       72.98     172</v>
          </cell>
        </row>
        <row r="63">
          <cell r="A63">
            <v>36220</v>
          </cell>
          <cell r="B63">
            <v>87300</v>
          </cell>
          <cell r="C63">
            <v>8891422</v>
          </cell>
          <cell r="D63" t="str">
            <v>253,218    101850       74.36     169</v>
          </cell>
        </row>
        <row r="64">
          <cell r="A64">
            <v>36251</v>
          </cell>
          <cell r="B64">
            <v>70781</v>
          </cell>
          <cell r="C64">
            <v>7588314</v>
          </cell>
          <cell r="D64" t="str">
            <v>214,437    107209       75.18     167</v>
          </cell>
        </row>
        <row r="65">
          <cell r="A65">
            <v>36281</v>
          </cell>
          <cell r="B65">
            <v>68599</v>
          </cell>
          <cell r="C65">
            <v>7598481</v>
          </cell>
          <cell r="D65" t="str">
            <v>249,244    110767       78.42     164</v>
          </cell>
        </row>
        <row r="66">
          <cell r="A66">
            <v>36312</v>
          </cell>
          <cell r="B66">
            <v>63316</v>
          </cell>
          <cell r="C66">
            <v>6616245</v>
          </cell>
          <cell r="D66" t="str">
            <v>143,719    104496       69.42     160</v>
          </cell>
        </row>
        <row r="67">
          <cell r="A67">
            <v>36342</v>
          </cell>
          <cell r="B67">
            <v>61300</v>
          </cell>
          <cell r="C67">
            <v>6420275</v>
          </cell>
          <cell r="D67" t="str">
            <v>142,172    104736       69.87     159</v>
          </cell>
        </row>
        <row r="68">
          <cell r="A68">
            <v>36373</v>
          </cell>
          <cell r="B68">
            <v>54010</v>
          </cell>
          <cell r="C68">
            <v>5992098</v>
          </cell>
          <cell r="D68" t="str">
            <v>129,437    110945       70.56     162</v>
          </cell>
        </row>
        <row r="69">
          <cell r="A69">
            <v>36404</v>
          </cell>
          <cell r="B69">
            <v>49022</v>
          </cell>
          <cell r="C69">
            <v>4967401</v>
          </cell>
          <cell r="D69" t="str">
            <v>112,547    101331       69.66     154</v>
          </cell>
        </row>
        <row r="70">
          <cell r="A70">
            <v>36434</v>
          </cell>
          <cell r="B70">
            <v>47100</v>
          </cell>
          <cell r="C70">
            <v>4995565</v>
          </cell>
          <cell r="D70" t="str">
            <v>125,118    106063       72.65     152</v>
          </cell>
        </row>
        <row r="71">
          <cell r="A71">
            <v>36465</v>
          </cell>
          <cell r="B71">
            <v>48070</v>
          </cell>
          <cell r="C71">
            <v>4357383</v>
          </cell>
          <cell r="D71" t="str">
            <v>167,684     90647       77.72     146</v>
          </cell>
        </row>
        <row r="72">
          <cell r="A72">
            <v>36495</v>
          </cell>
          <cell r="B72">
            <v>51190</v>
          </cell>
          <cell r="C72">
            <v>4047065</v>
          </cell>
          <cell r="D72" t="str">
            <v>164,369     79060       76.25     144</v>
          </cell>
        </row>
        <row r="73">
          <cell r="A73" t="str">
            <v>Totals: __</v>
          </cell>
          <cell r="B73" t="str">
            <v>________</v>
          </cell>
          <cell r="C73" t="str">
            <v>__________</v>
          </cell>
          <cell r="D73" t="str">
            <v>__________</v>
          </cell>
        </row>
        <row r="74">
          <cell r="A74">
            <v>1999</v>
          </cell>
          <cell r="B74">
            <v>813115</v>
          </cell>
          <cell r="C74">
            <v>80092911</v>
          </cell>
          <cell r="D74">
            <v>2208236</v>
          </cell>
        </row>
        <row r="76">
          <cell r="A76">
            <v>36526</v>
          </cell>
          <cell r="B76">
            <v>47368</v>
          </cell>
          <cell r="C76">
            <v>3647948</v>
          </cell>
          <cell r="D76" t="str">
            <v>148,028     77013       75.76     141</v>
          </cell>
        </row>
        <row r="77">
          <cell r="A77">
            <v>36557</v>
          </cell>
          <cell r="B77">
            <v>39162</v>
          </cell>
          <cell r="C77">
            <v>3214877</v>
          </cell>
          <cell r="D77" t="str">
            <v>118,813     82092       75.21     136</v>
          </cell>
        </row>
        <row r="78">
          <cell r="A78">
            <v>36586</v>
          </cell>
          <cell r="B78">
            <v>39101</v>
          </cell>
          <cell r="C78">
            <v>3200399</v>
          </cell>
          <cell r="D78" t="str">
            <v>110,669     81850       73.89     138</v>
          </cell>
        </row>
        <row r="79">
          <cell r="A79">
            <v>36617</v>
          </cell>
          <cell r="B79">
            <v>39244</v>
          </cell>
          <cell r="C79">
            <v>2839685</v>
          </cell>
          <cell r="D79" t="str">
            <v>102,167     72360       72.25     135</v>
          </cell>
        </row>
        <row r="80">
          <cell r="A80">
            <v>36647</v>
          </cell>
          <cell r="B80">
            <v>35268</v>
          </cell>
          <cell r="C80">
            <v>2696365</v>
          </cell>
          <cell r="D80" t="str">
            <v>85,841     76454       70.88     139</v>
          </cell>
        </row>
        <row r="81">
          <cell r="A81">
            <v>36678</v>
          </cell>
          <cell r="B81">
            <v>30015</v>
          </cell>
          <cell r="C81">
            <v>2473014</v>
          </cell>
          <cell r="D81" t="str">
            <v>114,154     82393       79.18     129</v>
          </cell>
        </row>
        <row r="82">
          <cell r="A82">
            <v>36708</v>
          </cell>
          <cell r="B82">
            <v>29297</v>
          </cell>
          <cell r="C82">
            <v>2527966</v>
          </cell>
          <cell r="D82" t="str">
            <v>139,402     86288       82.63     131</v>
          </cell>
        </row>
        <row r="83">
          <cell r="A83">
            <v>36739</v>
          </cell>
          <cell r="B83">
            <v>30695</v>
          </cell>
          <cell r="C83">
            <v>2452504</v>
          </cell>
          <cell r="D83" t="str">
            <v>170,220     79900       84.72     130</v>
          </cell>
        </row>
        <row r="84">
          <cell r="A84">
            <v>36770</v>
          </cell>
          <cell r="B84">
            <v>27932</v>
          </cell>
          <cell r="C84">
            <v>2291334</v>
          </cell>
          <cell r="D84" t="str">
            <v>153,084     82033       84.57     130</v>
          </cell>
        </row>
        <row r="85">
          <cell r="A85">
            <v>36800</v>
          </cell>
          <cell r="B85">
            <v>27174</v>
          </cell>
          <cell r="C85">
            <v>2222121</v>
          </cell>
          <cell r="D85" t="str">
            <v>146,948     81774       84.39     129</v>
          </cell>
        </row>
        <row r="86">
          <cell r="A86">
            <v>36831</v>
          </cell>
          <cell r="B86">
            <v>29090</v>
          </cell>
          <cell r="C86">
            <v>2105269</v>
          </cell>
          <cell r="D86" t="str">
            <v>138,705     72371       82.66     128</v>
          </cell>
        </row>
        <row r="87">
          <cell r="A87">
            <v>36861</v>
          </cell>
          <cell r="B87">
            <v>29644</v>
          </cell>
          <cell r="C87">
            <v>2035743</v>
          </cell>
          <cell r="D87" t="str">
            <v>113,312     68674       79.26     125</v>
          </cell>
        </row>
        <row r="88">
          <cell r="A88" t="str">
            <v>Totals: __</v>
          </cell>
          <cell r="B88" t="str">
            <v>________</v>
          </cell>
          <cell r="C88" t="str">
            <v>__________</v>
          </cell>
          <cell r="D88" t="str">
            <v>__________</v>
          </cell>
        </row>
        <row r="89">
          <cell r="A89">
            <v>2000</v>
          </cell>
          <cell r="B89">
            <v>403990</v>
          </cell>
          <cell r="C89">
            <v>31707225</v>
          </cell>
          <cell r="D89">
            <v>1541343</v>
          </cell>
        </row>
        <row r="91">
          <cell r="A91">
            <v>36892</v>
          </cell>
          <cell r="B91">
            <v>26144</v>
          </cell>
          <cell r="C91">
            <v>1871225</v>
          </cell>
          <cell r="D91" t="str">
            <v>94,579     71574       78.34     127</v>
          </cell>
        </row>
        <row r="92">
          <cell r="A92">
            <v>36923</v>
          </cell>
          <cell r="B92">
            <v>22267</v>
          </cell>
          <cell r="C92">
            <v>1469799</v>
          </cell>
          <cell r="D92" t="str">
            <v>78,015     66008       77.80     125</v>
          </cell>
        </row>
        <row r="93">
          <cell r="A93">
            <v>36951</v>
          </cell>
          <cell r="B93">
            <v>24620</v>
          </cell>
          <cell r="C93">
            <v>1710380</v>
          </cell>
          <cell r="D93" t="str">
            <v>90,595     69472       78.63     124</v>
          </cell>
        </row>
        <row r="94">
          <cell r="A94">
            <v>36982</v>
          </cell>
          <cell r="B94">
            <v>21056</v>
          </cell>
          <cell r="C94">
            <v>1642458</v>
          </cell>
          <cell r="D94" t="str">
            <v>87,252     78005       80.56     126</v>
          </cell>
        </row>
        <row r="95">
          <cell r="A95">
            <v>37012</v>
          </cell>
          <cell r="B95">
            <v>19310</v>
          </cell>
          <cell r="C95">
            <v>1562736</v>
          </cell>
          <cell r="D95" t="str">
            <v>90,343     80929       82.39     121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8"/>
    </sheetNames>
    <sheetDataSet>
      <sheetData sheetId="0">
        <row r="34">
          <cell r="A34">
            <v>36039</v>
          </cell>
          <cell r="B34">
            <v>71581</v>
          </cell>
          <cell r="C34">
            <v>4200043</v>
          </cell>
          <cell r="D34" t="str">
            <v>36,185     58676       33.58     185</v>
          </cell>
        </row>
        <row r="35">
          <cell r="A35">
            <v>36069</v>
          </cell>
          <cell r="B35">
            <v>111920</v>
          </cell>
          <cell r="C35">
            <v>8742703</v>
          </cell>
          <cell r="D35" t="str">
            <v>125,599     78116       52.88     169</v>
          </cell>
        </row>
        <row r="36">
          <cell r="A36">
            <v>36100</v>
          </cell>
          <cell r="B36">
            <v>107931</v>
          </cell>
          <cell r="C36">
            <v>7471849</v>
          </cell>
          <cell r="D36" t="str">
            <v>104,788     69229       49.26     177</v>
          </cell>
        </row>
        <row r="37">
          <cell r="A37">
            <v>36130</v>
          </cell>
          <cell r="B37">
            <v>101369</v>
          </cell>
          <cell r="C37">
            <v>6700375</v>
          </cell>
          <cell r="D37" t="str">
            <v>110,897     66099       52.24     177</v>
          </cell>
        </row>
        <row r="38">
          <cell r="A38" t="str">
            <v>Totals: __</v>
          </cell>
          <cell r="B38" t="str">
            <v>________</v>
          </cell>
          <cell r="C38" t="str">
            <v>__________</v>
          </cell>
          <cell r="D38" t="str">
            <v>__________</v>
          </cell>
        </row>
        <row r="39">
          <cell r="A39">
            <v>1998</v>
          </cell>
          <cell r="B39">
            <v>392801</v>
          </cell>
          <cell r="C39">
            <v>27114970</v>
          </cell>
          <cell r="D39">
            <v>377469</v>
          </cell>
        </row>
        <row r="41">
          <cell r="A41">
            <v>36161</v>
          </cell>
          <cell r="B41">
            <v>90272</v>
          </cell>
          <cell r="C41">
            <v>6271241</v>
          </cell>
          <cell r="D41" t="str">
            <v>117,593     69471       56.57     174</v>
          </cell>
        </row>
        <row r="42">
          <cell r="A42">
            <v>36192</v>
          </cell>
          <cell r="B42">
            <v>79390</v>
          </cell>
          <cell r="C42">
            <v>5309219</v>
          </cell>
          <cell r="D42" t="str">
            <v>135,772     66876       63.10     170</v>
          </cell>
        </row>
        <row r="43">
          <cell r="A43">
            <v>36220</v>
          </cell>
          <cell r="B43">
            <v>82353</v>
          </cell>
          <cell r="C43">
            <v>5309496</v>
          </cell>
          <cell r="D43" t="str">
            <v>115,642     64473       58.41     172</v>
          </cell>
        </row>
        <row r="44">
          <cell r="A44">
            <v>36251</v>
          </cell>
          <cell r="B44">
            <v>72265</v>
          </cell>
          <cell r="C44">
            <v>4674109</v>
          </cell>
          <cell r="D44" t="str">
            <v>90,176     64681       55.51     168</v>
          </cell>
        </row>
        <row r="45">
          <cell r="A45">
            <v>36281</v>
          </cell>
          <cell r="B45">
            <v>70160</v>
          </cell>
          <cell r="C45">
            <v>4739224</v>
          </cell>
          <cell r="D45" t="str">
            <v>80,360     67549       53.39     166</v>
          </cell>
        </row>
        <row r="46">
          <cell r="A46">
            <v>36312</v>
          </cell>
          <cell r="B46">
            <v>62900</v>
          </cell>
          <cell r="C46">
            <v>4218803</v>
          </cell>
          <cell r="D46" t="str">
            <v>113,280     67072       64.30     165</v>
          </cell>
        </row>
        <row r="47">
          <cell r="A47">
            <v>36342</v>
          </cell>
          <cell r="B47">
            <v>63438</v>
          </cell>
          <cell r="C47">
            <v>4248206</v>
          </cell>
          <cell r="D47" t="str">
            <v>119,783     66967       65.38     163</v>
          </cell>
        </row>
        <row r="48">
          <cell r="A48">
            <v>36373</v>
          </cell>
          <cell r="B48">
            <v>57957</v>
          </cell>
          <cell r="C48">
            <v>4046718</v>
          </cell>
          <cell r="D48" t="str">
            <v>106,169     69823       64.69     161</v>
          </cell>
        </row>
        <row r="49">
          <cell r="A49">
            <v>36404</v>
          </cell>
          <cell r="B49">
            <v>55411</v>
          </cell>
          <cell r="C49">
            <v>3728838</v>
          </cell>
          <cell r="D49" t="str">
            <v>89,550     67295       61.78     161</v>
          </cell>
        </row>
        <row r="50">
          <cell r="A50">
            <v>36434</v>
          </cell>
          <cell r="B50">
            <v>57774</v>
          </cell>
          <cell r="C50">
            <v>4057695</v>
          </cell>
          <cell r="D50" t="str">
            <v>118,598     70234       67.24     157</v>
          </cell>
        </row>
        <row r="51">
          <cell r="A51">
            <v>36465</v>
          </cell>
          <cell r="B51">
            <v>55894</v>
          </cell>
          <cell r="C51">
            <v>3887071</v>
          </cell>
          <cell r="D51" t="str">
            <v>137,399     69544       71.08     157</v>
          </cell>
        </row>
        <row r="52">
          <cell r="A52">
            <v>36495</v>
          </cell>
          <cell r="B52">
            <v>53979</v>
          </cell>
          <cell r="C52">
            <v>3844392</v>
          </cell>
          <cell r="D52" t="str">
            <v>124,408     71221       69.74     154</v>
          </cell>
        </row>
        <row r="53">
          <cell r="A53" t="str">
            <v>Totals: __</v>
          </cell>
          <cell r="B53" t="str">
            <v>________</v>
          </cell>
          <cell r="C53" t="str">
            <v>__________</v>
          </cell>
          <cell r="D53" t="str">
            <v>__________</v>
          </cell>
        </row>
        <row r="54">
          <cell r="A54">
            <v>1999</v>
          </cell>
          <cell r="B54">
            <v>801793</v>
          </cell>
          <cell r="C54">
            <v>54335012</v>
          </cell>
          <cell r="D54">
            <v>1348730</v>
          </cell>
        </row>
        <row r="56">
          <cell r="A56">
            <v>36526</v>
          </cell>
          <cell r="B56">
            <v>48423</v>
          </cell>
          <cell r="C56">
            <v>3490146</v>
          </cell>
          <cell r="D56" t="str">
            <v>185,453     72077       79.30     152</v>
          </cell>
        </row>
        <row r="57">
          <cell r="A57">
            <v>36557</v>
          </cell>
          <cell r="B57">
            <v>42742</v>
          </cell>
          <cell r="C57">
            <v>3180608</v>
          </cell>
          <cell r="D57" t="str">
            <v>147,038     74415       77.48     150</v>
          </cell>
        </row>
        <row r="58">
          <cell r="A58">
            <v>36586</v>
          </cell>
          <cell r="B58">
            <v>41450</v>
          </cell>
          <cell r="C58">
            <v>3255073</v>
          </cell>
          <cell r="D58" t="str">
            <v>113,247     78531       73.21     151</v>
          </cell>
        </row>
        <row r="59">
          <cell r="A59">
            <v>36617</v>
          </cell>
          <cell r="B59">
            <v>36541</v>
          </cell>
          <cell r="C59">
            <v>2886618</v>
          </cell>
          <cell r="D59" t="str">
            <v>127,394     78997       77.71     148</v>
          </cell>
        </row>
        <row r="60">
          <cell r="A60">
            <v>36647</v>
          </cell>
          <cell r="B60">
            <v>35373</v>
          </cell>
          <cell r="C60">
            <v>2817256</v>
          </cell>
          <cell r="D60" t="str">
            <v>110,419     79645       75.74     149</v>
          </cell>
        </row>
        <row r="61">
          <cell r="A61">
            <v>36678</v>
          </cell>
          <cell r="B61">
            <v>33415</v>
          </cell>
          <cell r="C61">
            <v>2662837</v>
          </cell>
          <cell r="D61" t="str">
            <v>77,871     79690       69.97     148</v>
          </cell>
        </row>
        <row r="62">
          <cell r="A62">
            <v>36708</v>
          </cell>
          <cell r="B62">
            <v>30038</v>
          </cell>
          <cell r="C62">
            <v>2687192</v>
          </cell>
          <cell r="D62" t="str">
            <v>72,912     89460       70.82     147</v>
          </cell>
        </row>
        <row r="63">
          <cell r="A63">
            <v>36739</v>
          </cell>
          <cell r="B63">
            <v>28384</v>
          </cell>
          <cell r="C63">
            <v>2600363</v>
          </cell>
          <cell r="D63" t="str">
            <v>77,318     91614       73.15     145</v>
          </cell>
        </row>
        <row r="64">
          <cell r="A64">
            <v>36770</v>
          </cell>
          <cell r="B64">
            <v>26962</v>
          </cell>
          <cell r="C64">
            <v>2261647</v>
          </cell>
          <cell r="D64" t="str">
            <v>71,664     83883       72.66     142</v>
          </cell>
        </row>
        <row r="65">
          <cell r="A65">
            <v>36800</v>
          </cell>
          <cell r="B65">
            <v>29556</v>
          </cell>
          <cell r="C65">
            <v>2401051</v>
          </cell>
          <cell r="D65" t="str">
            <v>72,450     81238       71.03     141</v>
          </cell>
        </row>
        <row r="66">
          <cell r="A66">
            <v>36831</v>
          </cell>
          <cell r="B66">
            <v>27928</v>
          </cell>
          <cell r="C66">
            <v>2154716</v>
          </cell>
          <cell r="D66" t="str">
            <v>78,318     77153       73.71     138</v>
          </cell>
        </row>
        <row r="67">
          <cell r="A67">
            <v>36861</v>
          </cell>
          <cell r="B67">
            <v>29690</v>
          </cell>
          <cell r="C67">
            <v>2212373</v>
          </cell>
          <cell r="D67" t="str">
            <v>89,283     74516       75.04     141</v>
          </cell>
        </row>
        <row r="68">
          <cell r="A68" t="str">
            <v>Totals: __</v>
          </cell>
          <cell r="B68" t="str">
            <v>________</v>
          </cell>
          <cell r="C68" t="str">
            <v>__________</v>
          </cell>
          <cell r="D68" t="str">
            <v>__________</v>
          </cell>
        </row>
        <row r="69">
          <cell r="A69">
            <v>2000</v>
          </cell>
          <cell r="B69">
            <v>410502</v>
          </cell>
          <cell r="C69">
            <v>32609880</v>
          </cell>
          <cell r="D69">
            <v>1223367</v>
          </cell>
        </row>
        <row r="71">
          <cell r="A71">
            <v>36892</v>
          </cell>
          <cell r="B71">
            <v>31901</v>
          </cell>
          <cell r="C71">
            <v>2083794</v>
          </cell>
          <cell r="D71" t="str">
            <v>113,395     65321       78.04     136</v>
          </cell>
        </row>
        <row r="72">
          <cell r="A72">
            <v>36923</v>
          </cell>
          <cell r="B72">
            <v>27414</v>
          </cell>
          <cell r="C72">
            <v>1852886</v>
          </cell>
          <cell r="D72" t="str">
            <v>97,516     67590       78.06     136</v>
          </cell>
        </row>
        <row r="73">
          <cell r="A73">
            <v>36951</v>
          </cell>
          <cell r="B73">
            <v>28616</v>
          </cell>
          <cell r="C73">
            <v>2090105</v>
          </cell>
          <cell r="D73" t="str">
            <v>108,189     73040       79.08     138</v>
          </cell>
        </row>
        <row r="74">
          <cell r="A74">
            <v>36982</v>
          </cell>
          <cell r="B74">
            <v>24111</v>
          </cell>
          <cell r="C74">
            <v>1751302</v>
          </cell>
          <cell r="D74" t="str">
            <v>97,789     72635       80.22     138</v>
          </cell>
        </row>
        <row r="75">
          <cell r="A75">
            <v>37012</v>
          </cell>
          <cell r="B75">
            <v>23666</v>
          </cell>
          <cell r="C75">
            <v>1729116</v>
          </cell>
          <cell r="D75" t="str">
            <v>85,263     73064       78.27     140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8"/>
    </sheetNames>
    <sheetDataSet>
      <sheetData sheetId="0">
        <row r="34">
          <cell r="A34">
            <v>36069</v>
          </cell>
          <cell r="B34">
            <v>58921</v>
          </cell>
          <cell r="C34">
            <v>4608082</v>
          </cell>
          <cell r="D34" t="str">
            <v>44,254     78208       42.89     165</v>
          </cell>
        </row>
        <row r="35">
          <cell r="A35">
            <v>36100</v>
          </cell>
          <cell r="B35">
            <v>82769</v>
          </cell>
          <cell r="C35">
            <v>8413216</v>
          </cell>
          <cell r="D35" t="str">
            <v>77,724    101647       48.43     155</v>
          </cell>
        </row>
        <row r="36">
          <cell r="A36">
            <v>36130</v>
          </cell>
          <cell r="B36">
            <v>94116</v>
          </cell>
          <cell r="C36">
            <v>7451903</v>
          </cell>
          <cell r="D36" t="str">
            <v>70,199     79178       42.72     155</v>
          </cell>
        </row>
        <row r="37">
          <cell r="A37" t="str">
            <v>Totals: __</v>
          </cell>
          <cell r="B37" t="str">
            <v>________</v>
          </cell>
          <cell r="C37" t="str">
            <v>__________</v>
          </cell>
          <cell r="D37" t="str">
            <v>__________</v>
          </cell>
        </row>
        <row r="38">
          <cell r="A38">
            <v>1998</v>
          </cell>
          <cell r="B38">
            <v>235806</v>
          </cell>
          <cell r="C38">
            <v>20473201</v>
          </cell>
          <cell r="D38">
            <v>192177</v>
          </cell>
        </row>
        <row r="40">
          <cell r="A40">
            <v>36161</v>
          </cell>
          <cell r="B40">
            <v>105067</v>
          </cell>
          <cell r="C40">
            <v>6875960</v>
          </cell>
          <cell r="D40" t="str">
            <v>78,099     65444       42.64     149</v>
          </cell>
        </row>
        <row r="41">
          <cell r="A41">
            <v>36192</v>
          </cell>
          <cell r="B41">
            <v>90762</v>
          </cell>
          <cell r="C41">
            <v>5626896</v>
          </cell>
          <cell r="D41" t="str">
            <v>60,056     61997       39.82     146</v>
          </cell>
        </row>
        <row r="42">
          <cell r="A42">
            <v>36220</v>
          </cell>
          <cell r="B42">
            <v>71908</v>
          </cell>
          <cell r="C42">
            <v>5694574</v>
          </cell>
          <cell r="D42" t="str">
            <v>50,136     79193       41.08     147</v>
          </cell>
        </row>
        <row r="43">
          <cell r="A43">
            <v>36251</v>
          </cell>
          <cell r="B43">
            <v>64440</v>
          </cell>
          <cell r="C43">
            <v>5094800</v>
          </cell>
          <cell r="D43" t="str">
            <v>45,219     79063       41.24     144</v>
          </cell>
        </row>
        <row r="44">
          <cell r="A44">
            <v>36281</v>
          </cell>
          <cell r="B44">
            <v>59124</v>
          </cell>
          <cell r="C44">
            <v>4763183</v>
          </cell>
          <cell r="D44" t="str">
            <v>58,392     80563       49.69     143</v>
          </cell>
        </row>
        <row r="45">
          <cell r="A45">
            <v>36312</v>
          </cell>
          <cell r="B45">
            <v>54653</v>
          </cell>
          <cell r="C45">
            <v>4156740</v>
          </cell>
          <cell r="D45" t="str">
            <v>53,893     76057       49.65     139</v>
          </cell>
        </row>
        <row r="46">
          <cell r="A46">
            <v>36342</v>
          </cell>
          <cell r="B46">
            <v>51538</v>
          </cell>
          <cell r="C46">
            <v>3959161</v>
          </cell>
          <cell r="D46" t="str">
            <v>54,426     76821       51.36     134</v>
          </cell>
        </row>
        <row r="47">
          <cell r="A47">
            <v>36373</v>
          </cell>
          <cell r="B47">
            <v>50641</v>
          </cell>
          <cell r="C47">
            <v>3704685</v>
          </cell>
          <cell r="D47" t="str">
            <v>52,323     73156       50.82     135</v>
          </cell>
        </row>
        <row r="48">
          <cell r="A48">
            <v>36404</v>
          </cell>
          <cell r="B48">
            <v>49745</v>
          </cell>
          <cell r="C48">
            <v>3333970</v>
          </cell>
          <cell r="D48" t="str">
            <v>48,007     67022       49.11     133</v>
          </cell>
        </row>
        <row r="49">
          <cell r="A49">
            <v>36434</v>
          </cell>
          <cell r="B49">
            <v>51166</v>
          </cell>
          <cell r="C49">
            <v>3563697</v>
          </cell>
          <cell r="D49" t="str">
            <v>47,001     69650       47.88     132</v>
          </cell>
        </row>
        <row r="50">
          <cell r="A50">
            <v>36465</v>
          </cell>
          <cell r="B50">
            <v>46712</v>
          </cell>
          <cell r="C50">
            <v>3161629</v>
          </cell>
          <cell r="D50" t="str">
            <v>55,124     67684       54.13     127</v>
          </cell>
        </row>
        <row r="51">
          <cell r="A51">
            <v>36495</v>
          </cell>
          <cell r="B51">
            <v>44487</v>
          </cell>
          <cell r="C51">
            <v>3086822</v>
          </cell>
          <cell r="D51" t="str">
            <v>73,671     69388       62.35     122</v>
          </cell>
        </row>
        <row r="52">
          <cell r="A52" t="str">
            <v>Totals: __</v>
          </cell>
          <cell r="B52" t="str">
            <v>________</v>
          </cell>
          <cell r="C52" t="str">
            <v>__________</v>
          </cell>
          <cell r="D52" t="str">
            <v>__________</v>
          </cell>
        </row>
        <row r="53">
          <cell r="A53">
            <v>1999</v>
          </cell>
          <cell r="B53">
            <v>740243</v>
          </cell>
          <cell r="C53">
            <v>53022117</v>
          </cell>
          <cell r="D53">
            <v>676347</v>
          </cell>
        </row>
        <row r="55">
          <cell r="A55">
            <v>36526</v>
          </cell>
          <cell r="B55">
            <v>37870</v>
          </cell>
          <cell r="C55">
            <v>2886780</v>
          </cell>
          <cell r="D55" t="str">
            <v>71,681     76229       65.43     121</v>
          </cell>
        </row>
        <row r="56">
          <cell r="A56">
            <v>36557</v>
          </cell>
          <cell r="B56">
            <v>38690</v>
          </cell>
          <cell r="C56">
            <v>2507196</v>
          </cell>
          <cell r="D56" t="str">
            <v>71,959     64803       65.03     120</v>
          </cell>
        </row>
        <row r="57">
          <cell r="A57">
            <v>36586</v>
          </cell>
          <cell r="B57">
            <v>37513</v>
          </cell>
          <cell r="C57">
            <v>2595354</v>
          </cell>
          <cell r="D57" t="str">
            <v>73,560     69186       66.23     116</v>
          </cell>
        </row>
        <row r="58">
          <cell r="A58">
            <v>36617</v>
          </cell>
          <cell r="B58">
            <v>35786</v>
          </cell>
          <cell r="C58">
            <v>2284280</v>
          </cell>
          <cell r="D58" t="str">
            <v>60,340     63832       62.77     111</v>
          </cell>
        </row>
        <row r="59">
          <cell r="A59">
            <v>36647</v>
          </cell>
          <cell r="B59">
            <v>34690</v>
          </cell>
          <cell r="C59">
            <v>2300882</v>
          </cell>
          <cell r="D59" t="str">
            <v>48,515     66327       58.31     109</v>
          </cell>
        </row>
        <row r="60">
          <cell r="A60">
            <v>36678</v>
          </cell>
          <cell r="B60">
            <v>32567</v>
          </cell>
          <cell r="C60">
            <v>2180326</v>
          </cell>
          <cell r="D60" t="str">
            <v>53,287     66949       62.07     109</v>
          </cell>
        </row>
        <row r="61">
          <cell r="A61">
            <v>36708</v>
          </cell>
          <cell r="B61">
            <v>30620</v>
          </cell>
          <cell r="C61">
            <v>2190744</v>
          </cell>
          <cell r="D61" t="str">
            <v>59,010     71547       65.84     107</v>
          </cell>
        </row>
        <row r="62">
          <cell r="A62">
            <v>36739</v>
          </cell>
          <cell r="B62">
            <v>29821</v>
          </cell>
          <cell r="C62">
            <v>2085539</v>
          </cell>
          <cell r="D62" t="str">
            <v>92,443     69936       75.61     108</v>
          </cell>
        </row>
        <row r="63">
          <cell r="A63">
            <v>36770</v>
          </cell>
          <cell r="B63">
            <v>26799</v>
          </cell>
          <cell r="C63">
            <v>1885687</v>
          </cell>
          <cell r="D63" t="str">
            <v>110,361     70365       80.46     107</v>
          </cell>
        </row>
        <row r="64">
          <cell r="A64">
            <v>36800</v>
          </cell>
          <cell r="B64">
            <v>25033</v>
          </cell>
          <cell r="C64">
            <v>1860950</v>
          </cell>
          <cell r="D64" t="str">
            <v>141,095     74340       84.93     108</v>
          </cell>
        </row>
        <row r="65">
          <cell r="A65">
            <v>36831</v>
          </cell>
          <cell r="B65">
            <v>22605</v>
          </cell>
          <cell r="C65">
            <v>1568221</v>
          </cell>
          <cell r="D65" t="str">
            <v>149,944     69375       86.90     104</v>
          </cell>
        </row>
        <row r="66">
          <cell r="A66">
            <v>36861</v>
          </cell>
          <cell r="B66">
            <v>22532</v>
          </cell>
          <cell r="C66">
            <v>1553722</v>
          </cell>
          <cell r="D66" t="str">
            <v>139,570     68957       86.10     105</v>
          </cell>
        </row>
        <row r="67">
          <cell r="A67" t="str">
            <v>Totals: __</v>
          </cell>
          <cell r="B67" t="str">
            <v>________</v>
          </cell>
          <cell r="C67" t="str">
            <v>__________</v>
          </cell>
          <cell r="D67" t="str">
            <v>__________</v>
          </cell>
        </row>
        <row r="68">
          <cell r="A68">
            <v>2000</v>
          </cell>
          <cell r="B68">
            <v>374526</v>
          </cell>
          <cell r="C68">
            <v>25899681</v>
          </cell>
          <cell r="D68">
            <v>1071765</v>
          </cell>
        </row>
        <row r="70">
          <cell r="A70">
            <v>36892</v>
          </cell>
          <cell r="B70">
            <v>23847</v>
          </cell>
          <cell r="C70">
            <v>1440004</v>
          </cell>
          <cell r="D70" t="str">
            <v>73,899     60386       75.60     106</v>
          </cell>
        </row>
        <row r="71">
          <cell r="A71">
            <v>36923</v>
          </cell>
          <cell r="B71">
            <v>16674</v>
          </cell>
          <cell r="C71">
            <v>1284528</v>
          </cell>
          <cell r="D71" t="str">
            <v>69,343     77038       80.62     105</v>
          </cell>
        </row>
        <row r="72">
          <cell r="A72">
            <v>36951</v>
          </cell>
          <cell r="B72">
            <v>20307</v>
          </cell>
          <cell r="C72">
            <v>1349982</v>
          </cell>
          <cell r="D72" t="str">
            <v>81,846     66479       80.12     103</v>
          </cell>
        </row>
        <row r="73">
          <cell r="A73">
            <v>36982</v>
          </cell>
          <cell r="B73">
            <v>17596</v>
          </cell>
          <cell r="C73">
            <v>1273999</v>
          </cell>
          <cell r="D73" t="str">
            <v>76,452     72403       81.29     102</v>
          </cell>
        </row>
        <row r="74">
          <cell r="A74">
            <v>37012</v>
          </cell>
          <cell r="B74">
            <v>17047</v>
          </cell>
          <cell r="C74">
            <v>1231886</v>
          </cell>
          <cell r="D74" t="str">
            <v>74,407     72265       81.36      96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8"/>
    </sheetNames>
    <sheetDataSet>
      <sheetData sheetId="0">
        <row r="34">
          <cell r="A34">
            <v>36100</v>
          </cell>
          <cell r="B34">
            <v>54797</v>
          </cell>
          <cell r="C34">
            <v>4669320</v>
          </cell>
          <cell r="D34" t="str">
            <v>34,864     85212       38.88     142</v>
          </cell>
        </row>
        <row r="35">
          <cell r="A35">
            <v>36130</v>
          </cell>
          <cell r="B35">
            <v>122210</v>
          </cell>
          <cell r="C35">
            <v>9978341</v>
          </cell>
          <cell r="D35" t="str">
            <v>134,551     81650       52.40     139</v>
          </cell>
        </row>
        <row r="36">
          <cell r="A36" t="str">
            <v>Totals: __</v>
          </cell>
          <cell r="B36" t="str">
            <v>________</v>
          </cell>
          <cell r="C36" t="str">
            <v>__________</v>
          </cell>
          <cell r="D36" t="str">
            <v>__________</v>
          </cell>
        </row>
        <row r="37">
          <cell r="A37">
            <v>1998</v>
          </cell>
          <cell r="B37">
            <v>177007</v>
          </cell>
          <cell r="C37">
            <v>14647661</v>
          </cell>
          <cell r="D37">
            <v>169415</v>
          </cell>
        </row>
        <row r="39">
          <cell r="A39">
            <v>36161</v>
          </cell>
          <cell r="B39">
            <v>103560</v>
          </cell>
          <cell r="C39">
            <v>9289324</v>
          </cell>
          <cell r="D39" t="str">
            <v>98,924     89700       48.86     140</v>
          </cell>
        </row>
        <row r="40">
          <cell r="A40">
            <v>36192</v>
          </cell>
          <cell r="B40">
            <v>97741</v>
          </cell>
          <cell r="C40">
            <v>7994078</v>
          </cell>
          <cell r="D40" t="str">
            <v>82,445     81789       45.76     136</v>
          </cell>
        </row>
        <row r="41">
          <cell r="A41">
            <v>36220</v>
          </cell>
          <cell r="B41">
            <v>102547</v>
          </cell>
          <cell r="C41">
            <v>7848250</v>
          </cell>
          <cell r="D41" t="str">
            <v>83,336     76534       44.83     135</v>
          </cell>
        </row>
        <row r="42">
          <cell r="A42">
            <v>36251</v>
          </cell>
          <cell r="B42">
            <v>82145</v>
          </cell>
          <cell r="C42">
            <v>7275257</v>
          </cell>
          <cell r="D42" t="str">
            <v>72,172     88567       46.77     133</v>
          </cell>
        </row>
        <row r="43">
          <cell r="A43">
            <v>36281</v>
          </cell>
          <cell r="B43">
            <v>81950</v>
          </cell>
          <cell r="C43">
            <v>6806179</v>
          </cell>
          <cell r="D43" t="str">
            <v>105,939     83053       56.38     126</v>
          </cell>
        </row>
        <row r="44">
          <cell r="A44">
            <v>36312</v>
          </cell>
          <cell r="B44">
            <v>73025</v>
          </cell>
          <cell r="C44">
            <v>6247643</v>
          </cell>
          <cell r="D44" t="str">
            <v>115,633     85555       61.29     122</v>
          </cell>
        </row>
        <row r="45">
          <cell r="A45">
            <v>36342</v>
          </cell>
          <cell r="B45">
            <v>70765</v>
          </cell>
          <cell r="C45">
            <v>5845973</v>
          </cell>
          <cell r="D45" t="str">
            <v>121,488     82612       63.19     120</v>
          </cell>
        </row>
        <row r="46">
          <cell r="A46">
            <v>36373</v>
          </cell>
          <cell r="B46">
            <v>66558</v>
          </cell>
          <cell r="C46">
            <v>5471214</v>
          </cell>
          <cell r="D46" t="str">
            <v>88,107     82203       56.97     122</v>
          </cell>
        </row>
        <row r="47">
          <cell r="A47">
            <v>36404</v>
          </cell>
          <cell r="B47">
            <v>60074</v>
          </cell>
          <cell r="C47">
            <v>5126872</v>
          </cell>
          <cell r="D47" t="str">
            <v>81,708     85343       57.63     122</v>
          </cell>
        </row>
        <row r="48">
          <cell r="A48">
            <v>36434</v>
          </cell>
          <cell r="B48">
            <v>59039</v>
          </cell>
          <cell r="C48">
            <v>4831950</v>
          </cell>
          <cell r="D48" t="str">
            <v>84,721     81844       58.93     119</v>
          </cell>
        </row>
        <row r="49">
          <cell r="A49">
            <v>36465</v>
          </cell>
          <cell r="B49">
            <v>59165</v>
          </cell>
          <cell r="C49">
            <v>4525988</v>
          </cell>
          <cell r="D49" t="str">
            <v>74,088     76498       55.60     115</v>
          </cell>
        </row>
        <row r="50">
          <cell r="A50">
            <v>36495</v>
          </cell>
          <cell r="B50">
            <v>58496</v>
          </cell>
          <cell r="C50">
            <v>4526447</v>
          </cell>
          <cell r="D50" t="str">
            <v>69,913     77381       54.45     111</v>
          </cell>
        </row>
        <row r="51">
          <cell r="A51" t="str">
            <v>Totals: __</v>
          </cell>
          <cell r="B51" t="str">
            <v>________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915065</v>
          </cell>
          <cell r="C52">
            <v>75789175</v>
          </cell>
          <cell r="D52">
            <v>1078474</v>
          </cell>
        </row>
        <row r="54">
          <cell r="A54">
            <v>36526</v>
          </cell>
          <cell r="B54">
            <v>57927</v>
          </cell>
          <cell r="C54">
            <v>4260493</v>
          </cell>
          <cell r="D54" t="str">
            <v>115,227     73550       66.55     109</v>
          </cell>
        </row>
        <row r="55">
          <cell r="A55">
            <v>36557</v>
          </cell>
          <cell r="B55">
            <v>51222</v>
          </cell>
          <cell r="C55">
            <v>3773842</v>
          </cell>
          <cell r="D55" t="str">
            <v>101,910     73677       66.55     106</v>
          </cell>
        </row>
        <row r="56">
          <cell r="A56">
            <v>36586</v>
          </cell>
          <cell r="B56">
            <v>50176</v>
          </cell>
          <cell r="C56">
            <v>3714510</v>
          </cell>
          <cell r="D56" t="str">
            <v>102,937     74030       67.23     107</v>
          </cell>
        </row>
        <row r="57">
          <cell r="A57">
            <v>36617</v>
          </cell>
          <cell r="B57">
            <v>42626</v>
          </cell>
          <cell r="C57">
            <v>3247621</v>
          </cell>
          <cell r="D57" t="str">
            <v>91,429     76189       68.20     107</v>
          </cell>
        </row>
        <row r="58">
          <cell r="A58">
            <v>36647</v>
          </cell>
          <cell r="B58">
            <v>43351</v>
          </cell>
          <cell r="C58">
            <v>3287892</v>
          </cell>
          <cell r="D58" t="str">
            <v>88,925     75844       67.23     105</v>
          </cell>
        </row>
        <row r="59">
          <cell r="A59">
            <v>36678</v>
          </cell>
          <cell r="B59">
            <v>40244</v>
          </cell>
          <cell r="C59">
            <v>3030336</v>
          </cell>
          <cell r="D59" t="str">
            <v>91,652     75300       69.49     106</v>
          </cell>
        </row>
        <row r="60">
          <cell r="A60">
            <v>36708</v>
          </cell>
          <cell r="B60">
            <v>38964</v>
          </cell>
          <cell r="C60">
            <v>2924252</v>
          </cell>
          <cell r="D60" t="str">
            <v>104,275     75051       72.80     101</v>
          </cell>
        </row>
        <row r="61">
          <cell r="A61">
            <v>36739</v>
          </cell>
          <cell r="B61">
            <v>39717</v>
          </cell>
          <cell r="C61">
            <v>2792897</v>
          </cell>
          <cell r="D61" t="str">
            <v>99,501     70320       71.47     102</v>
          </cell>
        </row>
        <row r="62">
          <cell r="A62">
            <v>36770</v>
          </cell>
          <cell r="B62">
            <v>39031</v>
          </cell>
          <cell r="C62">
            <v>2697211</v>
          </cell>
          <cell r="D62" t="str">
            <v>96,143     69105       71.13     102</v>
          </cell>
        </row>
        <row r="63">
          <cell r="A63">
            <v>36800</v>
          </cell>
          <cell r="B63">
            <v>43386</v>
          </cell>
          <cell r="C63">
            <v>3023365</v>
          </cell>
          <cell r="D63" t="str">
            <v>100,870     69686       69.92     100</v>
          </cell>
        </row>
        <row r="64">
          <cell r="A64">
            <v>36831</v>
          </cell>
          <cell r="B64">
            <v>41273</v>
          </cell>
          <cell r="C64">
            <v>2937426</v>
          </cell>
          <cell r="D64" t="str">
            <v>111,961     71171       73.07     100</v>
          </cell>
        </row>
        <row r="65">
          <cell r="A65">
            <v>36861</v>
          </cell>
          <cell r="B65">
            <v>33383</v>
          </cell>
          <cell r="C65">
            <v>2503725</v>
          </cell>
          <cell r="D65" t="str">
            <v>101,711     75001       75.29     102</v>
          </cell>
        </row>
        <row r="66">
          <cell r="A66" t="str">
            <v>Totals: __</v>
          </cell>
          <cell r="B66" t="str">
            <v>________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521300</v>
          </cell>
          <cell r="C67">
            <v>38193570</v>
          </cell>
          <cell r="D67">
            <v>1206541</v>
          </cell>
        </row>
        <row r="69">
          <cell r="A69">
            <v>36892</v>
          </cell>
          <cell r="B69">
            <v>29225</v>
          </cell>
          <cell r="C69">
            <v>2177972</v>
          </cell>
          <cell r="D69" t="str">
            <v>88,927     74525       75.26      99</v>
          </cell>
        </row>
        <row r="70">
          <cell r="A70">
            <v>36923</v>
          </cell>
          <cell r="B70">
            <v>27736</v>
          </cell>
          <cell r="C70">
            <v>1787766</v>
          </cell>
          <cell r="D70" t="str">
            <v>82,896     64457       74.93      94</v>
          </cell>
        </row>
        <row r="71">
          <cell r="A71">
            <v>36951</v>
          </cell>
          <cell r="B71">
            <v>28959</v>
          </cell>
          <cell r="C71">
            <v>2040285</v>
          </cell>
          <cell r="D71" t="str">
            <v>85,739     70455       74.75      96</v>
          </cell>
        </row>
        <row r="72">
          <cell r="A72">
            <v>36982</v>
          </cell>
          <cell r="B72">
            <v>24778</v>
          </cell>
          <cell r="C72">
            <v>1860525</v>
          </cell>
          <cell r="D72" t="str">
            <v>63,478     75088       71.92      96</v>
          </cell>
        </row>
        <row r="73">
          <cell r="A73">
            <v>37012</v>
          </cell>
          <cell r="B73">
            <v>25934</v>
          </cell>
          <cell r="C73">
            <v>1806494</v>
          </cell>
          <cell r="D73" t="str">
            <v>82,005     69658       75.97      92</v>
          </cell>
        </row>
        <row r="74">
          <cell r="A74" t="str">
            <v>Totals: __</v>
          </cell>
          <cell r="B74" t="str">
            <v>________</v>
          </cell>
          <cell r="C74" t="str">
            <v>__________</v>
          </cell>
          <cell r="D74" t="str">
            <v>__________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8"/>
    </sheetNames>
    <sheetDataSet>
      <sheetData sheetId="0">
        <row r="56">
          <cell r="A56">
            <v>36130</v>
          </cell>
          <cell r="B56">
            <v>73501</v>
          </cell>
          <cell r="C56">
            <v>4098142</v>
          </cell>
          <cell r="D56" t="str">
            <v>70,498     55757       48.96     181</v>
          </cell>
        </row>
        <row r="57">
          <cell r="A57" t="str">
            <v>Totals: __</v>
          </cell>
          <cell r="B57" t="str">
            <v>________</v>
          </cell>
          <cell r="C57" t="str">
            <v>__________</v>
          </cell>
          <cell r="D57" t="str">
            <v>__________</v>
          </cell>
        </row>
        <row r="58">
          <cell r="A58">
            <v>1998</v>
          </cell>
          <cell r="B58">
            <v>73501</v>
          </cell>
          <cell r="C58">
            <v>4098142</v>
          </cell>
          <cell r="D58">
            <v>70498</v>
          </cell>
        </row>
        <row r="60">
          <cell r="A60">
            <v>36161</v>
          </cell>
          <cell r="B60">
            <v>154648</v>
          </cell>
          <cell r="C60">
            <v>9717691</v>
          </cell>
          <cell r="D60" t="str">
            <v>333,784     62838       68.34     171</v>
          </cell>
        </row>
        <row r="61">
          <cell r="A61">
            <v>36192</v>
          </cell>
          <cell r="B61">
            <v>117565</v>
          </cell>
          <cell r="C61">
            <v>7778919</v>
          </cell>
          <cell r="D61" t="str">
            <v>210,010     66167       64.11     168</v>
          </cell>
        </row>
        <row r="62">
          <cell r="A62">
            <v>36220</v>
          </cell>
          <cell r="B62">
            <v>113753</v>
          </cell>
          <cell r="C62">
            <v>7721874</v>
          </cell>
          <cell r="D62" t="str">
            <v>89,005     67883       43.90     166</v>
          </cell>
        </row>
        <row r="63">
          <cell r="A63">
            <v>36251</v>
          </cell>
          <cell r="B63">
            <v>92473</v>
          </cell>
          <cell r="C63">
            <v>6677732</v>
          </cell>
          <cell r="D63" t="str">
            <v>93,725     72213       50.34     162</v>
          </cell>
        </row>
        <row r="64">
          <cell r="A64">
            <v>36281</v>
          </cell>
          <cell r="B64">
            <v>77805</v>
          </cell>
          <cell r="C64">
            <v>7385712</v>
          </cell>
          <cell r="D64" t="str">
            <v>4,410,005     94926       98.27     158</v>
          </cell>
        </row>
        <row r="65">
          <cell r="A65">
            <v>36312</v>
          </cell>
          <cell r="B65">
            <v>61622</v>
          </cell>
          <cell r="C65">
            <v>5421908</v>
          </cell>
          <cell r="D65" t="str">
            <v>74,650     87987       54.78     156</v>
          </cell>
        </row>
        <row r="66">
          <cell r="A66">
            <v>36342</v>
          </cell>
          <cell r="B66">
            <v>51326</v>
          </cell>
          <cell r="C66">
            <v>5074514</v>
          </cell>
          <cell r="D66" t="str">
            <v>94,552     98869       64.82     155</v>
          </cell>
        </row>
        <row r="67">
          <cell r="A67">
            <v>36373</v>
          </cell>
          <cell r="B67">
            <v>46831</v>
          </cell>
          <cell r="C67">
            <v>4563160</v>
          </cell>
          <cell r="D67" t="str">
            <v>72,500     97439       60.76     152</v>
          </cell>
        </row>
        <row r="68">
          <cell r="A68">
            <v>36404</v>
          </cell>
          <cell r="B68">
            <v>38242</v>
          </cell>
          <cell r="C68">
            <v>4381086</v>
          </cell>
          <cell r="D68" t="str">
            <v>56,922    114563       59.81     151</v>
          </cell>
        </row>
        <row r="69">
          <cell r="A69">
            <v>36434</v>
          </cell>
          <cell r="B69">
            <v>37610</v>
          </cell>
          <cell r="C69">
            <v>4388638</v>
          </cell>
          <cell r="D69" t="str">
            <v>78,671    116689       67.66     152</v>
          </cell>
        </row>
        <row r="70">
          <cell r="A70">
            <v>36465</v>
          </cell>
          <cell r="B70">
            <v>32103</v>
          </cell>
          <cell r="C70">
            <v>3962499</v>
          </cell>
          <cell r="D70" t="str">
            <v>60,857    123431       65.47     146</v>
          </cell>
        </row>
        <row r="71">
          <cell r="A71">
            <v>36495</v>
          </cell>
          <cell r="B71">
            <v>34472</v>
          </cell>
          <cell r="C71">
            <v>3729827</v>
          </cell>
          <cell r="D71" t="str">
            <v>56,080    108199       61.93     143</v>
          </cell>
        </row>
        <row r="72">
          <cell r="A72" t="str">
            <v>Totals: __</v>
          </cell>
          <cell r="B72" t="str">
            <v>________</v>
          </cell>
          <cell r="C72" t="str">
            <v>__________</v>
          </cell>
          <cell r="D72" t="str">
            <v>__________</v>
          </cell>
        </row>
        <row r="73">
          <cell r="A73">
            <v>1999</v>
          </cell>
          <cell r="B73">
            <v>858450</v>
          </cell>
          <cell r="C73">
            <v>70803560</v>
          </cell>
          <cell r="D73">
            <v>5630761</v>
          </cell>
        </row>
        <row r="75">
          <cell r="A75">
            <v>36526</v>
          </cell>
          <cell r="B75">
            <v>30274</v>
          </cell>
          <cell r="C75">
            <v>3405695</v>
          </cell>
          <cell r="D75" t="str">
            <v>36,945    112496       54.96     140</v>
          </cell>
        </row>
        <row r="76">
          <cell r="A76">
            <v>36557</v>
          </cell>
          <cell r="B76">
            <v>25647</v>
          </cell>
          <cell r="C76">
            <v>2988963</v>
          </cell>
          <cell r="D76" t="str">
            <v>47,931    116543       65.14     143</v>
          </cell>
        </row>
        <row r="77">
          <cell r="A77">
            <v>36586</v>
          </cell>
          <cell r="B77">
            <v>28483</v>
          </cell>
          <cell r="C77">
            <v>3013787</v>
          </cell>
          <cell r="D77" t="str">
            <v>58,980    105811       67.43     142</v>
          </cell>
        </row>
        <row r="78">
          <cell r="A78">
            <v>36617</v>
          </cell>
          <cell r="B78">
            <v>22879</v>
          </cell>
          <cell r="C78">
            <v>2702859</v>
          </cell>
          <cell r="D78" t="str">
            <v>60,404    118138       72.53     141</v>
          </cell>
        </row>
        <row r="79">
          <cell r="A79">
            <v>36647</v>
          </cell>
          <cell r="B79">
            <v>20482</v>
          </cell>
          <cell r="C79">
            <v>2631524</v>
          </cell>
          <cell r="D79" t="str">
            <v>36,669    128480       64.16     135</v>
          </cell>
        </row>
        <row r="80">
          <cell r="A80">
            <v>36678</v>
          </cell>
          <cell r="B80">
            <v>17200</v>
          </cell>
          <cell r="C80">
            <v>2342698</v>
          </cell>
          <cell r="D80" t="str">
            <v>33,465    136204       66.05     131</v>
          </cell>
        </row>
        <row r="81">
          <cell r="A81">
            <v>36708</v>
          </cell>
          <cell r="B81">
            <v>16750</v>
          </cell>
          <cell r="C81">
            <v>2396508</v>
          </cell>
          <cell r="D81" t="str">
            <v>31,813    143076       65.51     134</v>
          </cell>
        </row>
        <row r="82">
          <cell r="A82">
            <v>36739</v>
          </cell>
          <cell r="B82">
            <v>17170</v>
          </cell>
          <cell r="C82">
            <v>2327799</v>
          </cell>
          <cell r="D82" t="str">
            <v>30,660    135574       64.10     129</v>
          </cell>
        </row>
        <row r="83">
          <cell r="A83">
            <v>36770</v>
          </cell>
          <cell r="B83">
            <v>14207</v>
          </cell>
          <cell r="C83">
            <v>2108720</v>
          </cell>
          <cell r="D83" t="str">
            <v>29,652    148429       67.61     128</v>
          </cell>
        </row>
        <row r="84">
          <cell r="A84">
            <v>36800</v>
          </cell>
          <cell r="B84">
            <v>15063</v>
          </cell>
          <cell r="C84">
            <v>2058095</v>
          </cell>
          <cell r="D84" t="str">
            <v>35,228    136633       70.05     128</v>
          </cell>
        </row>
        <row r="85">
          <cell r="A85">
            <v>36831</v>
          </cell>
          <cell r="B85">
            <v>14646</v>
          </cell>
          <cell r="C85">
            <v>2020869</v>
          </cell>
          <cell r="D85" t="str">
            <v>40,505    137981       73.44     126</v>
          </cell>
        </row>
        <row r="86">
          <cell r="A86">
            <v>36861</v>
          </cell>
          <cell r="B86">
            <v>13180</v>
          </cell>
          <cell r="C86">
            <v>1927027</v>
          </cell>
          <cell r="D86" t="str">
            <v>40,053    146209       75.24     127</v>
          </cell>
        </row>
        <row r="87">
          <cell r="A87" t="str">
            <v>Totals: __</v>
          </cell>
          <cell r="B87" t="str">
            <v>________</v>
          </cell>
          <cell r="C87" t="str">
            <v>__________</v>
          </cell>
          <cell r="D87" t="str">
            <v>__________</v>
          </cell>
        </row>
        <row r="88">
          <cell r="A88">
            <v>2000</v>
          </cell>
          <cell r="B88">
            <v>235981</v>
          </cell>
          <cell r="C88">
            <v>29924544</v>
          </cell>
          <cell r="D88">
            <v>482305</v>
          </cell>
        </row>
        <row r="90">
          <cell r="A90">
            <v>36892</v>
          </cell>
          <cell r="B90">
            <v>11023</v>
          </cell>
          <cell r="C90">
            <v>1681317</v>
          </cell>
          <cell r="D90" t="str">
            <v>33,232    152529       75.09     121</v>
          </cell>
        </row>
        <row r="91">
          <cell r="A91">
            <v>36923</v>
          </cell>
          <cell r="B91">
            <v>12239</v>
          </cell>
          <cell r="C91">
            <v>1405320</v>
          </cell>
          <cell r="D91" t="str">
            <v>35,314    114824       74.26     115</v>
          </cell>
        </row>
        <row r="92">
          <cell r="A92">
            <v>36951</v>
          </cell>
          <cell r="B92">
            <v>12981</v>
          </cell>
          <cell r="C92">
            <v>1625101</v>
          </cell>
          <cell r="D92" t="str">
            <v>39,852    125191       75.43     116</v>
          </cell>
        </row>
        <row r="93">
          <cell r="A93">
            <v>36982</v>
          </cell>
          <cell r="B93">
            <v>11452</v>
          </cell>
          <cell r="C93">
            <v>1509880</v>
          </cell>
          <cell r="D93" t="str">
            <v>45,264    131845       79.81     118</v>
          </cell>
        </row>
        <row r="94">
          <cell r="A94">
            <v>37012</v>
          </cell>
          <cell r="B94">
            <v>12388</v>
          </cell>
          <cell r="C94">
            <v>1474238</v>
          </cell>
          <cell r="D94" t="str">
            <v>86,661    119006       87.49     114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99"/>
    </sheetNames>
    <sheetDataSet>
      <sheetData sheetId="0">
        <row r="33">
          <cell r="A33">
            <v>36161</v>
          </cell>
          <cell r="B33">
            <v>80371</v>
          </cell>
          <cell r="C33">
            <v>6614547</v>
          </cell>
          <cell r="D33" t="str">
            <v>70,977     82301       46.90     178</v>
          </cell>
        </row>
        <row r="34">
          <cell r="A34">
            <v>36192</v>
          </cell>
          <cell r="B34">
            <v>104956</v>
          </cell>
          <cell r="C34">
            <v>10848951</v>
          </cell>
          <cell r="D34" t="str">
            <v>155,688    103367       59.73     165</v>
          </cell>
        </row>
        <row r="35">
          <cell r="A35">
            <v>36220</v>
          </cell>
          <cell r="B35">
            <v>130655</v>
          </cell>
          <cell r="C35">
            <v>11021291</v>
          </cell>
          <cell r="D35" t="str">
            <v>143,651     84355       52.37     161</v>
          </cell>
        </row>
        <row r="36">
          <cell r="A36">
            <v>36251</v>
          </cell>
          <cell r="B36">
            <v>106333</v>
          </cell>
          <cell r="C36">
            <v>9858364</v>
          </cell>
          <cell r="D36" t="str">
            <v>122,310     92713       53.49     163</v>
          </cell>
        </row>
        <row r="37">
          <cell r="A37">
            <v>36281</v>
          </cell>
          <cell r="B37">
            <v>99263</v>
          </cell>
          <cell r="C37">
            <v>9082282</v>
          </cell>
          <cell r="D37" t="str">
            <v>100,820     91498       50.39     161</v>
          </cell>
        </row>
        <row r="38">
          <cell r="A38">
            <v>36312</v>
          </cell>
          <cell r="B38">
            <v>93268</v>
          </cell>
          <cell r="C38">
            <v>8004941</v>
          </cell>
          <cell r="D38" t="str">
            <v>92,120     85828       49.69     155</v>
          </cell>
        </row>
        <row r="39">
          <cell r="A39">
            <v>36342</v>
          </cell>
          <cell r="B39">
            <v>86253</v>
          </cell>
          <cell r="C39">
            <v>7840839</v>
          </cell>
          <cell r="D39" t="str">
            <v>93,461     90906       52.01     156</v>
          </cell>
        </row>
        <row r="40">
          <cell r="A40">
            <v>36373</v>
          </cell>
          <cell r="B40">
            <v>74728</v>
          </cell>
          <cell r="C40">
            <v>7665925</v>
          </cell>
          <cell r="D40" t="str">
            <v>85,356    102585       53.32     151</v>
          </cell>
        </row>
        <row r="41">
          <cell r="A41">
            <v>36404</v>
          </cell>
          <cell r="B41">
            <v>65964</v>
          </cell>
          <cell r="C41">
            <v>6923886</v>
          </cell>
          <cell r="D41" t="str">
            <v>75,472    104965       53.36     150</v>
          </cell>
        </row>
        <row r="42">
          <cell r="A42">
            <v>36434</v>
          </cell>
          <cell r="B42">
            <v>65730</v>
          </cell>
          <cell r="C42">
            <v>6372061</v>
          </cell>
          <cell r="D42" t="str">
            <v>99,692     96943       60.27     151</v>
          </cell>
        </row>
        <row r="43">
          <cell r="A43">
            <v>36465</v>
          </cell>
          <cell r="B43">
            <v>61653</v>
          </cell>
          <cell r="C43">
            <v>5458563</v>
          </cell>
          <cell r="D43" t="str">
            <v>71,328     88537       53.64     147</v>
          </cell>
        </row>
        <row r="44">
          <cell r="A44">
            <v>36495</v>
          </cell>
          <cell r="B44">
            <v>56192</v>
          </cell>
          <cell r="C44">
            <v>5044760</v>
          </cell>
          <cell r="D44" t="str">
            <v>67,648     89778       54.63     145</v>
          </cell>
        </row>
        <row r="45">
          <cell r="A45" t="str">
            <v>Totals:</v>
          </cell>
          <cell r="B45" t="str">
            <v>__________</v>
          </cell>
          <cell r="C45" t="str">
            <v>__________</v>
          </cell>
          <cell r="D45" t="str">
            <v>__________</v>
          </cell>
        </row>
        <row r="46">
          <cell r="A46">
            <v>1999</v>
          </cell>
          <cell r="B46">
            <v>1025366</v>
          </cell>
          <cell r="C46">
            <v>94736410</v>
          </cell>
          <cell r="D46">
            <v>1178523</v>
          </cell>
        </row>
        <row r="48">
          <cell r="A48">
            <v>36526</v>
          </cell>
          <cell r="B48">
            <v>47320</v>
          </cell>
          <cell r="C48">
            <v>4501586</v>
          </cell>
          <cell r="D48" t="str">
            <v>67,767     95131       58.88     143</v>
          </cell>
        </row>
        <row r="49">
          <cell r="A49">
            <v>36557</v>
          </cell>
          <cell r="B49">
            <v>40238</v>
          </cell>
          <cell r="C49">
            <v>3907187</v>
          </cell>
          <cell r="D49" t="str">
            <v>59,296     97102       59.57     137</v>
          </cell>
        </row>
        <row r="50">
          <cell r="A50">
            <v>36586</v>
          </cell>
          <cell r="B50">
            <v>40533</v>
          </cell>
          <cell r="C50">
            <v>4153185</v>
          </cell>
          <cell r="D50" t="str">
            <v>57,277    102465       58.56     137</v>
          </cell>
        </row>
        <row r="51">
          <cell r="A51">
            <v>36617</v>
          </cell>
          <cell r="B51">
            <v>32085</v>
          </cell>
          <cell r="C51">
            <v>3544839</v>
          </cell>
          <cell r="D51" t="str">
            <v>55,395    110483       63.32     133</v>
          </cell>
        </row>
        <row r="52">
          <cell r="A52">
            <v>36647</v>
          </cell>
          <cell r="B52">
            <v>33053</v>
          </cell>
          <cell r="C52">
            <v>3553383</v>
          </cell>
          <cell r="D52" t="str">
            <v>62,995    107506       65.59     132</v>
          </cell>
        </row>
        <row r="53">
          <cell r="A53">
            <v>36678</v>
          </cell>
          <cell r="B53">
            <v>30545</v>
          </cell>
          <cell r="C53">
            <v>3219483</v>
          </cell>
          <cell r="D53" t="str">
            <v>58,762    105402       65.80     131</v>
          </cell>
        </row>
        <row r="54">
          <cell r="A54">
            <v>36708</v>
          </cell>
          <cell r="B54">
            <v>26026</v>
          </cell>
          <cell r="C54">
            <v>3057428</v>
          </cell>
          <cell r="D54" t="str">
            <v>56,281    117476       68.38     131</v>
          </cell>
        </row>
        <row r="55">
          <cell r="A55">
            <v>36739</v>
          </cell>
          <cell r="B55">
            <v>25408</v>
          </cell>
          <cell r="C55">
            <v>2851077</v>
          </cell>
          <cell r="D55" t="str">
            <v>55,218    112212       68.49     129</v>
          </cell>
        </row>
        <row r="56">
          <cell r="A56">
            <v>36770</v>
          </cell>
          <cell r="B56">
            <v>22146</v>
          </cell>
          <cell r="C56">
            <v>2660525</v>
          </cell>
          <cell r="D56" t="str">
            <v>64,184    120136       74.35     127</v>
          </cell>
        </row>
        <row r="57">
          <cell r="A57">
            <v>36800</v>
          </cell>
          <cell r="B57">
            <v>20746</v>
          </cell>
          <cell r="C57">
            <v>2652416</v>
          </cell>
          <cell r="D57" t="str">
            <v>48,416    127852       70.00     126</v>
          </cell>
        </row>
        <row r="58">
          <cell r="A58">
            <v>36831</v>
          </cell>
          <cell r="B58">
            <v>21561</v>
          </cell>
          <cell r="C58">
            <v>2416563</v>
          </cell>
          <cell r="D58" t="str">
            <v>129,313    112081       85.71     125</v>
          </cell>
        </row>
        <row r="59">
          <cell r="A59">
            <v>36861</v>
          </cell>
          <cell r="B59">
            <v>22521</v>
          </cell>
          <cell r="C59">
            <v>2740698</v>
          </cell>
          <cell r="D59" t="str">
            <v>126,858    121696       84.92     125</v>
          </cell>
        </row>
        <row r="60">
          <cell r="A60" t="str">
            <v>Totals:</v>
          </cell>
          <cell r="B60" t="str">
            <v>__________</v>
          </cell>
          <cell r="C60" t="str">
            <v>__________</v>
          </cell>
          <cell r="D60" t="str">
            <v>__________</v>
          </cell>
        </row>
        <row r="61">
          <cell r="A61">
            <v>2000</v>
          </cell>
          <cell r="B61">
            <v>362182</v>
          </cell>
          <cell r="C61">
            <v>39258370</v>
          </cell>
          <cell r="D61">
            <v>841762</v>
          </cell>
        </row>
        <row r="63">
          <cell r="A63">
            <v>36892</v>
          </cell>
          <cell r="B63">
            <v>25491</v>
          </cell>
          <cell r="C63">
            <v>2614923</v>
          </cell>
          <cell r="D63" t="str">
            <v>113,402    102583       81.65     126</v>
          </cell>
        </row>
        <row r="64">
          <cell r="A64">
            <v>36923</v>
          </cell>
          <cell r="B64">
            <v>21698</v>
          </cell>
          <cell r="C64">
            <v>2151447</v>
          </cell>
          <cell r="D64" t="str">
            <v>90,172     99155       80.60     122</v>
          </cell>
        </row>
        <row r="65">
          <cell r="A65">
            <v>36951</v>
          </cell>
          <cell r="B65">
            <v>23742</v>
          </cell>
          <cell r="C65">
            <v>2359611</v>
          </cell>
          <cell r="D65" t="str">
            <v>111,267     99386       82.41     123</v>
          </cell>
        </row>
        <row r="66">
          <cell r="A66">
            <v>36982</v>
          </cell>
          <cell r="B66">
            <v>19201</v>
          </cell>
          <cell r="C66">
            <v>2192046</v>
          </cell>
          <cell r="D66" t="str">
            <v>47,664    114164       71.28     120</v>
          </cell>
        </row>
        <row r="67">
          <cell r="A67">
            <v>37012</v>
          </cell>
          <cell r="B67">
            <v>20175</v>
          </cell>
          <cell r="C67">
            <v>2143894</v>
          </cell>
          <cell r="D67" t="str">
            <v>49,082    106265       70.87     116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99"/>
    </sheetNames>
    <sheetDataSet>
      <sheetData sheetId="0">
        <row r="57">
          <cell r="A57">
            <v>36192</v>
          </cell>
          <cell r="B57">
            <v>57422</v>
          </cell>
          <cell r="C57">
            <v>4331804</v>
          </cell>
          <cell r="D57" t="str">
            <v>36,395     75439       38.79     170</v>
          </cell>
        </row>
        <row r="58">
          <cell r="A58">
            <v>36220</v>
          </cell>
          <cell r="B58">
            <v>140571</v>
          </cell>
          <cell r="C58">
            <v>10358224</v>
          </cell>
          <cell r="D58" t="str">
            <v>104,082     73687       42.54     162</v>
          </cell>
        </row>
        <row r="59">
          <cell r="A59">
            <v>36251</v>
          </cell>
          <cell r="B59">
            <v>242320</v>
          </cell>
          <cell r="C59">
            <v>11427655</v>
          </cell>
          <cell r="D59" t="str">
            <v>90,761     47160       27.25     156</v>
          </cell>
        </row>
        <row r="60">
          <cell r="A60">
            <v>36281</v>
          </cell>
          <cell r="B60">
            <v>247090</v>
          </cell>
          <cell r="C60">
            <v>11118044</v>
          </cell>
          <cell r="D60" t="str">
            <v>78,218     44996       24.04     154</v>
          </cell>
        </row>
        <row r="61">
          <cell r="A61">
            <v>36312</v>
          </cell>
          <cell r="B61">
            <v>250983</v>
          </cell>
          <cell r="C61">
            <v>10557980</v>
          </cell>
          <cell r="D61" t="str">
            <v>70,682     42067       21.97     149</v>
          </cell>
        </row>
        <row r="62">
          <cell r="A62">
            <v>36342</v>
          </cell>
          <cell r="B62">
            <v>253311</v>
          </cell>
          <cell r="C62">
            <v>10486673</v>
          </cell>
          <cell r="D62" t="str">
            <v>105,397     41399       29.38     153</v>
          </cell>
        </row>
        <row r="63">
          <cell r="A63">
            <v>36373</v>
          </cell>
          <cell r="B63">
            <v>235992</v>
          </cell>
          <cell r="C63">
            <v>10178468</v>
          </cell>
          <cell r="D63" t="str">
            <v>107,286     43131       31.25     150</v>
          </cell>
        </row>
        <row r="64">
          <cell r="A64">
            <v>36404</v>
          </cell>
          <cell r="B64">
            <v>209851</v>
          </cell>
          <cell r="C64">
            <v>9520761</v>
          </cell>
          <cell r="D64" t="str">
            <v>102,556     45370       32.83     146</v>
          </cell>
        </row>
        <row r="65">
          <cell r="A65">
            <v>36434</v>
          </cell>
          <cell r="B65">
            <v>180580</v>
          </cell>
          <cell r="C65">
            <v>8973720</v>
          </cell>
          <cell r="D65" t="str">
            <v>111,137     49694       38.10     135</v>
          </cell>
        </row>
        <row r="66">
          <cell r="A66">
            <v>36465</v>
          </cell>
          <cell r="B66">
            <v>204305</v>
          </cell>
          <cell r="C66">
            <v>8931174</v>
          </cell>
          <cell r="D66" t="str">
            <v>117,280     43715       36.47     134</v>
          </cell>
        </row>
        <row r="67">
          <cell r="A67">
            <v>36495</v>
          </cell>
          <cell r="B67">
            <v>190149</v>
          </cell>
          <cell r="C67">
            <v>8819401</v>
          </cell>
          <cell r="D67" t="str">
            <v>203,098     46382       51.65     127</v>
          </cell>
        </row>
        <row r="68">
          <cell r="A68" t="str">
            <v>Totals:</v>
          </cell>
          <cell r="B68" t="str">
            <v>__________</v>
          </cell>
          <cell r="C68" t="str">
            <v>__________</v>
          </cell>
          <cell r="D68" t="str">
            <v>__________</v>
          </cell>
        </row>
        <row r="69">
          <cell r="A69">
            <v>1999</v>
          </cell>
          <cell r="B69">
            <v>2212574</v>
          </cell>
          <cell r="C69">
            <v>104703904</v>
          </cell>
          <cell r="D69">
            <v>1126892</v>
          </cell>
        </row>
        <row r="71">
          <cell r="A71">
            <v>36526</v>
          </cell>
          <cell r="B71">
            <v>193966</v>
          </cell>
          <cell r="C71">
            <v>8684257</v>
          </cell>
          <cell r="D71" t="str">
            <v>241,121     44773       55.42     127</v>
          </cell>
        </row>
        <row r="72">
          <cell r="A72">
            <v>36557</v>
          </cell>
          <cell r="B72">
            <v>172592</v>
          </cell>
          <cell r="C72">
            <v>7683285</v>
          </cell>
          <cell r="D72" t="str">
            <v>204,573     44518       54.24     128</v>
          </cell>
        </row>
        <row r="73">
          <cell r="A73">
            <v>36586</v>
          </cell>
          <cell r="B73">
            <v>163129</v>
          </cell>
          <cell r="C73">
            <v>7665379</v>
          </cell>
          <cell r="D73" t="str">
            <v>203,392     46990       55.49     122</v>
          </cell>
        </row>
        <row r="74">
          <cell r="A74">
            <v>36617</v>
          </cell>
          <cell r="B74">
            <v>142746</v>
          </cell>
          <cell r="C74">
            <v>7357029</v>
          </cell>
          <cell r="D74" t="str">
            <v>186,969     51540       56.71     121</v>
          </cell>
        </row>
        <row r="75">
          <cell r="A75">
            <v>36647</v>
          </cell>
          <cell r="B75">
            <v>124438</v>
          </cell>
          <cell r="C75">
            <v>7136756</v>
          </cell>
          <cell r="D75" t="str">
            <v>187,450     57352       60.10     124</v>
          </cell>
        </row>
        <row r="76">
          <cell r="A76">
            <v>36678</v>
          </cell>
          <cell r="B76">
            <v>89555</v>
          </cell>
          <cell r="C76">
            <v>6365399</v>
          </cell>
          <cell r="D76" t="str">
            <v>151,730     71079       62.88     121</v>
          </cell>
        </row>
        <row r="77">
          <cell r="A77">
            <v>36708</v>
          </cell>
          <cell r="B77">
            <v>79852</v>
          </cell>
          <cell r="C77">
            <v>5855161</v>
          </cell>
          <cell r="D77" t="str">
            <v>125,494     73326       61.11     119</v>
          </cell>
        </row>
        <row r="78">
          <cell r="A78">
            <v>36739</v>
          </cell>
          <cell r="B78">
            <v>76168</v>
          </cell>
          <cell r="C78">
            <v>5814704</v>
          </cell>
          <cell r="D78" t="str">
            <v>115,393     76341       60.24     115</v>
          </cell>
        </row>
        <row r="79">
          <cell r="A79">
            <v>36770</v>
          </cell>
          <cell r="B79">
            <v>68963</v>
          </cell>
          <cell r="C79">
            <v>5013618</v>
          </cell>
          <cell r="D79" t="str">
            <v>110,109     72701       61.49     112</v>
          </cell>
        </row>
        <row r="80">
          <cell r="A80">
            <v>36800</v>
          </cell>
          <cell r="B80">
            <v>74915</v>
          </cell>
          <cell r="C80">
            <v>5267223</v>
          </cell>
          <cell r="D80" t="str">
            <v>250,869     70310       77.00     111</v>
          </cell>
        </row>
        <row r="81">
          <cell r="A81">
            <v>36831</v>
          </cell>
          <cell r="B81">
            <v>67062</v>
          </cell>
          <cell r="C81">
            <v>5144958</v>
          </cell>
          <cell r="D81" t="str">
            <v>276,565     76720       80.48     107</v>
          </cell>
        </row>
        <row r="82">
          <cell r="A82">
            <v>36861</v>
          </cell>
          <cell r="B82">
            <v>61369</v>
          </cell>
          <cell r="C82">
            <v>4955529</v>
          </cell>
          <cell r="D82" t="str">
            <v>285,901     80750       82.33     109</v>
          </cell>
        </row>
        <row r="83">
          <cell r="A83" t="str">
            <v>Totals:</v>
          </cell>
          <cell r="B83" t="str">
            <v>__________</v>
          </cell>
          <cell r="C83" t="str">
            <v>__________</v>
          </cell>
          <cell r="D83" t="str">
            <v>__________</v>
          </cell>
        </row>
        <row r="84">
          <cell r="A84">
            <v>2000</v>
          </cell>
          <cell r="B84">
            <v>1314755</v>
          </cell>
          <cell r="C84">
            <v>76943298</v>
          </cell>
          <cell r="D84">
            <v>2339566</v>
          </cell>
        </row>
        <row r="86">
          <cell r="A86">
            <v>36892</v>
          </cell>
          <cell r="B86">
            <v>50825</v>
          </cell>
          <cell r="C86">
            <v>4721435</v>
          </cell>
          <cell r="D86" t="str">
            <v>229,770     92896       81.89     108</v>
          </cell>
        </row>
        <row r="87">
          <cell r="A87">
            <v>36923</v>
          </cell>
          <cell r="B87">
            <v>46040</v>
          </cell>
          <cell r="C87">
            <v>4129233</v>
          </cell>
          <cell r="D87" t="str">
            <v>194,049     89688       80.82     107</v>
          </cell>
        </row>
        <row r="88">
          <cell r="A88">
            <v>36951</v>
          </cell>
          <cell r="B88">
            <v>47352</v>
          </cell>
          <cell r="C88">
            <v>4310291</v>
          </cell>
          <cell r="D88" t="str">
            <v>193,110     91027       80.31     107</v>
          </cell>
        </row>
        <row r="89">
          <cell r="A89">
            <v>36982</v>
          </cell>
          <cell r="B89">
            <v>38587</v>
          </cell>
          <cell r="C89">
            <v>3992607</v>
          </cell>
          <cell r="D89" t="str">
            <v>118,575    103471       75.45     107</v>
          </cell>
        </row>
        <row r="90">
          <cell r="A90">
            <v>37012</v>
          </cell>
          <cell r="B90">
            <v>27410</v>
          </cell>
          <cell r="C90">
            <v>3799889</v>
          </cell>
          <cell r="D90" t="str">
            <v>122,733    138632       81.74     102</v>
          </cell>
        </row>
        <row r="91">
          <cell r="A91" t="str">
            <v>Totals:</v>
          </cell>
          <cell r="B91" t="str">
            <v>__________</v>
          </cell>
          <cell r="C91" t="str">
            <v>__________</v>
          </cell>
          <cell r="D91" t="str">
            <v>__________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99"/>
    </sheetNames>
    <sheetDataSet>
      <sheetData sheetId="0">
        <row r="33">
          <cell r="A33">
            <v>36220</v>
          </cell>
          <cell r="B33">
            <v>71977</v>
          </cell>
          <cell r="C33">
            <v>3247819</v>
          </cell>
          <cell r="D33" t="str">
            <v>62,762     45124       46.58     176</v>
          </cell>
        </row>
        <row r="34">
          <cell r="A34">
            <v>36251</v>
          </cell>
          <cell r="B34">
            <v>117490</v>
          </cell>
          <cell r="C34">
            <v>8058350</v>
          </cell>
          <cell r="D34" t="str">
            <v>182,350     68588       60.82     162</v>
          </cell>
        </row>
        <row r="35">
          <cell r="A35">
            <v>36281</v>
          </cell>
          <cell r="B35">
            <v>109855</v>
          </cell>
          <cell r="C35">
            <v>7171706</v>
          </cell>
          <cell r="D35" t="str">
            <v>142,872     65284       56.53     166</v>
          </cell>
        </row>
        <row r="36">
          <cell r="A36">
            <v>36312</v>
          </cell>
          <cell r="B36">
            <v>102159</v>
          </cell>
          <cell r="C36">
            <v>6148955</v>
          </cell>
          <cell r="D36" t="str">
            <v>111,143     60191       52.11     166</v>
          </cell>
        </row>
        <row r="37">
          <cell r="A37">
            <v>36342</v>
          </cell>
          <cell r="B37">
            <v>100395</v>
          </cell>
          <cell r="C37">
            <v>6000816</v>
          </cell>
          <cell r="D37" t="str">
            <v>114,299     59773       53.24     161</v>
          </cell>
        </row>
        <row r="38">
          <cell r="A38">
            <v>36373</v>
          </cell>
          <cell r="B38">
            <v>83826</v>
          </cell>
          <cell r="C38">
            <v>5397937</v>
          </cell>
          <cell r="D38" t="str">
            <v>109,529     64395       56.65     155</v>
          </cell>
        </row>
        <row r="39">
          <cell r="A39">
            <v>36404</v>
          </cell>
          <cell r="B39">
            <v>74734</v>
          </cell>
          <cell r="C39">
            <v>4869544</v>
          </cell>
          <cell r="D39" t="str">
            <v>96,953     65159       56.47     152</v>
          </cell>
        </row>
        <row r="40">
          <cell r="A40">
            <v>36434</v>
          </cell>
          <cell r="B40">
            <v>63414</v>
          </cell>
          <cell r="C40">
            <v>4343633</v>
          </cell>
          <cell r="D40" t="str">
            <v>91,717     68497       59.12     149</v>
          </cell>
        </row>
        <row r="41">
          <cell r="A41">
            <v>36465</v>
          </cell>
          <cell r="B41">
            <v>56152</v>
          </cell>
          <cell r="C41">
            <v>3918115</v>
          </cell>
          <cell r="D41" t="str">
            <v>76,548     69777       57.69     147</v>
          </cell>
        </row>
        <row r="42">
          <cell r="A42">
            <v>36495</v>
          </cell>
          <cell r="B42">
            <v>53607</v>
          </cell>
          <cell r="C42">
            <v>3709247</v>
          </cell>
          <cell r="D42" t="str">
            <v>84,417     69194       61.16     148</v>
          </cell>
        </row>
        <row r="43">
          <cell r="A43" t="str">
            <v>Totals:</v>
          </cell>
          <cell r="B43" t="str">
            <v>__________</v>
          </cell>
          <cell r="C43" t="str">
            <v>__________</v>
          </cell>
          <cell r="D43" t="str">
            <v>__________</v>
          </cell>
        </row>
        <row r="44">
          <cell r="A44">
            <v>1999</v>
          </cell>
          <cell r="B44">
            <v>833609</v>
          </cell>
          <cell r="C44">
            <v>52866122</v>
          </cell>
          <cell r="D44">
            <v>1072590</v>
          </cell>
        </row>
        <row r="46">
          <cell r="A46">
            <v>36526</v>
          </cell>
          <cell r="B46">
            <v>45513</v>
          </cell>
          <cell r="C46">
            <v>3374217</v>
          </cell>
          <cell r="D46" t="str">
            <v>101,691     74138       69.08     147</v>
          </cell>
        </row>
        <row r="47">
          <cell r="A47">
            <v>36557</v>
          </cell>
          <cell r="B47">
            <v>41154</v>
          </cell>
          <cell r="C47">
            <v>2969068</v>
          </cell>
          <cell r="D47" t="str">
            <v>110,496     72146       72.86     145</v>
          </cell>
        </row>
        <row r="48">
          <cell r="A48">
            <v>36586</v>
          </cell>
          <cell r="B48">
            <v>43533</v>
          </cell>
          <cell r="C48">
            <v>3087146</v>
          </cell>
          <cell r="D48" t="str">
            <v>91,918     70916       67.86     144</v>
          </cell>
        </row>
        <row r="49">
          <cell r="A49">
            <v>36617</v>
          </cell>
          <cell r="B49">
            <v>40053</v>
          </cell>
          <cell r="C49">
            <v>2740892</v>
          </cell>
          <cell r="D49" t="str">
            <v>99,139     68432       71.22     141</v>
          </cell>
        </row>
        <row r="50">
          <cell r="A50">
            <v>36647</v>
          </cell>
          <cell r="B50">
            <v>37692</v>
          </cell>
          <cell r="C50">
            <v>3188026</v>
          </cell>
          <cell r="D50" t="str">
            <v>93,340     84581       71.23     144</v>
          </cell>
        </row>
        <row r="51">
          <cell r="A51">
            <v>36678</v>
          </cell>
          <cell r="B51">
            <v>34684</v>
          </cell>
          <cell r="C51">
            <v>3006125</v>
          </cell>
          <cell r="D51" t="str">
            <v>70,718     86672       67.09     141</v>
          </cell>
        </row>
        <row r="52">
          <cell r="A52">
            <v>36708</v>
          </cell>
          <cell r="B52">
            <v>31849</v>
          </cell>
          <cell r="C52">
            <v>2973038</v>
          </cell>
          <cell r="D52" t="str">
            <v>91,916     93348       74.27     136</v>
          </cell>
        </row>
        <row r="53">
          <cell r="A53">
            <v>36739</v>
          </cell>
          <cell r="B53">
            <v>31848</v>
          </cell>
          <cell r="C53">
            <v>2696915</v>
          </cell>
          <cell r="D53" t="str">
            <v>84,694     84681       72.67     138</v>
          </cell>
        </row>
        <row r="54">
          <cell r="A54">
            <v>36770</v>
          </cell>
          <cell r="B54">
            <v>28067</v>
          </cell>
          <cell r="C54">
            <v>2710428</v>
          </cell>
          <cell r="D54" t="str">
            <v>75,880     96570       73.00     136</v>
          </cell>
        </row>
        <row r="55">
          <cell r="A55">
            <v>36800</v>
          </cell>
          <cell r="B55">
            <v>26848</v>
          </cell>
          <cell r="C55">
            <v>2660090</v>
          </cell>
          <cell r="D55" t="str">
            <v>70,347     99080       72.38     136</v>
          </cell>
        </row>
        <row r="56">
          <cell r="A56">
            <v>36831</v>
          </cell>
          <cell r="B56">
            <v>27246</v>
          </cell>
          <cell r="C56">
            <v>2564131</v>
          </cell>
          <cell r="D56" t="str">
            <v>69,272     94111       71.77     130</v>
          </cell>
        </row>
        <row r="57">
          <cell r="A57">
            <v>36861</v>
          </cell>
          <cell r="B57">
            <v>26665</v>
          </cell>
          <cell r="C57">
            <v>2553989</v>
          </cell>
          <cell r="D57" t="str">
            <v>86,717     95781       76.48     131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2000</v>
          </cell>
          <cell r="B59">
            <v>415152</v>
          </cell>
          <cell r="C59">
            <v>34524065</v>
          </cell>
          <cell r="D59">
            <v>1046128</v>
          </cell>
        </row>
        <row r="61">
          <cell r="A61">
            <v>36892</v>
          </cell>
          <cell r="B61">
            <v>25960</v>
          </cell>
          <cell r="C61">
            <v>2333298</v>
          </cell>
          <cell r="D61" t="str">
            <v>106,616     89881       80.42     132</v>
          </cell>
        </row>
        <row r="62">
          <cell r="A62">
            <v>36923</v>
          </cell>
          <cell r="B62">
            <v>22888</v>
          </cell>
          <cell r="C62">
            <v>1438451</v>
          </cell>
          <cell r="D62" t="str">
            <v>93,781     62848       80.38     126</v>
          </cell>
        </row>
        <row r="63">
          <cell r="A63">
            <v>36951</v>
          </cell>
          <cell r="B63">
            <v>24398</v>
          </cell>
          <cell r="C63">
            <v>1512016</v>
          </cell>
          <cell r="D63" t="str">
            <v>94,926     61973       79.55     125</v>
          </cell>
        </row>
        <row r="64">
          <cell r="A64">
            <v>36982</v>
          </cell>
          <cell r="B64">
            <v>28486</v>
          </cell>
          <cell r="C64">
            <v>1436478</v>
          </cell>
          <cell r="D64" t="str">
            <v>91,002     50428       76.16     125</v>
          </cell>
        </row>
        <row r="65">
          <cell r="A65">
            <v>37012</v>
          </cell>
          <cell r="B65">
            <v>27654</v>
          </cell>
          <cell r="C65">
            <v>1555025</v>
          </cell>
          <cell r="D65" t="str">
            <v>99,600     56232       78.27     123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99"/>
    </sheetNames>
    <sheetDataSet>
      <sheetData sheetId="0">
        <row r="33">
          <cell r="A33">
            <v>36251</v>
          </cell>
          <cell r="B33">
            <v>81894</v>
          </cell>
          <cell r="C33">
            <v>3887923</v>
          </cell>
          <cell r="D33" t="str">
            <v>74,547     47476       47.65     159</v>
          </cell>
        </row>
        <row r="34">
          <cell r="A34">
            <v>36281</v>
          </cell>
          <cell r="B34">
            <v>134506</v>
          </cell>
          <cell r="C34">
            <v>8356973</v>
          </cell>
          <cell r="D34" t="str">
            <v>173,886     62131       56.38     148</v>
          </cell>
        </row>
        <row r="35">
          <cell r="A35">
            <v>36312</v>
          </cell>
          <cell r="B35">
            <v>119335</v>
          </cell>
          <cell r="C35">
            <v>7898864</v>
          </cell>
          <cell r="D35" t="str">
            <v>140,458     66191       54.07     144</v>
          </cell>
        </row>
        <row r="36">
          <cell r="A36">
            <v>36342</v>
          </cell>
          <cell r="B36">
            <v>128041</v>
          </cell>
          <cell r="C36">
            <v>8187407</v>
          </cell>
          <cell r="D36" t="str">
            <v>130,418     63944       50.46     145</v>
          </cell>
        </row>
        <row r="37">
          <cell r="A37">
            <v>36373</v>
          </cell>
          <cell r="B37">
            <v>126132</v>
          </cell>
          <cell r="C37">
            <v>7570015</v>
          </cell>
          <cell r="D37" t="str">
            <v>116,047     60017       47.92     144</v>
          </cell>
        </row>
        <row r="38">
          <cell r="A38">
            <v>36404</v>
          </cell>
          <cell r="B38">
            <v>121158</v>
          </cell>
          <cell r="C38">
            <v>7551933</v>
          </cell>
          <cell r="D38" t="str">
            <v>102,007     62332       45.71     144</v>
          </cell>
        </row>
        <row r="39">
          <cell r="A39">
            <v>36434</v>
          </cell>
          <cell r="B39">
            <v>118296</v>
          </cell>
          <cell r="C39">
            <v>7567451</v>
          </cell>
          <cell r="D39" t="str">
            <v>114,169     63971       49.11     142</v>
          </cell>
        </row>
        <row r="40">
          <cell r="A40">
            <v>36465</v>
          </cell>
          <cell r="B40">
            <v>101106</v>
          </cell>
          <cell r="C40">
            <v>6625389</v>
          </cell>
          <cell r="D40" t="str">
            <v>98,423     65530       49.33     144</v>
          </cell>
        </row>
        <row r="41">
          <cell r="A41">
            <v>36495</v>
          </cell>
          <cell r="B41">
            <v>92438</v>
          </cell>
          <cell r="C41">
            <v>5941246</v>
          </cell>
          <cell r="D41" t="str">
            <v>91,508     64273       49.75     138</v>
          </cell>
        </row>
        <row r="42">
          <cell r="A42" t="str">
            <v>Totals:</v>
          </cell>
          <cell r="B42" t="str">
            <v>__________</v>
          </cell>
          <cell r="C42" t="str">
            <v>__________</v>
          </cell>
          <cell r="D42" t="str">
            <v>__________</v>
          </cell>
        </row>
        <row r="43">
          <cell r="A43">
            <v>1999</v>
          </cell>
          <cell r="B43">
            <v>1022906</v>
          </cell>
          <cell r="C43">
            <v>63587201</v>
          </cell>
          <cell r="D43">
            <v>1041463</v>
          </cell>
        </row>
        <row r="45">
          <cell r="A45">
            <v>36526</v>
          </cell>
          <cell r="B45">
            <v>86705</v>
          </cell>
          <cell r="C45">
            <v>5505616</v>
          </cell>
          <cell r="D45" t="str">
            <v>265,671     63499       75.39     137</v>
          </cell>
        </row>
        <row r="46">
          <cell r="A46">
            <v>36557</v>
          </cell>
          <cell r="B46">
            <v>74995</v>
          </cell>
          <cell r="C46">
            <v>5012917</v>
          </cell>
          <cell r="D46" t="str">
            <v>239,799     66844       76.18     134</v>
          </cell>
        </row>
        <row r="47">
          <cell r="A47">
            <v>36586</v>
          </cell>
          <cell r="B47">
            <v>82841</v>
          </cell>
          <cell r="C47">
            <v>5360943</v>
          </cell>
          <cell r="D47" t="str">
            <v>264,198     64714       76.13     133</v>
          </cell>
        </row>
        <row r="48">
          <cell r="A48">
            <v>36617</v>
          </cell>
          <cell r="B48">
            <v>62724</v>
          </cell>
          <cell r="C48">
            <v>4896737</v>
          </cell>
          <cell r="D48" t="str">
            <v>265,312     78068       80.88     134</v>
          </cell>
        </row>
        <row r="49">
          <cell r="A49">
            <v>36647</v>
          </cell>
          <cell r="B49">
            <v>55290</v>
          </cell>
          <cell r="C49">
            <v>4935335</v>
          </cell>
          <cell r="D49" t="str">
            <v>261,045     89263       82.52     129</v>
          </cell>
        </row>
        <row r="50">
          <cell r="A50">
            <v>36678</v>
          </cell>
          <cell r="B50">
            <v>49286</v>
          </cell>
          <cell r="C50">
            <v>4465302</v>
          </cell>
          <cell r="D50" t="str">
            <v>250,733     90600       83.57     127</v>
          </cell>
        </row>
        <row r="51">
          <cell r="A51">
            <v>36708</v>
          </cell>
          <cell r="B51">
            <v>49319</v>
          </cell>
          <cell r="C51">
            <v>4221771</v>
          </cell>
          <cell r="D51" t="str">
            <v>254,080     85602       83.74     125</v>
          </cell>
        </row>
        <row r="52">
          <cell r="A52">
            <v>36739</v>
          </cell>
          <cell r="B52">
            <v>44999</v>
          </cell>
          <cell r="C52">
            <v>3932284</v>
          </cell>
          <cell r="D52" t="str">
            <v>249,636     87387       84.73     119</v>
          </cell>
        </row>
        <row r="53">
          <cell r="A53">
            <v>36770</v>
          </cell>
          <cell r="B53">
            <v>43564</v>
          </cell>
          <cell r="C53">
            <v>3538297</v>
          </cell>
          <cell r="D53" t="str">
            <v>230,445     81221       84.10     124</v>
          </cell>
        </row>
        <row r="54">
          <cell r="A54">
            <v>36800</v>
          </cell>
          <cell r="B54">
            <v>45047</v>
          </cell>
          <cell r="C54">
            <v>3398648</v>
          </cell>
          <cell r="D54" t="str">
            <v>219,876     75447       83.00     124</v>
          </cell>
        </row>
        <row r="55">
          <cell r="A55">
            <v>36831</v>
          </cell>
          <cell r="B55">
            <v>39033</v>
          </cell>
          <cell r="C55">
            <v>2969437</v>
          </cell>
          <cell r="D55" t="str">
            <v>196,721     76076       83.44     120</v>
          </cell>
        </row>
        <row r="56">
          <cell r="A56">
            <v>36861</v>
          </cell>
          <cell r="B56">
            <v>44385</v>
          </cell>
          <cell r="C56">
            <v>3036207</v>
          </cell>
          <cell r="D56" t="str">
            <v>220,847     68407       83.27     119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  <cell r="D57" t="str">
            <v>__________</v>
          </cell>
        </row>
        <row r="58">
          <cell r="A58">
            <v>2000</v>
          </cell>
          <cell r="B58">
            <v>678188</v>
          </cell>
          <cell r="C58">
            <v>51273494</v>
          </cell>
          <cell r="D58">
            <v>2918363</v>
          </cell>
        </row>
        <row r="60">
          <cell r="A60">
            <v>36892</v>
          </cell>
          <cell r="B60">
            <v>45670</v>
          </cell>
          <cell r="C60">
            <v>2868737</v>
          </cell>
          <cell r="D60" t="str">
            <v>213,265     62815       82.36     118</v>
          </cell>
        </row>
        <row r="61">
          <cell r="A61">
            <v>36923</v>
          </cell>
          <cell r="B61">
            <v>40239</v>
          </cell>
          <cell r="C61">
            <v>2374390</v>
          </cell>
          <cell r="D61" t="str">
            <v>185,938     59008       82.21     119</v>
          </cell>
        </row>
        <row r="62">
          <cell r="A62">
            <v>36951</v>
          </cell>
          <cell r="B62">
            <v>41953</v>
          </cell>
          <cell r="C62">
            <v>2066447</v>
          </cell>
          <cell r="D62" t="str">
            <v>232,963     49257       84.74     118</v>
          </cell>
        </row>
        <row r="63">
          <cell r="A63">
            <v>36982</v>
          </cell>
          <cell r="B63">
            <v>35873</v>
          </cell>
          <cell r="C63">
            <v>2027193</v>
          </cell>
          <cell r="D63" t="str">
            <v>236,610     56511       86.83     114</v>
          </cell>
        </row>
        <row r="64">
          <cell r="A64">
            <v>37012</v>
          </cell>
          <cell r="B64">
            <v>34456</v>
          </cell>
          <cell r="C64">
            <v>1627506</v>
          </cell>
          <cell r="D64" t="str">
            <v>264,614     47235       88.48     108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72-1974"/>
    </sheetNames>
    <sheetDataSet>
      <sheetData sheetId="0">
        <row r="419">
          <cell r="A419">
            <v>34335</v>
          </cell>
          <cell r="B419">
            <v>330751</v>
          </cell>
          <cell r="C419">
            <v>5650590</v>
          </cell>
        </row>
        <row r="420">
          <cell r="A420">
            <v>34366</v>
          </cell>
          <cell r="B420">
            <v>293140</v>
          </cell>
          <cell r="C420">
            <v>5098326</v>
          </cell>
        </row>
        <row r="421">
          <cell r="A421">
            <v>34394</v>
          </cell>
          <cell r="B421">
            <v>320504</v>
          </cell>
          <cell r="C421">
            <v>5466459</v>
          </cell>
        </row>
        <row r="422">
          <cell r="A422">
            <v>34425</v>
          </cell>
          <cell r="B422">
            <v>297556</v>
          </cell>
          <cell r="C422">
            <v>5090355</v>
          </cell>
        </row>
        <row r="423">
          <cell r="A423">
            <v>34455</v>
          </cell>
          <cell r="B423">
            <v>294490</v>
          </cell>
          <cell r="C423">
            <v>4921919</v>
          </cell>
        </row>
        <row r="424">
          <cell r="A424">
            <v>34486</v>
          </cell>
          <cell r="B424">
            <v>285805</v>
          </cell>
          <cell r="C424">
            <v>4796024</v>
          </cell>
        </row>
        <row r="425">
          <cell r="A425">
            <v>34516</v>
          </cell>
          <cell r="B425">
            <v>293088</v>
          </cell>
          <cell r="C425">
            <v>4707797</v>
          </cell>
        </row>
        <row r="426">
          <cell r="A426">
            <v>34547</v>
          </cell>
          <cell r="B426">
            <v>294924</v>
          </cell>
          <cell r="C426">
            <v>5019807</v>
          </cell>
        </row>
        <row r="427">
          <cell r="A427">
            <v>34578</v>
          </cell>
          <cell r="B427">
            <v>294340</v>
          </cell>
          <cell r="C427">
            <v>5046782</v>
          </cell>
        </row>
        <row r="428">
          <cell r="A428">
            <v>34608</v>
          </cell>
          <cell r="B428">
            <v>302775</v>
          </cell>
          <cell r="C428">
            <v>5101091</v>
          </cell>
        </row>
        <row r="429">
          <cell r="A429">
            <v>34639</v>
          </cell>
          <cell r="B429">
            <v>288635</v>
          </cell>
          <cell r="C429">
            <v>5234404</v>
          </cell>
        </row>
        <row r="430">
          <cell r="A430">
            <v>34669</v>
          </cell>
          <cell r="B430">
            <v>290275</v>
          </cell>
          <cell r="C430">
            <v>5241734</v>
          </cell>
        </row>
        <row r="431">
          <cell r="A431" t="str">
            <v>Totals:</v>
          </cell>
          <cell r="B431" t="str">
            <v>__________</v>
          </cell>
          <cell r="C431" t="str">
            <v>__________</v>
          </cell>
        </row>
        <row r="432">
          <cell r="A432">
            <v>1994</v>
          </cell>
          <cell r="B432">
            <v>3586283</v>
          </cell>
          <cell r="C432">
            <v>61375288</v>
          </cell>
        </row>
        <row r="434">
          <cell r="A434">
            <v>34700</v>
          </cell>
          <cell r="B434">
            <v>294639</v>
          </cell>
          <cell r="C434">
            <v>5424726</v>
          </cell>
        </row>
        <row r="435">
          <cell r="A435">
            <v>34731</v>
          </cell>
          <cell r="B435">
            <v>245218</v>
          </cell>
          <cell r="C435">
            <v>4691591</v>
          </cell>
        </row>
        <row r="436">
          <cell r="A436">
            <v>34759</v>
          </cell>
          <cell r="B436">
            <v>283902</v>
          </cell>
          <cell r="C436">
            <v>5274233</v>
          </cell>
        </row>
        <row r="437">
          <cell r="A437">
            <v>34790</v>
          </cell>
          <cell r="B437">
            <v>276303</v>
          </cell>
          <cell r="C437">
            <v>5111722</v>
          </cell>
        </row>
        <row r="438">
          <cell r="A438">
            <v>34820</v>
          </cell>
          <cell r="B438">
            <v>284983</v>
          </cell>
          <cell r="C438">
            <v>5337738</v>
          </cell>
        </row>
        <row r="439">
          <cell r="A439">
            <v>34851</v>
          </cell>
          <cell r="B439">
            <v>272655</v>
          </cell>
          <cell r="C439">
            <v>4958657</v>
          </cell>
        </row>
        <row r="440">
          <cell r="A440">
            <v>34881</v>
          </cell>
          <cell r="B440">
            <v>282292</v>
          </cell>
          <cell r="C440">
            <v>5180514</v>
          </cell>
        </row>
        <row r="441">
          <cell r="A441">
            <v>34912</v>
          </cell>
          <cell r="B441">
            <v>276010</v>
          </cell>
          <cell r="C441">
            <v>5312099</v>
          </cell>
        </row>
        <row r="442">
          <cell r="A442">
            <v>34943</v>
          </cell>
          <cell r="B442">
            <v>262385</v>
          </cell>
          <cell r="C442">
            <v>5047595</v>
          </cell>
        </row>
        <row r="443">
          <cell r="A443">
            <v>34973</v>
          </cell>
          <cell r="B443">
            <v>280943</v>
          </cell>
          <cell r="C443">
            <v>5306859</v>
          </cell>
        </row>
        <row r="444">
          <cell r="A444">
            <v>35004</v>
          </cell>
          <cell r="B444">
            <v>277721</v>
          </cell>
          <cell r="C444">
            <v>5262486</v>
          </cell>
        </row>
        <row r="445">
          <cell r="A445">
            <v>35034</v>
          </cell>
          <cell r="B445">
            <v>267954</v>
          </cell>
          <cell r="C445">
            <v>5557577</v>
          </cell>
        </row>
        <row r="446">
          <cell r="A446" t="str">
            <v>Totals:</v>
          </cell>
          <cell r="B446" t="str">
            <v>__________</v>
          </cell>
          <cell r="C446" t="str">
            <v>__________</v>
          </cell>
        </row>
        <row r="447">
          <cell r="A447">
            <v>1995</v>
          </cell>
          <cell r="B447">
            <v>3305005</v>
          </cell>
          <cell r="C447">
            <v>62465797</v>
          </cell>
        </row>
        <row r="449">
          <cell r="A449">
            <v>35065</v>
          </cell>
          <cell r="B449">
            <v>274793</v>
          </cell>
          <cell r="C449">
            <v>5450299</v>
          </cell>
        </row>
        <row r="450">
          <cell r="A450">
            <v>35096</v>
          </cell>
          <cell r="B450">
            <v>247805</v>
          </cell>
          <cell r="C450">
            <v>5075366</v>
          </cell>
        </row>
        <row r="451">
          <cell r="A451">
            <v>35125</v>
          </cell>
          <cell r="B451">
            <v>271605</v>
          </cell>
          <cell r="C451">
            <v>5601330</v>
          </cell>
        </row>
        <row r="452">
          <cell r="A452">
            <v>35156</v>
          </cell>
          <cell r="B452">
            <v>269027</v>
          </cell>
          <cell r="C452">
            <v>5574144</v>
          </cell>
        </row>
        <row r="453">
          <cell r="A453">
            <v>35186</v>
          </cell>
          <cell r="B453">
            <v>266794</v>
          </cell>
          <cell r="C453">
            <v>5577620</v>
          </cell>
        </row>
        <row r="454">
          <cell r="A454">
            <v>35217</v>
          </cell>
          <cell r="B454">
            <v>247730</v>
          </cell>
          <cell r="C454">
            <v>5204288</v>
          </cell>
        </row>
        <row r="455">
          <cell r="A455">
            <v>35247</v>
          </cell>
          <cell r="B455">
            <v>255804</v>
          </cell>
          <cell r="C455">
            <v>5160358</v>
          </cell>
        </row>
        <row r="456">
          <cell r="A456">
            <v>35278</v>
          </cell>
          <cell r="B456">
            <v>256282</v>
          </cell>
          <cell r="C456">
            <v>5045883</v>
          </cell>
        </row>
        <row r="457">
          <cell r="A457">
            <v>35309</v>
          </cell>
          <cell r="B457">
            <v>241810</v>
          </cell>
          <cell r="C457">
            <v>4693210</v>
          </cell>
        </row>
        <row r="458">
          <cell r="A458">
            <v>35339</v>
          </cell>
          <cell r="B458">
            <v>243001</v>
          </cell>
          <cell r="C458">
            <v>5064392</v>
          </cell>
        </row>
        <row r="459">
          <cell r="A459">
            <v>35370</v>
          </cell>
          <cell r="B459">
            <v>241523</v>
          </cell>
          <cell r="C459">
            <v>5050587</v>
          </cell>
        </row>
        <row r="460">
          <cell r="A460">
            <v>35400</v>
          </cell>
          <cell r="B460">
            <v>237461</v>
          </cell>
          <cell r="C460">
            <v>5003302</v>
          </cell>
        </row>
        <row r="461">
          <cell r="A461" t="str">
            <v>Totals:</v>
          </cell>
          <cell r="B461" t="str">
            <v>__________</v>
          </cell>
          <cell r="C461" t="str">
            <v>__________</v>
          </cell>
        </row>
        <row r="462">
          <cell r="A462">
            <v>1996</v>
          </cell>
          <cell r="B462">
            <v>3053635</v>
          </cell>
          <cell r="C462">
            <v>62500779</v>
          </cell>
        </row>
        <row r="464">
          <cell r="A464">
            <v>35431</v>
          </cell>
          <cell r="B464">
            <v>246745</v>
          </cell>
          <cell r="C464">
            <v>5005781</v>
          </cell>
        </row>
        <row r="465">
          <cell r="A465">
            <v>35462</v>
          </cell>
          <cell r="B465">
            <v>219440</v>
          </cell>
          <cell r="C465">
            <v>4440155</v>
          </cell>
        </row>
        <row r="466">
          <cell r="A466">
            <v>35490</v>
          </cell>
          <cell r="B466">
            <v>255512</v>
          </cell>
          <cell r="C466">
            <v>4851313</v>
          </cell>
        </row>
        <row r="467">
          <cell r="A467">
            <v>35521</v>
          </cell>
          <cell r="B467">
            <v>256776</v>
          </cell>
          <cell r="C467">
            <v>4914710</v>
          </cell>
        </row>
        <row r="468">
          <cell r="A468">
            <v>35551</v>
          </cell>
          <cell r="B468">
            <v>272000</v>
          </cell>
          <cell r="C468">
            <v>4982014</v>
          </cell>
        </row>
        <row r="469">
          <cell r="A469">
            <v>35582</v>
          </cell>
          <cell r="B469">
            <v>270018</v>
          </cell>
          <cell r="C469">
            <v>4759299</v>
          </cell>
        </row>
        <row r="470">
          <cell r="A470">
            <v>35612</v>
          </cell>
          <cell r="B470">
            <v>262791</v>
          </cell>
          <cell r="C470">
            <v>4962795</v>
          </cell>
        </row>
        <row r="471">
          <cell r="A471">
            <v>35643</v>
          </cell>
          <cell r="B471">
            <v>253857</v>
          </cell>
          <cell r="C471">
            <v>4729109</v>
          </cell>
        </row>
        <row r="472">
          <cell r="A472">
            <v>35674</v>
          </cell>
          <cell r="B472">
            <v>253095</v>
          </cell>
          <cell r="C472">
            <v>4642324</v>
          </cell>
        </row>
        <row r="473">
          <cell r="A473">
            <v>35704</v>
          </cell>
          <cell r="B473">
            <v>260332</v>
          </cell>
          <cell r="C473">
            <v>4987623</v>
          </cell>
        </row>
        <row r="474">
          <cell r="A474">
            <v>35735</v>
          </cell>
          <cell r="B474">
            <v>261555</v>
          </cell>
          <cell r="C474">
            <v>4683487</v>
          </cell>
        </row>
        <row r="475">
          <cell r="A475">
            <v>35765</v>
          </cell>
          <cell r="B475">
            <v>264628</v>
          </cell>
          <cell r="C475">
            <v>4880619</v>
          </cell>
        </row>
        <row r="476">
          <cell r="A476" t="str">
            <v>Totals:</v>
          </cell>
          <cell r="B476" t="str">
            <v>__________</v>
          </cell>
          <cell r="C476" t="str">
            <v>__________</v>
          </cell>
        </row>
        <row r="477">
          <cell r="A477">
            <v>1997</v>
          </cell>
          <cell r="B477">
            <v>3076749</v>
          </cell>
          <cell r="C477">
            <v>57839229</v>
          </cell>
        </row>
        <row r="479">
          <cell r="A479">
            <v>35796</v>
          </cell>
          <cell r="B479">
            <v>271208</v>
          </cell>
          <cell r="C479">
            <v>4787902</v>
          </cell>
        </row>
        <row r="480">
          <cell r="A480">
            <v>35827</v>
          </cell>
          <cell r="B480">
            <v>247723</v>
          </cell>
          <cell r="C480">
            <v>4504545</v>
          </cell>
        </row>
        <row r="481">
          <cell r="A481">
            <v>35855</v>
          </cell>
          <cell r="B481">
            <v>270634</v>
          </cell>
          <cell r="C481">
            <v>5051492</v>
          </cell>
        </row>
        <row r="482">
          <cell r="A482">
            <v>35886</v>
          </cell>
          <cell r="B482">
            <v>243467</v>
          </cell>
          <cell r="C482">
            <v>4650400</v>
          </cell>
        </row>
        <row r="483">
          <cell r="A483">
            <v>35916</v>
          </cell>
          <cell r="B483">
            <v>251797</v>
          </cell>
          <cell r="C483">
            <v>4696399</v>
          </cell>
        </row>
        <row r="484">
          <cell r="A484">
            <v>35947</v>
          </cell>
          <cell r="B484">
            <v>244646</v>
          </cell>
          <cell r="C484">
            <v>4381436</v>
          </cell>
        </row>
        <row r="485">
          <cell r="A485">
            <v>35977</v>
          </cell>
          <cell r="B485">
            <v>248834</v>
          </cell>
          <cell r="C485">
            <v>4506514</v>
          </cell>
        </row>
        <row r="486">
          <cell r="A486">
            <v>36008</v>
          </cell>
          <cell r="B486">
            <v>236404</v>
          </cell>
          <cell r="C486">
            <v>4149157</v>
          </cell>
        </row>
        <row r="487">
          <cell r="A487">
            <v>36039</v>
          </cell>
          <cell r="B487">
            <v>205296</v>
          </cell>
          <cell r="C487">
            <v>3771641</v>
          </cell>
        </row>
        <row r="488">
          <cell r="A488">
            <v>36069</v>
          </cell>
          <cell r="B488">
            <v>219092</v>
          </cell>
          <cell r="C488">
            <v>3797942</v>
          </cell>
        </row>
        <row r="489">
          <cell r="A489">
            <v>36100</v>
          </cell>
          <cell r="B489">
            <v>203858</v>
          </cell>
          <cell r="C489">
            <v>3682258</v>
          </cell>
        </row>
        <row r="490">
          <cell r="A490">
            <v>36130</v>
          </cell>
          <cell r="B490">
            <v>200783</v>
          </cell>
          <cell r="C490">
            <v>3662234</v>
          </cell>
        </row>
        <row r="491">
          <cell r="A491" t="str">
            <v>Totals:</v>
          </cell>
          <cell r="B491" t="str">
            <v>__________</v>
          </cell>
          <cell r="C491" t="str">
            <v>__________</v>
          </cell>
        </row>
        <row r="492">
          <cell r="A492">
            <v>1998</v>
          </cell>
          <cell r="B492">
            <v>2843742</v>
          </cell>
          <cell r="C492">
            <v>51641920</v>
          </cell>
        </row>
        <row r="494">
          <cell r="A494">
            <v>36161</v>
          </cell>
          <cell r="B494">
            <v>189076</v>
          </cell>
          <cell r="C494">
            <v>3422288</v>
          </cell>
        </row>
        <row r="495">
          <cell r="A495">
            <v>36192</v>
          </cell>
          <cell r="B495">
            <v>172439</v>
          </cell>
          <cell r="C495">
            <v>2937574</v>
          </cell>
        </row>
        <row r="496">
          <cell r="A496">
            <v>36220</v>
          </cell>
          <cell r="B496">
            <v>185961</v>
          </cell>
          <cell r="C496">
            <v>3326433</v>
          </cell>
        </row>
        <row r="497">
          <cell r="A497">
            <v>36251</v>
          </cell>
          <cell r="B497">
            <v>175624</v>
          </cell>
          <cell r="C497">
            <v>3098019</v>
          </cell>
        </row>
        <row r="498">
          <cell r="A498">
            <v>36281</v>
          </cell>
          <cell r="B498">
            <v>172351</v>
          </cell>
          <cell r="C498">
            <v>3346855</v>
          </cell>
        </row>
        <row r="499">
          <cell r="A499">
            <v>36312</v>
          </cell>
          <cell r="B499">
            <v>168375</v>
          </cell>
          <cell r="C499">
            <v>2914760</v>
          </cell>
        </row>
        <row r="500">
          <cell r="A500">
            <v>36342</v>
          </cell>
          <cell r="B500">
            <v>170365</v>
          </cell>
          <cell r="C500">
            <v>2926281</v>
          </cell>
        </row>
        <row r="501">
          <cell r="A501">
            <v>36373</v>
          </cell>
          <cell r="B501">
            <v>166118</v>
          </cell>
          <cell r="C501">
            <v>2850569</v>
          </cell>
        </row>
        <row r="502">
          <cell r="A502">
            <v>36404</v>
          </cell>
          <cell r="B502">
            <v>157839</v>
          </cell>
          <cell r="C502">
            <v>2660698</v>
          </cell>
        </row>
        <row r="503">
          <cell r="A503">
            <v>36434</v>
          </cell>
          <cell r="B503">
            <v>160353</v>
          </cell>
          <cell r="C503">
            <v>2660164</v>
          </cell>
        </row>
        <row r="504">
          <cell r="A504">
            <v>36465</v>
          </cell>
          <cell r="B504">
            <v>162386</v>
          </cell>
          <cell r="C504">
            <v>2375998</v>
          </cell>
        </row>
        <row r="505">
          <cell r="A505">
            <v>36495</v>
          </cell>
          <cell r="B505">
            <v>168125</v>
          </cell>
          <cell r="C505">
            <v>2371369</v>
          </cell>
        </row>
        <row r="506">
          <cell r="A506" t="str">
            <v>Totals:</v>
          </cell>
          <cell r="B506" t="str">
            <v>__________</v>
          </cell>
          <cell r="C506" t="str">
            <v>__________</v>
          </cell>
        </row>
        <row r="507">
          <cell r="A507">
            <v>1999</v>
          </cell>
          <cell r="B507">
            <v>2049012</v>
          </cell>
          <cell r="C507">
            <v>34891008</v>
          </cell>
        </row>
        <row r="509">
          <cell r="A509">
            <v>36526</v>
          </cell>
          <cell r="B509">
            <v>169569</v>
          </cell>
          <cell r="C509">
            <v>2291510</v>
          </cell>
        </row>
        <row r="510">
          <cell r="A510">
            <v>36557</v>
          </cell>
          <cell r="B510">
            <v>161069</v>
          </cell>
          <cell r="C510">
            <v>2061972</v>
          </cell>
        </row>
        <row r="511">
          <cell r="A511">
            <v>36586</v>
          </cell>
          <cell r="B511">
            <v>163268</v>
          </cell>
          <cell r="C511">
            <v>2057414</v>
          </cell>
        </row>
        <row r="512">
          <cell r="A512">
            <v>36617</v>
          </cell>
          <cell r="B512">
            <v>155532</v>
          </cell>
          <cell r="C512">
            <v>1889658</v>
          </cell>
        </row>
        <row r="513">
          <cell r="A513">
            <v>36647</v>
          </cell>
          <cell r="B513">
            <v>166144</v>
          </cell>
          <cell r="C513">
            <v>1793046</v>
          </cell>
        </row>
        <row r="514">
          <cell r="A514">
            <v>36678</v>
          </cell>
          <cell r="B514">
            <v>149326</v>
          </cell>
          <cell r="C514">
            <v>1672917</v>
          </cell>
        </row>
        <row r="515">
          <cell r="A515">
            <v>36708</v>
          </cell>
          <cell r="B515">
            <v>142607</v>
          </cell>
          <cell r="C515">
            <v>1741231</v>
          </cell>
        </row>
        <row r="516">
          <cell r="A516">
            <v>36739</v>
          </cell>
          <cell r="B516">
            <v>136775</v>
          </cell>
          <cell r="C516">
            <v>1524927</v>
          </cell>
        </row>
        <row r="517">
          <cell r="A517">
            <v>36770</v>
          </cell>
          <cell r="B517">
            <v>98474</v>
          </cell>
          <cell r="C517">
            <v>1248092</v>
          </cell>
        </row>
        <row r="518">
          <cell r="A518">
            <v>36800</v>
          </cell>
          <cell r="B518">
            <v>121433</v>
          </cell>
          <cell r="C518">
            <v>1321461</v>
          </cell>
        </row>
        <row r="519">
          <cell r="A519">
            <v>36831</v>
          </cell>
          <cell r="B519">
            <v>109569</v>
          </cell>
          <cell r="C519">
            <v>1448673</v>
          </cell>
        </row>
        <row r="520">
          <cell r="A520">
            <v>36861</v>
          </cell>
          <cell r="B520">
            <v>111169</v>
          </cell>
          <cell r="C520">
            <v>1333380</v>
          </cell>
        </row>
        <row r="521">
          <cell r="A521" t="str">
            <v>Totals:</v>
          </cell>
          <cell r="B521" t="str">
            <v>__________</v>
          </cell>
          <cell r="C521" t="str">
            <v>__________</v>
          </cell>
        </row>
        <row r="522">
          <cell r="A522">
            <v>2000</v>
          </cell>
          <cell r="B522">
            <v>1684935</v>
          </cell>
          <cell r="C522">
            <v>20384281</v>
          </cell>
        </row>
        <row r="524">
          <cell r="A524">
            <v>36892</v>
          </cell>
          <cell r="B524">
            <v>109251</v>
          </cell>
          <cell r="C524">
            <v>1289204</v>
          </cell>
        </row>
        <row r="525">
          <cell r="A525">
            <v>36923</v>
          </cell>
          <cell r="B525">
            <v>101760</v>
          </cell>
          <cell r="C525">
            <v>1137610</v>
          </cell>
        </row>
        <row r="526">
          <cell r="A526">
            <v>36951</v>
          </cell>
          <cell r="B526">
            <v>106098</v>
          </cell>
          <cell r="C526">
            <v>1250816</v>
          </cell>
        </row>
        <row r="527">
          <cell r="A527">
            <v>36982</v>
          </cell>
          <cell r="B527">
            <v>100152</v>
          </cell>
          <cell r="C527">
            <v>1208090</v>
          </cell>
        </row>
        <row r="528">
          <cell r="A528">
            <v>37012</v>
          </cell>
          <cell r="B528">
            <v>99785</v>
          </cell>
          <cell r="C528">
            <v>1209451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99"/>
    </sheetNames>
    <sheetDataSet>
      <sheetData sheetId="0">
        <row r="33">
          <cell r="A33">
            <v>36281</v>
          </cell>
          <cell r="B33">
            <v>60845</v>
          </cell>
          <cell r="C33">
            <v>4602657</v>
          </cell>
          <cell r="D33" t="str">
            <v>69,375     75646       53.28     142</v>
          </cell>
        </row>
        <row r="34">
          <cell r="A34">
            <v>36312</v>
          </cell>
          <cell r="B34">
            <v>88388</v>
          </cell>
          <cell r="C34">
            <v>9914320</v>
          </cell>
          <cell r="D34" t="str">
            <v>191,053    112169       68.37     136</v>
          </cell>
        </row>
        <row r="35">
          <cell r="A35">
            <v>36342</v>
          </cell>
          <cell r="B35">
            <v>72811</v>
          </cell>
          <cell r="C35">
            <v>9872917</v>
          </cell>
          <cell r="D35" t="str">
            <v>175,082    135597       70.63     136</v>
          </cell>
        </row>
        <row r="36">
          <cell r="A36">
            <v>36373</v>
          </cell>
          <cell r="B36">
            <v>58679</v>
          </cell>
          <cell r="C36">
            <v>8770688</v>
          </cell>
          <cell r="D36" t="str">
            <v>149,162    149469       71.77     133</v>
          </cell>
        </row>
        <row r="37">
          <cell r="A37">
            <v>36404</v>
          </cell>
          <cell r="B37">
            <v>61710</v>
          </cell>
          <cell r="C37">
            <v>7532688</v>
          </cell>
          <cell r="D37" t="str">
            <v>133,018    122066       68.31     130</v>
          </cell>
        </row>
        <row r="38">
          <cell r="A38">
            <v>36434</v>
          </cell>
          <cell r="B38">
            <v>63565</v>
          </cell>
          <cell r="C38">
            <v>6755539</v>
          </cell>
          <cell r="D38" t="str">
            <v>127,873    106278       66.80     130</v>
          </cell>
        </row>
        <row r="39">
          <cell r="A39">
            <v>36465</v>
          </cell>
          <cell r="B39">
            <v>55023</v>
          </cell>
          <cell r="C39">
            <v>6289657</v>
          </cell>
          <cell r="D39" t="str">
            <v>99,814    114310       64.46     124</v>
          </cell>
        </row>
        <row r="40">
          <cell r="A40">
            <v>36495</v>
          </cell>
          <cell r="B40">
            <v>52829</v>
          </cell>
          <cell r="C40">
            <v>5822086</v>
          </cell>
          <cell r="D40" t="str">
            <v>92,305    110207       63.60     124</v>
          </cell>
        </row>
        <row r="41">
          <cell r="A41" t="str">
            <v>Totals: _</v>
          </cell>
          <cell r="B41" t="str">
            <v>_________</v>
          </cell>
          <cell r="C41" t="str">
            <v>__________</v>
          </cell>
          <cell r="D41" t="str">
            <v>__________</v>
          </cell>
        </row>
        <row r="42">
          <cell r="A42">
            <v>1999</v>
          </cell>
          <cell r="B42">
            <v>513850</v>
          </cell>
          <cell r="C42">
            <v>59560552</v>
          </cell>
          <cell r="D42">
            <v>1037682</v>
          </cell>
        </row>
        <row r="44">
          <cell r="A44">
            <v>36526</v>
          </cell>
          <cell r="B44">
            <v>47057</v>
          </cell>
          <cell r="C44">
            <v>5228035</v>
          </cell>
          <cell r="D44" t="str">
            <v>98,369    111101       67.64     119</v>
          </cell>
        </row>
        <row r="45">
          <cell r="A45">
            <v>36557</v>
          </cell>
          <cell r="B45">
            <v>44377</v>
          </cell>
          <cell r="C45">
            <v>4619708</v>
          </cell>
          <cell r="D45" t="str">
            <v>80,624    104102       64.50     113</v>
          </cell>
        </row>
        <row r="46">
          <cell r="A46">
            <v>36586</v>
          </cell>
          <cell r="B46">
            <v>48084</v>
          </cell>
          <cell r="C46">
            <v>4657042</v>
          </cell>
          <cell r="D46" t="str">
            <v>81,435     96853       62.87     115</v>
          </cell>
        </row>
        <row r="47">
          <cell r="A47">
            <v>36617</v>
          </cell>
          <cell r="B47">
            <v>43110</v>
          </cell>
          <cell r="C47">
            <v>4203957</v>
          </cell>
          <cell r="D47" t="str">
            <v>108,205     97517       71.51     110</v>
          </cell>
        </row>
        <row r="48">
          <cell r="A48">
            <v>36647</v>
          </cell>
          <cell r="B48">
            <v>40971</v>
          </cell>
          <cell r="C48">
            <v>4078234</v>
          </cell>
          <cell r="D48" t="str">
            <v>85,441     99540       67.59     110</v>
          </cell>
        </row>
        <row r="49">
          <cell r="A49">
            <v>36678</v>
          </cell>
          <cell r="B49">
            <v>30972</v>
          </cell>
          <cell r="C49">
            <v>3790506</v>
          </cell>
          <cell r="D49" t="str">
            <v>78,386    122385       71.68     107</v>
          </cell>
        </row>
        <row r="50">
          <cell r="A50">
            <v>36708</v>
          </cell>
          <cell r="B50">
            <v>28556</v>
          </cell>
          <cell r="C50">
            <v>3474868</v>
          </cell>
          <cell r="D50" t="str">
            <v>61,204    121687       68.19     104</v>
          </cell>
        </row>
        <row r="51">
          <cell r="A51">
            <v>36739</v>
          </cell>
          <cell r="B51">
            <v>26831</v>
          </cell>
          <cell r="C51">
            <v>3432284</v>
          </cell>
          <cell r="D51" t="str">
            <v>108,833    127923       80.22     104</v>
          </cell>
        </row>
        <row r="52">
          <cell r="A52">
            <v>36770</v>
          </cell>
          <cell r="B52">
            <v>27167</v>
          </cell>
          <cell r="C52">
            <v>3174069</v>
          </cell>
          <cell r="D52" t="str">
            <v>93,855    116836       77.55     102</v>
          </cell>
        </row>
        <row r="53">
          <cell r="A53">
            <v>36800</v>
          </cell>
          <cell r="B53">
            <v>31050</v>
          </cell>
          <cell r="C53">
            <v>3058161</v>
          </cell>
          <cell r="D53" t="str">
            <v>96,599     98492       75.68     100</v>
          </cell>
        </row>
        <row r="54">
          <cell r="A54">
            <v>36831</v>
          </cell>
          <cell r="B54">
            <v>26823</v>
          </cell>
          <cell r="C54">
            <v>2647431</v>
          </cell>
          <cell r="D54" t="str">
            <v>66,594     98701       71.29     100</v>
          </cell>
        </row>
        <row r="55">
          <cell r="A55">
            <v>36861</v>
          </cell>
          <cell r="B55">
            <v>27015</v>
          </cell>
          <cell r="C55">
            <v>2508908</v>
          </cell>
          <cell r="D55" t="str">
            <v>46,891     92871       63.45     100</v>
          </cell>
        </row>
        <row r="56">
          <cell r="A56" t="str">
            <v>Totals: _</v>
          </cell>
          <cell r="B56" t="str">
            <v>_________</v>
          </cell>
          <cell r="C56" t="str">
            <v>__________</v>
          </cell>
          <cell r="D56" t="str">
            <v>__________</v>
          </cell>
        </row>
        <row r="57">
          <cell r="A57">
            <v>2000</v>
          </cell>
          <cell r="B57">
            <v>422013</v>
          </cell>
          <cell r="C57">
            <v>44873203</v>
          </cell>
          <cell r="D57">
            <v>1006436</v>
          </cell>
        </row>
        <row r="59">
          <cell r="A59">
            <v>36892</v>
          </cell>
          <cell r="B59">
            <v>26335</v>
          </cell>
          <cell r="C59">
            <v>2434401</v>
          </cell>
          <cell r="D59" t="str">
            <v>60,725     92440       69.75      99</v>
          </cell>
        </row>
        <row r="60">
          <cell r="A60">
            <v>36923</v>
          </cell>
          <cell r="B60">
            <v>21990</v>
          </cell>
          <cell r="C60">
            <v>1704630</v>
          </cell>
          <cell r="D60" t="str">
            <v>56,568     77519       72.01      93</v>
          </cell>
        </row>
        <row r="61">
          <cell r="A61">
            <v>36951</v>
          </cell>
          <cell r="B61">
            <v>25823</v>
          </cell>
          <cell r="C61">
            <v>2243225</v>
          </cell>
          <cell r="D61" t="str">
            <v>74,959     86870       74.38      96</v>
          </cell>
        </row>
        <row r="62">
          <cell r="A62">
            <v>36982</v>
          </cell>
          <cell r="B62">
            <v>21557</v>
          </cell>
          <cell r="C62">
            <v>2028810</v>
          </cell>
          <cell r="D62" t="str">
            <v>58,458     94114       73.06      92</v>
          </cell>
        </row>
        <row r="63">
          <cell r="A63">
            <v>37012</v>
          </cell>
          <cell r="B63">
            <v>22642</v>
          </cell>
          <cell r="C63">
            <v>1980219</v>
          </cell>
          <cell r="D63" t="str">
            <v>54,737     87458       70.74      90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99"/>
    </sheetNames>
    <sheetDataSet>
      <sheetData sheetId="0">
        <row r="44">
          <cell r="A44">
            <v>36312</v>
          </cell>
          <cell r="B44">
            <v>76285</v>
          </cell>
          <cell r="C44">
            <v>3486305</v>
          </cell>
          <cell r="D44" t="str">
            <v>43,031     45702       36.06     133</v>
          </cell>
        </row>
        <row r="45">
          <cell r="A45">
            <v>36342</v>
          </cell>
          <cell r="B45">
            <v>128923</v>
          </cell>
          <cell r="C45">
            <v>6768877</v>
          </cell>
          <cell r="D45" t="str">
            <v>169,701     52504       56.83     129</v>
          </cell>
        </row>
        <row r="46">
          <cell r="A46">
            <v>36373</v>
          </cell>
          <cell r="B46">
            <v>114272</v>
          </cell>
          <cell r="C46">
            <v>5945783</v>
          </cell>
          <cell r="D46" t="str">
            <v>130,641     52032       53.34     133</v>
          </cell>
        </row>
        <row r="47">
          <cell r="A47">
            <v>36404</v>
          </cell>
          <cell r="B47">
            <v>111766</v>
          </cell>
          <cell r="C47">
            <v>4948650</v>
          </cell>
          <cell r="D47" t="str">
            <v>125,666     44277       52.93     128</v>
          </cell>
        </row>
        <row r="48">
          <cell r="A48">
            <v>36434</v>
          </cell>
          <cell r="B48">
            <v>114542</v>
          </cell>
          <cell r="C48">
            <v>4964348</v>
          </cell>
          <cell r="D48" t="str">
            <v>115,890     43341       50.29     131</v>
          </cell>
        </row>
        <row r="49">
          <cell r="A49">
            <v>36465</v>
          </cell>
          <cell r="B49">
            <v>88543</v>
          </cell>
          <cell r="C49">
            <v>4311375</v>
          </cell>
          <cell r="D49" t="str">
            <v>112,275     48693       55.91     127</v>
          </cell>
        </row>
        <row r="50">
          <cell r="A50">
            <v>36495</v>
          </cell>
          <cell r="B50">
            <v>80735</v>
          </cell>
          <cell r="C50">
            <v>4020871</v>
          </cell>
          <cell r="D50" t="str">
            <v>134,454     49804       62.48     122</v>
          </cell>
        </row>
        <row r="51">
          <cell r="A51" t="str">
            <v>Totals:</v>
          </cell>
          <cell r="B51" t="str">
            <v>__________</v>
          </cell>
          <cell r="C51" t="str">
            <v>__________</v>
          </cell>
          <cell r="D51" t="str">
            <v>__________</v>
          </cell>
        </row>
        <row r="52">
          <cell r="A52">
            <v>1999</v>
          </cell>
          <cell r="B52">
            <v>715066</v>
          </cell>
          <cell r="C52">
            <v>34446209</v>
          </cell>
          <cell r="D52">
            <v>831658</v>
          </cell>
        </row>
        <row r="54">
          <cell r="A54">
            <v>36526</v>
          </cell>
          <cell r="B54">
            <v>65749</v>
          </cell>
          <cell r="C54">
            <v>3549430</v>
          </cell>
          <cell r="D54" t="str">
            <v>142,506     53985       68.43     120</v>
          </cell>
        </row>
        <row r="55">
          <cell r="A55">
            <v>36557</v>
          </cell>
          <cell r="B55">
            <v>55062</v>
          </cell>
          <cell r="C55">
            <v>3149404</v>
          </cell>
          <cell r="D55" t="str">
            <v>190,081     57198       77.54     118</v>
          </cell>
        </row>
        <row r="56">
          <cell r="A56">
            <v>36586</v>
          </cell>
          <cell r="B56">
            <v>49566</v>
          </cell>
          <cell r="C56">
            <v>2929505</v>
          </cell>
          <cell r="D56" t="str">
            <v>192,084     59104       79.49     116</v>
          </cell>
        </row>
        <row r="57">
          <cell r="A57">
            <v>36617</v>
          </cell>
          <cell r="B57">
            <v>41352</v>
          </cell>
          <cell r="C57">
            <v>2429450</v>
          </cell>
          <cell r="D57" t="str">
            <v>171,849     58751       80.60     116</v>
          </cell>
        </row>
        <row r="58">
          <cell r="A58">
            <v>36647</v>
          </cell>
          <cell r="B58">
            <v>40934</v>
          </cell>
          <cell r="C58">
            <v>2201372</v>
          </cell>
          <cell r="D58" t="str">
            <v>169,321     53779       80.53     114</v>
          </cell>
        </row>
        <row r="59">
          <cell r="A59">
            <v>36678</v>
          </cell>
          <cell r="B59">
            <v>39021</v>
          </cell>
          <cell r="C59">
            <v>2008132</v>
          </cell>
          <cell r="D59" t="str">
            <v>169,569     51463       81.29     112</v>
          </cell>
        </row>
        <row r="60">
          <cell r="A60">
            <v>36708</v>
          </cell>
          <cell r="B60">
            <v>37604</v>
          </cell>
          <cell r="C60">
            <v>1947622</v>
          </cell>
          <cell r="D60" t="str">
            <v>147,579     51793       79.69     108</v>
          </cell>
        </row>
        <row r="61">
          <cell r="A61">
            <v>36739</v>
          </cell>
          <cell r="B61">
            <v>37416</v>
          </cell>
          <cell r="C61">
            <v>1746871</v>
          </cell>
          <cell r="D61" t="str">
            <v>152,858     46688       80.34     103</v>
          </cell>
        </row>
        <row r="62">
          <cell r="A62">
            <v>36770</v>
          </cell>
          <cell r="B62">
            <v>34556</v>
          </cell>
          <cell r="C62">
            <v>1595517</v>
          </cell>
          <cell r="D62" t="str">
            <v>135,110     46172       79.63     106</v>
          </cell>
        </row>
        <row r="63">
          <cell r="A63">
            <v>36800</v>
          </cell>
          <cell r="B63">
            <v>31780</v>
          </cell>
          <cell r="C63">
            <v>1614396</v>
          </cell>
          <cell r="D63" t="str">
            <v>128,752     50800       80.20     102</v>
          </cell>
        </row>
        <row r="64">
          <cell r="A64">
            <v>36831</v>
          </cell>
          <cell r="B64">
            <v>32564</v>
          </cell>
          <cell r="C64">
            <v>1589289</v>
          </cell>
          <cell r="D64" t="str">
            <v>129,727     48806       79.93     104</v>
          </cell>
        </row>
        <row r="65">
          <cell r="A65">
            <v>36861</v>
          </cell>
          <cell r="B65">
            <v>33068</v>
          </cell>
          <cell r="C65">
            <v>1654487</v>
          </cell>
          <cell r="D65" t="str">
            <v>136,836     50033       80.54     106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498672</v>
          </cell>
          <cell r="C67">
            <v>26415475</v>
          </cell>
          <cell r="D67">
            <v>1866272</v>
          </cell>
        </row>
        <row r="69">
          <cell r="A69">
            <v>36892</v>
          </cell>
          <cell r="B69">
            <v>36138</v>
          </cell>
          <cell r="C69">
            <v>1623748</v>
          </cell>
          <cell r="D69" t="str">
            <v>141,442     44932       79.65     108</v>
          </cell>
        </row>
        <row r="70">
          <cell r="A70">
            <v>36923</v>
          </cell>
          <cell r="B70">
            <v>30777</v>
          </cell>
          <cell r="C70">
            <v>1418118</v>
          </cell>
          <cell r="D70" t="str">
            <v>127,621     46078       80.57     106</v>
          </cell>
        </row>
        <row r="71">
          <cell r="A71">
            <v>36951</v>
          </cell>
          <cell r="B71">
            <v>34703</v>
          </cell>
          <cell r="C71">
            <v>1483477</v>
          </cell>
          <cell r="D71" t="str">
            <v>153,742     42748       81.58     103</v>
          </cell>
        </row>
        <row r="72">
          <cell r="A72">
            <v>36982</v>
          </cell>
          <cell r="B72">
            <v>31870</v>
          </cell>
          <cell r="C72">
            <v>1411566</v>
          </cell>
          <cell r="D72" t="str">
            <v>157,425     44292       83.16     103</v>
          </cell>
        </row>
        <row r="73">
          <cell r="A73">
            <v>37012</v>
          </cell>
          <cell r="B73">
            <v>29857</v>
          </cell>
          <cell r="C73">
            <v>1477454</v>
          </cell>
          <cell r="D73" t="str">
            <v>159,480     49485       84.23      93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99"/>
    </sheetNames>
    <sheetDataSet>
      <sheetData sheetId="0">
        <row r="33">
          <cell r="A33">
            <v>36342</v>
          </cell>
          <cell r="B33">
            <v>42947</v>
          </cell>
          <cell r="C33">
            <v>5369295</v>
          </cell>
          <cell r="D33" t="str">
            <v>115,241    125022       72.85     166</v>
          </cell>
        </row>
        <row r="34">
          <cell r="A34">
            <v>36373</v>
          </cell>
          <cell r="B34">
            <v>120256</v>
          </cell>
          <cell r="C34">
            <v>10993225</v>
          </cell>
          <cell r="D34" t="str">
            <v>119,398     91416       49.82     154</v>
          </cell>
        </row>
        <row r="35">
          <cell r="A35">
            <v>36404</v>
          </cell>
          <cell r="B35">
            <v>127590</v>
          </cell>
          <cell r="C35">
            <v>10761933</v>
          </cell>
          <cell r="D35" t="str">
            <v>104,717     84348       45.08     158</v>
          </cell>
        </row>
        <row r="36">
          <cell r="A36">
            <v>36434</v>
          </cell>
          <cell r="B36">
            <v>138794</v>
          </cell>
          <cell r="C36">
            <v>9600297</v>
          </cell>
          <cell r="D36" t="str">
            <v>94,571     69170       40.52     155</v>
          </cell>
        </row>
        <row r="37">
          <cell r="A37">
            <v>36465</v>
          </cell>
          <cell r="B37">
            <v>126157</v>
          </cell>
          <cell r="C37">
            <v>8107655</v>
          </cell>
          <cell r="D37" t="str">
            <v>219,430     64267       63.49     155</v>
          </cell>
        </row>
        <row r="38">
          <cell r="A38">
            <v>36495</v>
          </cell>
          <cell r="B38">
            <v>130941</v>
          </cell>
          <cell r="C38">
            <v>7364346</v>
          </cell>
          <cell r="D38" t="str">
            <v>177,034     56242       57.48     154</v>
          </cell>
        </row>
        <row r="39">
          <cell r="A39" t="str">
            <v>Totals:</v>
          </cell>
          <cell r="B39" t="str">
            <v>__________</v>
          </cell>
          <cell r="C39" t="str">
            <v>__________</v>
          </cell>
          <cell r="D39" t="str">
            <v>__________</v>
          </cell>
        </row>
        <row r="40">
          <cell r="A40">
            <v>1999</v>
          </cell>
          <cell r="B40">
            <v>686685</v>
          </cell>
          <cell r="C40">
            <v>52196751</v>
          </cell>
          <cell r="D40">
            <v>830391</v>
          </cell>
        </row>
        <row r="42">
          <cell r="A42">
            <v>36526</v>
          </cell>
          <cell r="B42">
            <v>113113</v>
          </cell>
          <cell r="C42">
            <v>6525530</v>
          </cell>
          <cell r="D42" t="str">
            <v>225,251     57691       66.57     151</v>
          </cell>
        </row>
        <row r="43">
          <cell r="A43">
            <v>36557</v>
          </cell>
          <cell r="B43">
            <v>108436</v>
          </cell>
          <cell r="C43">
            <v>5847089</v>
          </cell>
          <cell r="D43" t="str">
            <v>294,615     53923       73.10     152</v>
          </cell>
        </row>
        <row r="44">
          <cell r="A44">
            <v>36586</v>
          </cell>
          <cell r="B44">
            <v>103204</v>
          </cell>
          <cell r="C44">
            <v>5477965</v>
          </cell>
          <cell r="D44" t="str">
            <v>247,015     53079       70.53     150</v>
          </cell>
        </row>
        <row r="45">
          <cell r="A45">
            <v>36617</v>
          </cell>
          <cell r="B45">
            <v>93732</v>
          </cell>
          <cell r="C45">
            <v>5609636</v>
          </cell>
          <cell r="D45" t="str">
            <v>169,886     59848       64.44     147</v>
          </cell>
        </row>
        <row r="46">
          <cell r="A46">
            <v>36647</v>
          </cell>
          <cell r="B46">
            <v>94817</v>
          </cell>
          <cell r="C46">
            <v>5160349</v>
          </cell>
          <cell r="D46" t="str">
            <v>109,299     54425       53.55     146</v>
          </cell>
        </row>
        <row r="47">
          <cell r="A47">
            <v>36678</v>
          </cell>
          <cell r="B47">
            <v>89097</v>
          </cell>
          <cell r="C47">
            <v>4732538</v>
          </cell>
          <cell r="D47" t="str">
            <v>92,603     53117       50.96     143</v>
          </cell>
        </row>
        <row r="48">
          <cell r="A48">
            <v>36708</v>
          </cell>
          <cell r="B48">
            <v>87666</v>
          </cell>
          <cell r="C48">
            <v>4268857</v>
          </cell>
          <cell r="D48" t="str">
            <v>100,152     48695       53.32     140</v>
          </cell>
        </row>
        <row r="49">
          <cell r="A49">
            <v>36739</v>
          </cell>
          <cell r="B49">
            <v>78335</v>
          </cell>
          <cell r="C49">
            <v>3946405</v>
          </cell>
          <cell r="D49" t="str">
            <v>86,353     50379       52.43     137</v>
          </cell>
        </row>
        <row r="50">
          <cell r="A50">
            <v>36770</v>
          </cell>
          <cell r="B50">
            <v>66622</v>
          </cell>
          <cell r="C50">
            <v>3638604</v>
          </cell>
          <cell r="D50" t="str">
            <v>91,308     54616       57.82     138</v>
          </cell>
        </row>
        <row r="51">
          <cell r="A51">
            <v>36800</v>
          </cell>
          <cell r="B51">
            <v>54095</v>
          </cell>
          <cell r="C51">
            <v>3409827</v>
          </cell>
          <cell r="D51" t="str">
            <v>87,757     63035       61.87     136</v>
          </cell>
        </row>
        <row r="52">
          <cell r="A52">
            <v>36831</v>
          </cell>
          <cell r="B52">
            <v>46458</v>
          </cell>
          <cell r="C52">
            <v>2964071</v>
          </cell>
          <cell r="D52" t="str">
            <v>86,699     63802       65.11     133</v>
          </cell>
        </row>
        <row r="53">
          <cell r="A53">
            <v>36861</v>
          </cell>
          <cell r="B53">
            <v>43280</v>
          </cell>
          <cell r="C53">
            <v>2896150</v>
          </cell>
          <cell r="D53" t="str">
            <v>97,994     66917       69.36     130</v>
          </cell>
        </row>
        <row r="54">
          <cell r="A54" t="str">
            <v>Totals:</v>
          </cell>
          <cell r="B54" t="str">
            <v>__________</v>
          </cell>
          <cell r="C54" t="str">
            <v>__________</v>
          </cell>
          <cell r="D54" t="str">
            <v>__________</v>
          </cell>
        </row>
        <row r="55">
          <cell r="A55">
            <v>2000</v>
          </cell>
          <cell r="B55">
            <v>978855</v>
          </cell>
          <cell r="C55">
            <v>54477021</v>
          </cell>
          <cell r="D55">
            <v>1688932</v>
          </cell>
        </row>
        <row r="57">
          <cell r="A57">
            <v>36892</v>
          </cell>
          <cell r="B57">
            <v>41398</v>
          </cell>
          <cell r="C57">
            <v>2681808</v>
          </cell>
          <cell r="D57" t="str">
            <v>122,533     64782       74.75     128</v>
          </cell>
        </row>
        <row r="58">
          <cell r="A58">
            <v>36923</v>
          </cell>
          <cell r="B58">
            <v>33933</v>
          </cell>
          <cell r="C58">
            <v>2306301</v>
          </cell>
          <cell r="D58" t="str">
            <v>98,938     67967       74.46     126</v>
          </cell>
        </row>
        <row r="59">
          <cell r="A59">
            <v>36951</v>
          </cell>
          <cell r="B59">
            <v>35012</v>
          </cell>
          <cell r="C59">
            <v>2525057</v>
          </cell>
          <cell r="D59" t="str">
            <v>100,376     72120       74.14     124</v>
          </cell>
        </row>
        <row r="60">
          <cell r="A60">
            <v>36982</v>
          </cell>
          <cell r="B60">
            <v>32093</v>
          </cell>
          <cell r="C60">
            <v>2287801</v>
          </cell>
          <cell r="D60" t="str">
            <v>91,158     71287       73.96     121</v>
          </cell>
        </row>
        <row r="61">
          <cell r="A61">
            <v>37012</v>
          </cell>
          <cell r="B61">
            <v>27394</v>
          </cell>
          <cell r="C61">
            <v>2202703</v>
          </cell>
          <cell r="D61" t="str">
            <v>70,939     80409       72.14     118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99"/>
    </sheetNames>
    <sheetDataSet>
      <sheetData sheetId="0">
        <row r="33">
          <cell r="A33">
            <v>36373</v>
          </cell>
          <cell r="B33">
            <v>70029</v>
          </cell>
          <cell r="C33">
            <v>3480441</v>
          </cell>
          <cell r="D33" t="str">
            <v>82,687     49700       54.14     162</v>
          </cell>
        </row>
        <row r="34">
          <cell r="A34">
            <v>36404</v>
          </cell>
          <cell r="B34">
            <v>120481</v>
          </cell>
          <cell r="C34">
            <v>6890136</v>
          </cell>
          <cell r="D34" t="str">
            <v>285,511     57189       70.32     152</v>
          </cell>
        </row>
        <row r="35">
          <cell r="A35">
            <v>36434</v>
          </cell>
          <cell r="B35">
            <v>128649</v>
          </cell>
          <cell r="C35">
            <v>7193270</v>
          </cell>
          <cell r="D35" t="str">
            <v>250,773     55914       66.09     150</v>
          </cell>
        </row>
        <row r="36">
          <cell r="A36">
            <v>36465</v>
          </cell>
          <cell r="B36">
            <v>138832</v>
          </cell>
          <cell r="C36">
            <v>6635019</v>
          </cell>
          <cell r="D36" t="str">
            <v>201,803     47792       59.24     147</v>
          </cell>
        </row>
        <row r="37">
          <cell r="A37">
            <v>36495</v>
          </cell>
          <cell r="B37">
            <v>118910</v>
          </cell>
          <cell r="C37">
            <v>5881702</v>
          </cell>
          <cell r="D37" t="str">
            <v>142,965     49464       54.59     146</v>
          </cell>
        </row>
        <row r="38">
          <cell r="A38" t="str">
            <v>Totals:</v>
          </cell>
          <cell r="B38" t="str">
            <v>__________</v>
          </cell>
          <cell r="C38" t="str">
            <v>__________</v>
          </cell>
          <cell r="D38" t="str">
            <v>__________</v>
          </cell>
        </row>
        <row r="39">
          <cell r="A39">
            <v>1999</v>
          </cell>
          <cell r="B39">
            <v>576901</v>
          </cell>
          <cell r="C39">
            <v>30080568</v>
          </cell>
          <cell r="D39">
            <v>963739</v>
          </cell>
        </row>
        <row r="41">
          <cell r="A41">
            <v>36526</v>
          </cell>
          <cell r="B41">
            <v>116286</v>
          </cell>
          <cell r="C41">
            <v>5738296</v>
          </cell>
          <cell r="D41" t="str">
            <v>218,558     49347       65.27     147</v>
          </cell>
        </row>
        <row r="42">
          <cell r="A42">
            <v>36557</v>
          </cell>
          <cell r="B42">
            <v>116095</v>
          </cell>
          <cell r="C42">
            <v>5190841</v>
          </cell>
          <cell r="D42" t="str">
            <v>165,257     44713       58.74     143</v>
          </cell>
        </row>
        <row r="43">
          <cell r="A43">
            <v>36586</v>
          </cell>
          <cell r="B43">
            <v>110459</v>
          </cell>
          <cell r="C43">
            <v>5272425</v>
          </cell>
          <cell r="D43" t="str">
            <v>169,250     47732       60.51     138</v>
          </cell>
        </row>
        <row r="44">
          <cell r="A44">
            <v>36617</v>
          </cell>
          <cell r="B44">
            <v>96347</v>
          </cell>
          <cell r="C44">
            <v>4811855</v>
          </cell>
          <cell r="D44" t="str">
            <v>160,818     49943       62.53     138</v>
          </cell>
        </row>
        <row r="45">
          <cell r="A45">
            <v>36647</v>
          </cell>
          <cell r="B45">
            <v>90460</v>
          </cell>
          <cell r="C45">
            <v>4923752</v>
          </cell>
          <cell r="D45" t="str">
            <v>138,102     54431       60.42     139</v>
          </cell>
        </row>
        <row r="46">
          <cell r="A46">
            <v>36678</v>
          </cell>
          <cell r="B46">
            <v>119267</v>
          </cell>
          <cell r="C46">
            <v>4536507</v>
          </cell>
          <cell r="D46" t="str">
            <v>85,832     38037       41.85     136</v>
          </cell>
        </row>
        <row r="47">
          <cell r="A47">
            <v>36708</v>
          </cell>
          <cell r="B47">
            <v>79262</v>
          </cell>
          <cell r="C47">
            <v>4575674</v>
          </cell>
          <cell r="D47" t="str">
            <v>121,988     57729       60.62     137</v>
          </cell>
        </row>
        <row r="48">
          <cell r="A48">
            <v>36739</v>
          </cell>
          <cell r="B48">
            <v>73641</v>
          </cell>
          <cell r="C48">
            <v>4472581</v>
          </cell>
          <cell r="D48" t="str">
            <v>112,033     60735       60.34     134</v>
          </cell>
        </row>
        <row r="49">
          <cell r="A49">
            <v>36770</v>
          </cell>
          <cell r="B49">
            <v>66105</v>
          </cell>
          <cell r="C49">
            <v>4220198</v>
          </cell>
          <cell r="D49" t="str">
            <v>175,497     63841       72.64     135</v>
          </cell>
        </row>
        <row r="50">
          <cell r="A50">
            <v>36800</v>
          </cell>
          <cell r="B50">
            <v>61811</v>
          </cell>
          <cell r="C50">
            <v>3796970</v>
          </cell>
          <cell r="D50" t="str">
            <v>82,646     61429       57.21     129</v>
          </cell>
        </row>
        <row r="51">
          <cell r="A51">
            <v>36831</v>
          </cell>
          <cell r="B51">
            <v>57190</v>
          </cell>
          <cell r="C51">
            <v>3551254</v>
          </cell>
          <cell r="D51" t="str">
            <v>78,657     62096       57.90     124</v>
          </cell>
        </row>
        <row r="52">
          <cell r="A52">
            <v>36861</v>
          </cell>
          <cell r="B52">
            <v>63474</v>
          </cell>
          <cell r="C52">
            <v>3533289</v>
          </cell>
          <cell r="D52" t="str">
            <v>91,030     55666       58.92     129</v>
          </cell>
        </row>
        <row r="53">
          <cell r="A53" t="str">
            <v>Totals:</v>
          </cell>
          <cell r="B53" t="str">
            <v>__________</v>
          </cell>
          <cell r="C53" t="str">
            <v>__________</v>
          </cell>
          <cell r="D53" t="str">
            <v>__________</v>
          </cell>
        </row>
        <row r="54">
          <cell r="A54">
            <v>2000</v>
          </cell>
          <cell r="B54">
            <v>1050397</v>
          </cell>
          <cell r="C54">
            <v>54623642</v>
          </cell>
          <cell r="D54">
            <v>1599668</v>
          </cell>
        </row>
        <row r="56">
          <cell r="A56">
            <v>36892</v>
          </cell>
          <cell r="B56">
            <v>59117</v>
          </cell>
          <cell r="C56">
            <v>3321561</v>
          </cell>
          <cell r="D56" t="str">
            <v>94,296     56187       61.47     128</v>
          </cell>
        </row>
        <row r="57">
          <cell r="A57">
            <v>36923</v>
          </cell>
          <cell r="B57">
            <v>52197</v>
          </cell>
          <cell r="C57">
            <v>2536236</v>
          </cell>
          <cell r="D57" t="str">
            <v>53,673     48590       50.70     120</v>
          </cell>
        </row>
        <row r="58">
          <cell r="A58">
            <v>36951</v>
          </cell>
          <cell r="B58">
            <v>52669</v>
          </cell>
          <cell r="C58">
            <v>2556894</v>
          </cell>
          <cell r="D58" t="str">
            <v>59,310     48547       52.97     120</v>
          </cell>
        </row>
        <row r="59">
          <cell r="A59">
            <v>36982</v>
          </cell>
          <cell r="B59">
            <v>49753</v>
          </cell>
          <cell r="C59">
            <v>2334858</v>
          </cell>
          <cell r="D59" t="str">
            <v>54,816     46929       52.42     117</v>
          </cell>
        </row>
        <row r="60">
          <cell r="A60">
            <v>37012</v>
          </cell>
          <cell r="B60">
            <v>44814</v>
          </cell>
          <cell r="C60">
            <v>2333453</v>
          </cell>
          <cell r="D60" t="str">
            <v>62,980     52070       58.43     113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99"/>
    </sheetNames>
    <sheetDataSet>
      <sheetData sheetId="0">
        <row r="54">
          <cell r="A54">
            <v>36404</v>
          </cell>
          <cell r="B54">
            <v>123424</v>
          </cell>
          <cell r="C54">
            <v>5632453</v>
          </cell>
          <cell r="D54" t="str">
            <v>112,916     45635       47.78     183</v>
          </cell>
        </row>
        <row r="55">
          <cell r="A55">
            <v>36434</v>
          </cell>
          <cell r="B55">
            <v>210721</v>
          </cell>
          <cell r="C55">
            <v>11275885</v>
          </cell>
          <cell r="D55" t="str">
            <v>173,467     53511       45.15     176</v>
          </cell>
        </row>
        <row r="56">
          <cell r="A56">
            <v>36465</v>
          </cell>
          <cell r="B56">
            <v>204478</v>
          </cell>
          <cell r="C56">
            <v>11143629</v>
          </cell>
          <cell r="D56" t="str">
            <v>123,186     54498       37.60     171</v>
          </cell>
        </row>
        <row r="57">
          <cell r="A57">
            <v>36495</v>
          </cell>
          <cell r="B57">
            <v>180087</v>
          </cell>
          <cell r="C57">
            <v>10379308</v>
          </cell>
          <cell r="D57" t="str">
            <v>98,965     57635       35.46     171</v>
          </cell>
        </row>
        <row r="58">
          <cell r="A58" t="str">
            <v>Totals:</v>
          </cell>
          <cell r="B58" t="str">
            <v>__________</v>
          </cell>
          <cell r="C58" t="str">
            <v>__________</v>
          </cell>
          <cell r="D58" t="str">
            <v>__________</v>
          </cell>
        </row>
        <row r="59">
          <cell r="A59">
            <v>1999</v>
          </cell>
          <cell r="B59">
            <v>718710</v>
          </cell>
          <cell r="C59">
            <v>38431275</v>
          </cell>
          <cell r="D59">
            <v>508534</v>
          </cell>
        </row>
        <row r="61">
          <cell r="A61">
            <v>36526</v>
          </cell>
          <cell r="B61">
            <v>162020</v>
          </cell>
          <cell r="C61">
            <v>9641475</v>
          </cell>
          <cell r="D61" t="str">
            <v>135,541     59508       45.55     166</v>
          </cell>
        </row>
        <row r="62">
          <cell r="A62">
            <v>36557</v>
          </cell>
          <cell r="B62">
            <v>134514</v>
          </cell>
          <cell r="C62">
            <v>8434475</v>
          </cell>
          <cell r="D62" t="str">
            <v>113,336     62704       45.73     162</v>
          </cell>
        </row>
        <row r="63">
          <cell r="A63">
            <v>36586</v>
          </cell>
          <cell r="B63">
            <v>136897</v>
          </cell>
          <cell r="C63">
            <v>7792820</v>
          </cell>
          <cell r="D63" t="str">
            <v>121,464     56925       47.01     163</v>
          </cell>
        </row>
        <row r="64">
          <cell r="A64">
            <v>36617</v>
          </cell>
          <cell r="B64">
            <v>114132</v>
          </cell>
          <cell r="C64">
            <v>7052941</v>
          </cell>
          <cell r="D64" t="str">
            <v>118,613     61797       50.96     161</v>
          </cell>
        </row>
        <row r="65">
          <cell r="A65">
            <v>36647</v>
          </cell>
          <cell r="B65">
            <v>107293</v>
          </cell>
          <cell r="C65">
            <v>7219126</v>
          </cell>
          <cell r="D65" t="str">
            <v>148,430     67285       58.04     158</v>
          </cell>
        </row>
        <row r="66">
          <cell r="A66">
            <v>36678</v>
          </cell>
          <cell r="B66">
            <v>96651</v>
          </cell>
          <cell r="C66">
            <v>6700890</v>
          </cell>
          <cell r="D66" t="str">
            <v>217,640     69331       69.25     157</v>
          </cell>
        </row>
        <row r="67">
          <cell r="A67">
            <v>36708</v>
          </cell>
          <cell r="B67">
            <v>94743</v>
          </cell>
          <cell r="C67">
            <v>6808725</v>
          </cell>
          <cell r="D67" t="str">
            <v>234,005     71866       71.18     159</v>
          </cell>
        </row>
        <row r="68">
          <cell r="A68">
            <v>36739</v>
          </cell>
          <cell r="B68">
            <v>94877</v>
          </cell>
          <cell r="C68">
            <v>6329891</v>
          </cell>
          <cell r="D68" t="str">
            <v>221,346     66717       70.00     156</v>
          </cell>
        </row>
        <row r="69">
          <cell r="A69">
            <v>36770</v>
          </cell>
          <cell r="B69">
            <v>72937</v>
          </cell>
          <cell r="C69">
            <v>5541033</v>
          </cell>
          <cell r="D69" t="str">
            <v>221,788     75971       75.25     159</v>
          </cell>
        </row>
        <row r="70">
          <cell r="A70">
            <v>36800</v>
          </cell>
          <cell r="B70">
            <v>76922</v>
          </cell>
          <cell r="C70">
            <v>5572693</v>
          </cell>
          <cell r="D70" t="str">
            <v>127,929     72447       62.45     153</v>
          </cell>
        </row>
        <row r="71">
          <cell r="A71">
            <v>36831</v>
          </cell>
          <cell r="B71">
            <v>68143</v>
          </cell>
          <cell r="C71">
            <v>4487574</v>
          </cell>
          <cell r="D71" t="str">
            <v>93,133     65856       57.75     146</v>
          </cell>
        </row>
        <row r="72">
          <cell r="A72">
            <v>36861</v>
          </cell>
          <cell r="B72">
            <v>70327</v>
          </cell>
          <cell r="C72">
            <v>4302882</v>
          </cell>
          <cell r="D72" t="str">
            <v>90,700     61184       56.33     141</v>
          </cell>
        </row>
        <row r="73">
          <cell r="A73" t="str">
            <v>Totals:</v>
          </cell>
          <cell r="B73" t="str">
            <v>__________</v>
          </cell>
          <cell r="C73" t="str">
            <v>__________</v>
          </cell>
          <cell r="D73" t="str">
            <v>__________</v>
          </cell>
        </row>
        <row r="74">
          <cell r="A74">
            <v>2000</v>
          </cell>
          <cell r="B74">
            <v>1229456</v>
          </cell>
          <cell r="C74">
            <v>79884525</v>
          </cell>
          <cell r="D74">
            <v>1843925</v>
          </cell>
        </row>
        <row r="76">
          <cell r="A76">
            <v>36892</v>
          </cell>
          <cell r="B76">
            <v>76269</v>
          </cell>
          <cell r="C76">
            <v>4208547</v>
          </cell>
          <cell r="D76" t="str">
            <v>73,668     55181       49.13     140</v>
          </cell>
        </row>
        <row r="77">
          <cell r="A77">
            <v>36923</v>
          </cell>
          <cell r="B77">
            <v>59148</v>
          </cell>
          <cell r="C77">
            <v>3343623</v>
          </cell>
          <cell r="D77" t="str">
            <v>72,734     56530       55.15     145</v>
          </cell>
        </row>
        <row r="78">
          <cell r="A78">
            <v>36951</v>
          </cell>
          <cell r="B78">
            <v>61740</v>
          </cell>
          <cell r="C78">
            <v>3368140</v>
          </cell>
          <cell r="D78" t="str">
            <v>101,531     54554       62.19     142</v>
          </cell>
        </row>
        <row r="79">
          <cell r="A79">
            <v>36982</v>
          </cell>
          <cell r="B79">
            <v>61894</v>
          </cell>
          <cell r="C79">
            <v>3128099</v>
          </cell>
          <cell r="D79" t="str">
            <v>99,188     50540       61.58     139</v>
          </cell>
        </row>
        <row r="80">
          <cell r="A80">
            <v>37012</v>
          </cell>
          <cell r="B80">
            <v>56949</v>
          </cell>
          <cell r="C80">
            <v>2937852</v>
          </cell>
          <cell r="D80" t="str">
            <v>83,967     51588       59.59     136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99"/>
    </sheetNames>
    <sheetDataSet>
      <sheetData sheetId="0">
        <row r="59">
          <cell r="A59">
            <v>36434</v>
          </cell>
          <cell r="B59">
            <v>80841</v>
          </cell>
          <cell r="C59">
            <v>6617830</v>
          </cell>
          <cell r="D59" t="str">
            <v>60,115     81863       42.65     179</v>
          </cell>
        </row>
        <row r="60">
          <cell r="A60">
            <v>36465</v>
          </cell>
          <cell r="B60">
            <v>157044</v>
          </cell>
          <cell r="C60">
            <v>11565603</v>
          </cell>
          <cell r="D60" t="str">
            <v>138,888     73646       46.93     167</v>
          </cell>
        </row>
        <row r="61">
          <cell r="A61">
            <v>36495</v>
          </cell>
          <cell r="B61">
            <v>154875</v>
          </cell>
          <cell r="C61">
            <v>11864829</v>
          </cell>
          <cell r="D61" t="str">
            <v>110,144     76610       41.56     163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1999</v>
          </cell>
          <cell r="B63">
            <v>392760</v>
          </cell>
          <cell r="C63">
            <v>30048262</v>
          </cell>
          <cell r="D63">
            <v>309147</v>
          </cell>
        </row>
        <row r="65">
          <cell r="A65">
            <v>36526</v>
          </cell>
          <cell r="B65">
            <v>146007</v>
          </cell>
          <cell r="C65">
            <v>10660212</v>
          </cell>
          <cell r="D65" t="str">
            <v>267,554     73012       64.70     159</v>
          </cell>
        </row>
        <row r="66">
          <cell r="A66">
            <v>36557</v>
          </cell>
          <cell r="B66">
            <v>122662</v>
          </cell>
          <cell r="C66">
            <v>9584689</v>
          </cell>
          <cell r="D66" t="str">
            <v>230,725     78140       65.29     162</v>
          </cell>
        </row>
        <row r="67">
          <cell r="A67">
            <v>36586</v>
          </cell>
          <cell r="B67">
            <v>114238</v>
          </cell>
          <cell r="C67">
            <v>9611634</v>
          </cell>
          <cell r="D67" t="str">
            <v>227,964     84137       66.62     158</v>
          </cell>
        </row>
        <row r="68">
          <cell r="A68">
            <v>36617</v>
          </cell>
          <cell r="B68">
            <v>91286</v>
          </cell>
          <cell r="C68">
            <v>7957428</v>
          </cell>
          <cell r="D68" t="str">
            <v>123,439     87171       57.49     153</v>
          </cell>
        </row>
        <row r="69">
          <cell r="A69">
            <v>36647</v>
          </cell>
          <cell r="B69">
            <v>94230</v>
          </cell>
          <cell r="C69">
            <v>7353648</v>
          </cell>
          <cell r="D69" t="str">
            <v>90,933     78040       49.11     150</v>
          </cell>
        </row>
        <row r="70">
          <cell r="A70">
            <v>36678</v>
          </cell>
          <cell r="B70">
            <v>86204</v>
          </cell>
          <cell r="C70">
            <v>6304332</v>
          </cell>
          <cell r="D70" t="str">
            <v>206,338     73133       70.53     144</v>
          </cell>
        </row>
        <row r="71">
          <cell r="A71">
            <v>36708</v>
          </cell>
          <cell r="B71">
            <v>88678</v>
          </cell>
          <cell r="C71">
            <v>6025639</v>
          </cell>
          <cell r="D71" t="str">
            <v>239,012     67950       72.94     144</v>
          </cell>
        </row>
        <row r="72">
          <cell r="A72">
            <v>36739</v>
          </cell>
          <cell r="B72">
            <v>80130</v>
          </cell>
          <cell r="C72">
            <v>5260225</v>
          </cell>
          <cell r="D72" t="str">
            <v>203,991     65647       71.80     145</v>
          </cell>
        </row>
        <row r="73">
          <cell r="A73">
            <v>36770</v>
          </cell>
          <cell r="B73">
            <v>75421</v>
          </cell>
          <cell r="C73">
            <v>4725030</v>
          </cell>
          <cell r="D73" t="str">
            <v>128,209     62649       62.96     138</v>
          </cell>
        </row>
        <row r="74">
          <cell r="A74">
            <v>36800</v>
          </cell>
          <cell r="B74">
            <v>59820</v>
          </cell>
          <cell r="C74">
            <v>4454866</v>
          </cell>
          <cell r="D74" t="str">
            <v>164,039     74472       73.28     138</v>
          </cell>
        </row>
        <row r="75">
          <cell r="A75">
            <v>36831</v>
          </cell>
          <cell r="B75">
            <v>47517</v>
          </cell>
          <cell r="C75">
            <v>3841387</v>
          </cell>
          <cell r="D75" t="str">
            <v>150,007     80843       75.94     132</v>
          </cell>
        </row>
        <row r="76">
          <cell r="A76">
            <v>36861</v>
          </cell>
          <cell r="B76">
            <v>40205</v>
          </cell>
          <cell r="C76">
            <v>3592602</v>
          </cell>
          <cell r="D76" t="str">
            <v>128,522     89358       76.17     130</v>
          </cell>
        </row>
        <row r="77">
          <cell r="A77" t="str">
            <v>Totals:</v>
          </cell>
          <cell r="B77" t="str">
            <v>__________</v>
          </cell>
          <cell r="C77" t="str">
            <v>__________</v>
          </cell>
          <cell r="D77" t="str">
            <v>__________</v>
          </cell>
        </row>
        <row r="78">
          <cell r="A78">
            <v>2000</v>
          </cell>
          <cell r="B78">
            <v>1046398</v>
          </cell>
          <cell r="C78">
            <v>79371692</v>
          </cell>
          <cell r="D78">
            <v>2160733</v>
          </cell>
        </row>
        <row r="80">
          <cell r="A80">
            <v>36892</v>
          </cell>
          <cell r="B80">
            <v>38922</v>
          </cell>
          <cell r="C80">
            <v>3400360</v>
          </cell>
          <cell r="D80" t="str">
            <v>129,392     87364       76.88     132</v>
          </cell>
        </row>
        <row r="81">
          <cell r="A81">
            <v>36923</v>
          </cell>
          <cell r="B81">
            <v>37030</v>
          </cell>
          <cell r="C81">
            <v>2929909</v>
          </cell>
          <cell r="D81" t="str">
            <v>95,949     79123       72.15     132</v>
          </cell>
        </row>
        <row r="82">
          <cell r="A82">
            <v>36951</v>
          </cell>
          <cell r="B82">
            <v>39658</v>
          </cell>
          <cell r="C82">
            <v>3161158</v>
          </cell>
          <cell r="D82" t="str">
            <v>116,738     79711       74.64     128</v>
          </cell>
        </row>
        <row r="83">
          <cell r="A83">
            <v>36982</v>
          </cell>
          <cell r="B83">
            <v>44064</v>
          </cell>
          <cell r="C83">
            <v>2722117</v>
          </cell>
          <cell r="D83" t="str">
            <v>130,789     61777       74.80     131</v>
          </cell>
        </row>
        <row r="84">
          <cell r="A84">
            <v>37012</v>
          </cell>
          <cell r="B84">
            <v>47859</v>
          </cell>
          <cell r="C84">
            <v>2462887</v>
          </cell>
          <cell r="D84" t="str">
            <v>135,693     51462       73.93     128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99"/>
    </sheetNames>
    <sheetDataSet>
      <sheetData sheetId="0">
        <row r="33">
          <cell r="A33">
            <v>36465</v>
          </cell>
          <cell r="B33">
            <v>102558</v>
          </cell>
          <cell r="C33">
            <v>5745293</v>
          </cell>
          <cell r="D33" t="str">
            <v>72,055     56020       41.27     197</v>
          </cell>
        </row>
        <row r="34">
          <cell r="A34">
            <v>36495</v>
          </cell>
          <cell r="B34">
            <v>204531</v>
          </cell>
          <cell r="C34">
            <v>11190593</v>
          </cell>
          <cell r="D34" t="str">
            <v>109,147     54714       34.80     183</v>
          </cell>
        </row>
        <row r="35">
          <cell r="A35" t="str">
            <v>Totals:</v>
          </cell>
          <cell r="B35" t="str">
            <v>__________</v>
          </cell>
          <cell r="C35" t="str">
            <v>__________</v>
          </cell>
          <cell r="D35" t="str">
            <v>__________</v>
          </cell>
        </row>
        <row r="36">
          <cell r="A36">
            <v>1999</v>
          </cell>
          <cell r="B36">
            <v>307089</v>
          </cell>
          <cell r="C36">
            <v>16935886</v>
          </cell>
          <cell r="D36">
            <v>181202</v>
          </cell>
        </row>
        <row r="38">
          <cell r="A38">
            <v>36526</v>
          </cell>
          <cell r="B38">
            <v>169561</v>
          </cell>
          <cell r="C38">
            <v>9984120</v>
          </cell>
          <cell r="D38" t="str">
            <v>121,213     58883       41.69     174</v>
          </cell>
        </row>
        <row r="39">
          <cell r="A39">
            <v>36557</v>
          </cell>
          <cell r="B39">
            <v>143547</v>
          </cell>
          <cell r="C39">
            <v>9105411</v>
          </cell>
          <cell r="D39" t="str">
            <v>101,265     63432       41.36     172</v>
          </cell>
        </row>
        <row r="40">
          <cell r="A40">
            <v>36586</v>
          </cell>
          <cell r="B40">
            <v>139251</v>
          </cell>
          <cell r="C40">
            <v>9490798</v>
          </cell>
          <cell r="D40" t="str">
            <v>114,281     68157       45.08     170</v>
          </cell>
        </row>
        <row r="41">
          <cell r="A41">
            <v>36617</v>
          </cell>
          <cell r="B41">
            <v>114572</v>
          </cell>
          <cell r="C41">
            <v>8325402</v>
          </cell>
          <cell r="D41" t="str">
            <v>95,168     72666       45.37     165</v>
          </cell>
        </row>
        <row r="42">
          <cell r="A42">
            <v>36647</v>
          </cell>
          <cell r="B42">
            <v>108595</v>
          </cell>
          <cell r="C42">
            <v>7465334</v>
          </cell>
          <cell r="D42" t="str">
            <v>97,398     68745       47.28     168</v>
          </cell>
        </row>
        <row r="43">
          <cell r="A43">
            <v>36678</v>
          </cell>
          <cell r="B43">
            <v>94002</v>
          </cell>
          <cell r="C43">
            <v>6682030</v>
          </cell>
          <cell r="D43" t="str">
            <v>85,205     71084       47.55     165</v>
          </cell>
        </row>
        <row r="44">
          <cell r="A44">
            <v>36708</v>
          </cell>
          <cell r="B44">
            <v>84845</v>
          </cell>
          <cell r="C44">
            <v>6309061</v>
          </cell>
          <cell r="D44" t="str">
            <v>85,436     74360       50.17     159</v>
          </cell>
        </row>
        <row r="45">
          <cell r="A45">
            <v>36739</v>
          </cell>
          <cell r="B45">
            <v>72485</v>
          </cell>
          <cell r="C45">
            <v>5976142</v>
          </cell>
          <cell r="D45" t="str">
            <v>127,517     82447       63.76     157</v>
          </cell>
        </row>
        <row r="46">
          <cell r="A46">
            <v>36770</v>
          </cell>
          <cell r="B46">
            <v>60131</v>
          </cell>
          <cell r="C46">
            <v>5215094</v>
          </cell>
          <cell r="D46" t="str">
            <v>133,142     86729       68.89     155</v>
          </cell>
        </row>
        <row r="47">
          <cell r="A47">
            <v>36800</v>
          </cell>
          <cell r="B47">
            <v>68345</v>
          </cell>
          <cell r="C47">
            <v>5124646</v>
          </cell>
          <cell r="D47" t="str">
            <v>121,453     74983       63.99     152</v>
          </cell>
        </row>
        <row r="48">
          <cell r="A48">
            <v>36831</v>
          </cell>
          <cell r="B48">
            <v>57692</v>
          </cell>
          <cell r="C48">
            <v>4412837</v>
          </cell>
          <cell r="D48" t="str">
            <v>115,716     76490       66.73     147</v>
          </cell>
        </row>
        <row r="49">
          <cell r="A49">
            <v>36861</v>
          </cell>
          <cell r="B49">
            <v>56419</v>
          </cell>
          <cell r="C49">
            <v>4212936</v>
          </cell>
          <cell r="D49" t="str">
            <v>103,708     74673       64.77     146</v>
          </cell>
        </row>
        <row r="50">
          <cell r="A50" t="str">
            <v>Totals:</v>
          </cell>
          <cell r="B50" t="str">
            <v>__________</v>
          </cell>
          <cell r="C50" t="str">
            <v>__________</v>
          </cell>
          <cell r="D50" t="str">
            <v>__________</v>
          </cell>
        </row>
        <row r="51">
          <cell r="A51">
            <v>2000</v>
          </cell>
          <cell r="B51">
            <v>1169445</v>
          </cell>
          <cell r="C51">
            <v>82303811</v>
          </cell>
          <cell r="D51">
            <v>1301502</v>
          </cell>
        </row>
        <row r="53">
          <cell r="A53">
            <v>36892</v>
          </cell>
          <cell r="B53">
            <v>53488</v>
          </cell>
          <cell r="C53">
            <v>3988342</v>
          </cell>
          <cell r="D53" t="str">
            <v>67,086     74566       55.64     143</v>
          </cell>
        </row>
        <row r="54">
          <cell r="A54">
            <v>36923</v>
          </cell>
          <cell r="B54">
            <v>43179</v>
          </cell>
          <cell r="C54">
            <v>3412291</v>
          </cell>
          <cell r="D54" t="str">
            <v>52,083     79027       54.67     138</v>
          </cell>
        </row>
        <row r="55">
          <cell r="A55">
            <v>36951</v>
          </cell>
          <cell r="B55">
            <v>46276</v>
          </cell>
          <cell r="C55">
            <v>3586027</v>
          </cell>
          <cell r="D55" t="str">
            <v>60,001     77493       56.46     134</v>
          </cell>
        </row>
        <row r="56">
          <cell r="A56">
            <v>36982</v>
          </cell>
          <cell r="B56">
            <v>40137</v>
          </cell>
          <cell r="C56">
            <v>3296106</v>
          </cell>
          <cell r="D56" t="str">
            <v>64,556     82122       61.66     132</v>
          </cell>
        </row>
        <row r="57">
          <cell r="A57">
            <v>37012</v>
          </cell>
          <cell r="B57">
            <v>39319</v>
          </cell>
          <cell r="C57">
            <v>3276257</v>
          </cell>
          <cell r="D57" t="str">
            <v>63,960     83326       61.93     127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99"/>
    </sheetNames>
    <sheetDataSet>
      <sheetData sheetId="0">
        <row r="33">
          <cell r="A33">
            <v>36495</v>
          </cell>
          <cell r="B33">
            <v>156103</v>
          </cell>
          <cell r="C33">
            <v>3637592</v>
          </cell>
          <cell r="D33" t="str">
            <v>63,227     23303       28.83     190</v>
          </cell>
        </row>
        <row r="34">
          <cell r="A34" t="str">
            <v>Totals:</v>
          </cell>
          <cell r="B34" t="str">
            <v>__________</v>
          </cell>
          <cell r="C34" t="str">
            <v>__________</v>
          </cell>
          <cell r="D34" t="str">
            <v>__________</v>
          </cell>
        </row>
        <row r="35">
          <cell r="A35">
            <v>1999</v>
          </cell>
          <cell r="B35">
            <v>156103</v>
          </cell>
          <cell r="C35">
            <v>3637592</v>
          </cell>
          <cell r="D35">
            <v>63227</v>
          </cell>
        </row>
        <row r="37">
          <cell r="A37">
            <v>36526</v>
          </cell>
          <cell r="B37">
            <v>213604</v>
          </cell>
          <cell r="C37">
            <v>7003617</v>
          </cell>
          <cell r="D37" t="str">
            <v>205,899     32788       49.08     175</v>
          </cell>
        </row>
        <row r="38">
          <cell r="A38">
            <v>36557</v>
          </cell>
          <cell r="B38">
            <v>172150</v>
          </cell>
          <cell r="C38">
            <v>6692893</v>
          </cell>
          <cell r="D38" t="str">
            <v>212,715     38879       55.27     171</v>
          </cell>
        </row>
        <row r="39">
          <cell r="A39">
            <v>36586</v>
          </cell>
          <cell r="B39">
            <v>186074</v>
          </cell>
          <cell r="C39">
            <v>6574182</v>
          </cell>
          <cell r="D39" t="str">
            <v>332,652     35332       64.13     170</v>
          </cell>
        </row>
        <row r="40">
          <cell r="A40">
            <v>36617</v>
          </cell>
          <cell r="B40">
            <v>156298</v>
          </cell>
          <cell r="C40">
            <v>5540851</v>
          </cell>
          <cell r="D40" t="str">
            <v>309,854     35451       66.47     165</v>
          </cell>
        </row>
        <row r="41">
          <cell r="A41">
            <v>36647</v>
          </cell>
          <cell r="B41">
            <v>146040</v>
          </cell>
          <cell r="C41">
            <v>5143246</v>
          </cell>
          <cell r="D41" t="str">
            <v>312,365     35219       68.14     163</v>
          </cell>
        </row>
        <row r="42">
          <cell r="A42">
            <v>36678</v>
          </cell>
          <cell r="B42">
            <v>117678</v>
          </cell>
          <cell r="C42">
            <v>4454663</v>
          </cell>
          <cell r="D42" t="str">
            <v>139,777     37855       54.29     159</v>
          </cell>
        </row>
        <row r="43">
          <cell r="A43">
            <v>36708</v>
          </cell>
          <cell r="B43">
            <v>111467</v>
          </cell>
          <cell r="C43">
            <v>4141438</v>
          </cell>
          <cell r="D43" t="str">
            <v>118,586     37154       51.55     155</v>
          </cell>
        </row>
        <row r="44">
          <cell r="A44">
            <v>36739</v>
          </cell>
          <cell r="B44">
            <v>113648</v>
          </cell>
          <cell r="C44">
            <v>3777804</v>
          </cell>
          <cell r="D44" t="str">
            <v>89,086     33242       43.94     151</v>
          </cell>
        </row>
        <row r="45">
          <cell r="A45">
            <v>36770</v>
          </cell>
          <cell r="B45">
            <v>89462</v>
          </cell>
          <cell r="C45">
            <v>3420769</v>
          </cell>
          <cell r="D45" t="str">
            <v>80,742     38238       47.44     148</v>
          </cell>
        </row>
        <row r="46">
          <cell r="A46">
            <v>36800</v>
          </cell>
          <cell r="B46">
            <v>88106</v>
          </cell>
          <cell r="C46">
            <v>3289662</v>
          </cell>
          <cell r="D46" t="str">
            <v>93,593     37338       51.51     146</v>
          </cell>
        </row>
        <row r="47">
          <cell r="A47">
            <v>36831</v>
          </cell>
          <cell r="B47">
            <v>74000</v>
          </cell>
          <cell r="C47">
            <v>2971153</v>
          </cell>
          <cell r="D47" t="str">
            <v>144,523     40151       66.14     145</v>
          </cell>
        </row>
        <row r="48">
          <cell r="A48">
            <v>36861</v>
          </cell>
          <cell r="B48">
            <v>88371</v>
          </cell>
          <cell r="C48">
            <v>3038264</v>
          </cell>
          <cell r="D48" t="str">
            <v>199,896     34381       69.34     145</v>
          </cell>
        </row>
        <row r="49">
          <cell r="A49" t="str">
            <v>Totals:</v>
          </cell>
          <cell r="B49" t="str">
            <v>__________</v>
          </cell>
          <cell r="C49" t="str">
            <v>__________</v>
          </cell>
          <cell r="D49" t="str">
            <v>__________</v>
          </cell>
        </row>
        <row r="50">
          <cell r="A50">
            <v>2000</v>
          </cell>
          <cell r="B50">
            <v>1556898</v>
          </cell>
          <cell r="C50">
            <v>56048542</v>
          </cell>
          <cell r="D50">
            <v>2239688</v>
          </cell>
        </row>
        <row r="52">
          <cell r="A52">
            <v>36892</v>
          </cell>
          <cell r="B52">
            <v>75668</v>
          </cell>
          <cell r="C52">
            <v>2767281</v>
          </cell>
          <cell r="D52" t="str">
            <v>207,396     36572       73.27     141</v>
          </cell>
        </row>
        <row r="53">
          <cell r="A53">
            <v>36923</v>
          </cell>
          <cell r="B53">
            <v>60374</v>
          </cell>
          <cell r="C53">
            <v>2251962</v>
          </cell>
          <cell r="D53" t="str">
            <v>204,710     37301       77.22     138</v>
          </cell>
        </row>
        <row r="54">
          <cell r="A54">
            <v>36951</v>
          </cell>
          <cell r="B54">
            <v>62449</v>
          </cell>
          <cell r="C54">
            <v>2197214</v>
          </cell>
          <cell r="D54" t="str">
            <v>219,550     35185       77.85     135</v>
          </cell>
        </row>
        <row r="55">
          <cell r="A55">
            <v>36982</v>
          </cell>
          <cell r="B55">
            <v>52861</v>
          </cell>
          <cell r="C55">
            <v>1945622</v>
          </cell>
          <cell r="D55" t="str">
            <v>201,100     36807       79.19     131</v>
          </cell>
        </row>
        <row r="56">
          <cell r="A56">
            <v>37012</v>
          </cell>
          <cell r="B56">
            <v>44594</v>
          </cell>
          <cell r="C56">
            <v>1896829</v>
          </cell>
          <cell r="D56" t="str">
            <v>204,232     42536       82.08     127</v>
          </cell>
        </row>
        <row r="57">
          <cell r="A57" t="str">
            <v>Totals:</v>
          </cell>
          <cell r="B57" t="str">
            <v>__________</v>
          </cell>
          <cell r="C57" t="str">
            <v>__________</v>
          </cell>
          <cell r="D57" t="str">
            <v>__________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0"/>
    </sheetNames>
    <sheetDataSet>
      <sheetData sheetId="0">
        <row r="50">
          <cell r="A50">
            <v>36526</v>
          </cell>
          <cell r="B50">
            <v>88995</v>
          </cell>
          <cell r="C50">
            <v>5872441</v>
          </cell>
          <cell r="D50" t="str">
            <v>358,730     65987       80.12     185</v>
          </cell>
        </row>
        <row r="51">
          <cell r="A51">
            <v>36557</v>
          </cell>
          <cell r="B51">
            <v>139417</v>
          </cell>
          <cell r="C51">
            <v>9949582</v>
          </cell>
          <cell r="D51" t="str">
            <v>395,997     71366       73.96     180</v>
          </cell>
        </row>
        <row r="52">
          <cell r="A52">
            <v>36586</v>
          </cell>
          <cell r="B52">
            <v>135653</v>
          </cell>
          <cell r="C52">
            <v>9427651</v>
          </cell>
          <cell r="D52" t="str">
            <v>381,645     69499       73.78     178</v>
          </cell>
        </row>
        <row r="53">
          <cell r="A53">
            <v>36617</v>
          </cell>
          <cell r="B53">
            <v>120763</v>
          </cell>
          <cell r="C53">
            <v>9026413</v>
          </cell>
          <cell r="D53" t="str">
            <v>293,083     74745       70.82     179</v>
          </cell>
        </row>
        <row r="54">
          <cell r="A54">
            <v>36647</v>
          </cell>
          <cell r="B54">
            <v>106597</v>
          </cell>
          <cell r="C54">
            <v>8589324</v>
          </cell>
          <cell r="D54" t="str">
            <v>324,897     80578       75.30     175</v>
          </cell>
        </row>
        <row r="55">
          <cell r="A55">
            <v>36678</v>
          </cell>
          <cell r="B55">
            <v>103351</v>
          </cell>
          <cell r="C55">
            <v>7783512</v>
          </cell>
          <cell r="D55" t="str">
            <v>270,438     75312       72.35     172</v>
          </cell>
        </row>
        <row r="56">
          <cell r="A56">
            <v>36708</v>
          </cell>
          <cell r="B56">
            <v>95372</v>
          </cell>
          <cell r="C56">
            <v>7334767</v>
          </cell>
          <cell r="D56" t="str">
            <v>257,807     76907       73.00     168</v>
          </cell>
        </row>
        <row r="57">
          <cell r="A57">
            <v>36739</v>
          </cell>
          <cell r="B57">
            <v>90510</v>
          </cell>
          <cell r="C57">
            <v>6804197</v>
          </cell>
          <cell r="D57" t="str">
            <v>219,093     75177       70.77     169</v>
          </cell>
        </row>
        <row r="58">
          <cell r="A58">
            <v>36770</v>
          </cell>
          <cell r="B58">
            <v>77590</v>
          </cell>
          <cell r="C58">
            <v>6182216</v>
          </cell>
          <cell r="D58" t="str">
            <v>203,945     79678       72.44     169</v>
          </cell>
        </row>
        <row r="59">
          <cell r="A59">
            <v>36800</v>
          </cell>
          <cell r="B59">
            <v>68100</v>
          </cell>
          <cell r="C59">
            <v>6117166</v>
          </cell>
          <cell r="D59" t="str">
            <v>289,843     89827       80.97     167</v>
          </cell>
        </row>
        <row r="60">
          <cell r="A60">
            <v>36831</v>
          </cell>
          <cell r="B60">
            <v>63466</v>
          </cell>
          <cell r="C60">
            <v>5497368</v>
          </cell>
          <cell r="D60" t="str">
            <v>324,193     86620       83.63     163</v>
          </cell>
        </row>
        <row r="61">
          <cell r="A61">
            <v>36861</v>
          </cell>
          <cell r="B61">
            <v>56544</v>
          </cell>
          <cell r="C61">
            <v>5223325</v>
          </cell>
          <cell r="D61" t="str">
            <v>295,124     92377       83.92     162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2000</v>
          </cell>
          <cell r="B63">
            <v>1146358</v>
          </cell>
          <cell r="C63">
            <v>87807962</v>
          </cell>
          <cell r="D63">
            <v>3614795</v>
          </cell>
        </row>
        <row r="65">
          <cell r="A65">
            <v>36892</v>
          </cell>
          <cell r="B65">
            <v>48058</v>
          </cell>
          <cell r="C65">
            <v>4346587</v>
          </cell>
          <cell r="D65" t="str">
            <v>198,456     90445       80.50     162</v>
          </cell>
        </row>
        <row r="66">
          <cell r="A66">
            <v>36923</v>
          </cell>
          <cell r="B66">
            <v>43314</v>
          </cell>
          <cell r="C66">
            <v>3725089</v>
          </cell>
          <cell r="D66" t="str">
            <v>149,161     86002       77.50     157</v>
          </cell>
        </row>
        <row r="67">
          <cell r="A67">
            <v>36951</v>
          </cell>
          <cell r="B67">
            <v>49458</v>
          </cell>
          <cell r="C67">
            <v>3972524</v>
          </cell>
          <cell r="D67" t="str">
            <v>174,692     80322       77.94     152</v>
          </cell>
        </row>
        <row r="68">
          <cell r="A68">
            <v>36982</v>
          </cell>
          <cell r="B68">
            <v>45926</v>
          </cell>
          <cell r="C68">
            <v>3357097</v>
          </cell>
          <cell r="D68" t="str">
            <v>140,185     73098       75.32     155</v>
          </cell>
        </row>
        <row r="69">
          <cell r="A69">
            <v>37012</v>
          </cell>
          <cell r="B69">
            <v>41466</v>
          </cell>
          <cell r="C69">
            <v>3099135</v>
          </cell>
          <cell r="D69" t="str">
            <v>143,210     74740       77.55     148</v>
          </cell>
        </row>
        <row r="70">
          <cell r="A70" t="str">
            <v>Totals:</v>
          </cell>
          <cell r="B70" t="str">
            <v>__________</v>
          </cell>
          <cell r="C70" t="str">
            <v>__________</v>
          </cell>
          <cell r="D70" t="str">
            <v>__________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00"/>
    </sheetNames>
    <sheetDataSet>
      <sheetData sheetId="0">
        <row r="32">
          <cell r="A32">
            <v>36557</v>
          </cell>
          <cell r="B32">
            <v>92423</v>
          </cell>
          <cell r="C32">
            <v>4564075</v>
          </cell>
          <cell r="D32" t="str">
            <v>637,138     49383       87.33     185</v>
          </cell>
        </row>
        <row r="33">
          <cell r="A33">
            <v>36586</v>
          </cell>
          <cell r="B33">
            <v>169547</v>
          </cell>
          <cell r="C33">
            <v>9629822</v>
          </cell>
          <cell r="D33" t="str">
            <v>784,832     56798       82.23     176</v>
          </cell>
        </row>
        <row r="34">
          <cell r="A34">
            <v>36617</v>
          </cell>
          <cell r="B34">
            <v>129877</v>
          </cell>
          <cell r="C34">
            <v>8228862</v>
          </cell>
          <cell r="D34" t="str">
            <v>567,852     63359       81.39     173</v>
          </cell>
        </row>
        <row r="35">
          <cell r="A35">
            <v>36647</v>
          </cell>
          <cell r="B35">
            <v>110856</v>
          </cell>
          <cell r="C35">
            <v>7404347</v>
          </cell>
          <cell r="D35" t="str">
            <v>482,791     66793       81.33     174</v>
          </cell>
        </row>
        <row r="36">
          <cell r="A36">
            <v>36678</v>
          </cell>
          <cell r="B36">
            <v>99600</v>
          </cell>
          <cell r="C36">
            <v>6467498</v>
          </cell>
          <cell r="D36" t="str">
            <v>325,412     64935       76.57     168</v>
          </cell>
        </row>
        <row r="37">
          <cell r="A37">
            <v>36708</v>
          </cell>
          <cell r="B37">
            <v>83610</v>
          </cell>
          <cell r="C37">
            <v>6005080</v>
          </cell>
          <cell r="D37" t="str">
            <v>227,491     71823       73.12     169</v>
          </cell>
        </row>
        <row r="38">
          <cell r="A38">
            <v>36739</v>
          </cell>
          <cell r="B38">
            <v>72646</v>
          </cell>
          <cell r="C38">
            <v>5599308</v>
          </cell>
          <cell r="D38" t="str">
            <v>217,039     77077       74.92     163</v>
          </cell>
        </row>
        <row r="39">
          <cell r="A39">
            <v>36770</v>
          </cell>
          <cell r="B39">
            <v>59186</v>
          </cell>
          <cell r="C39">
            <v>4726070</v>
          </cell>
          <cell r="D39" t="str">
            <v>191,691     79852       76.41     158</v>
          </cell>
        </row>
        <row r="40">
          <cell r="A40">
            <v>36800</v>
          </cell>
          <cell r="B40">
            <v>56139</v>
          </cell>
          <cell r="C40">
            <v>4973253</v>
          </cell>
          <cell r="D40" t="str">
            <v>160,846     88589       74.13     152</v>
          </cell>
        </row>
        <row r="41">
          <cell r="A41">
            <v>36831</v>
          </cell>
          <cell r="B41">
            <v>52799</v>
          </cell>
          <cell r="C41">
            <v>4395134</v>
          </cell>
          <cell r="D41" t="str">
            <v>143,625     83243       73.12     151</v>
          </cell>
        </row>
        <row r="42">
          <cell r="A42">
            <v>36861</v>
          </cell>
          <cell r="B42">
            <v>52754</v>
          </cell>
          <cell r="C42">
            <v>4117783</v>
          </cell>
          <cell r="D42" t="str">
            <v>125,877     78057       70.47     144</v>
          </cell>
        </row>
        <row r="43">
          <cell r="A43" t="str">
            <v>Totals:</v>
          </cell>
          <cell r="B43" t="str">
            <v>__________</v>
          </cell>
          <cell r="C43" t="str">
            <v>__________</v>
          </cell>
          <cell r="D43" t="str">
            <v>__________</v>
          </cell>
        </row>
        <row r="44">
          <cell r="A44">
            <v>2000</v>
          </cell>
          <cell r="B44">
            <v>979437</v>
          </cell>
          <cell r="C44">
            <v>66111232</v>
          </cell>
          <cell r="D44">
            <v>3864594</v>
          </cell>
        </row>
        <row r="46">
          <cell r="A46">
            <v>36892</v>
          </cell>
          <cell r="B46">
            <v>47927</v>
          </cell>
          <cell r="C46">
            <v>3845354</v>
          </cell>
          <cell r="D46" t="str">
            <v>102,764     80234       68.20     141</v>
          </cell>
        </row>
        <row r="47">
          <cell r="A47">
            <v>36923</v>
          </cell>
          <cell r="B47">
            <v>40478</v>
          </cell>
          <cell r="C47">
            <v>3448812</v>
          </cell>
          <cell r="D47" t="str">
            <v>87,813     85203       68.45     141</v>
          </cell>
        </row>
        <row r="48">
          <cell r="A48">
            <v>36951</v>
          </cell>
          <cell r="B48">
            <v>43776</v>
          </cell>
          <cell r="C48">
            <v>3523070</v>
          </cell>
          <cell r="D48" t="str">
            <v>81,862     80480       65.16     139</v>
          </cell>
        </row>
        <row r="49">
          <cell r="A49">
            <v>36982</v>
          </cell>
          <cell r="B49">
            <v>42039</v>
          </cell>
          <cell r="C49">
            <v>3128451</v>
          </cell>
          <cell r="D49" t="str">
            <v>76,013     74418       64.39     133</v>
          </cell>
        </row>
        <row r="50">
          <cell r="A50">
            <v>37012</v>
          </cell>
          <cell r="B50">
            <v>40787</v>
          </cell>
          <cell r="C50">
            <v>3089512</v>
          </cell>
          <cell r="D50" t="str">
            <v>79,312     75748       66.04     130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75-1977"/>
    </sheetNames>
    <sheetDataSet>
      <sheetData sheetId="0">
        <row r="371">
          <cell r="A371">
            <v>34335</v>
          </cell>
          <cell r="B371">
            <v>428511</v>
          </cell>
          <cell r="C371">
            <v>5883312</v>
          </cell>
        </row>
        <row r="372">
          <cell r="A372">
            <v>34366</v>
          </cell>
          <cell r="B372">
            <v>375587</v>
          </cell>
          <cell r="C372">
            <v>5408452</v>
          </cell>
        </row>
        <row r="373">
          <cell r="A373">
            <v>34394</v>
          </cell>
          <cell r="B373">
            <v>426558</v>
          </cell>
          <cell r="C373">
            <v>6097596</v>
          </cell>
        </row>
        <row r="374">
          <cell r="A374">
            <v>34425</v>
          </cell>
          <cell r="B374">
            <v>391166</v>
          </cell>
          <cell r="C374">
            <v>5804301</v>
          </cell>
        </row>
        <row r="375">
          <cell r="A375">
            <v>34455</v>
          </cell>
          <cell r="B375">
            <v>401551</v>
          </cell>
          <cell r="C375">
            <v>5857698</v>
          </cell>
        </row>
        <row r="376">
          <cell r="A376">
            <v>34486</v>
          </cell>
          <cell r="B376">
            <v>379688</v>
          </cell>
          <cell r="C376">
            <v>5510235</v>
          </cell>
        </row>
        <row r="377">
          <cell r="A377">
            <v>34516</v>
          </cell>
          <cell r="B377">
            <v>379873</v>
          </cell>
          <cell r="C377">
            <v>5646567</v>
          </cell>
        </row>
        <row r="378">
          <cell r="A378">
            <v>34547</v>
          </cell>
          <cell r="B378">
            <v>374391</v>
          </cell>
          <cell r="C378">
            <v>5617346</v>
          </cell>
        </row>
        <row r="379">
          <cell r="A379">
            <v>34578</v>
          </cell>
          <cell r="B379">
            <v>357855</v>
          </cell>
          <cell r="C379">
            <v>5023729</v>
          </cell>
        </row>
        <row r="380">
          <cell r="A380">
            <v>34608</v>
          </cell>
          <cell r="B380">
            <v>351720</v>
          </cell>
          <cell r="C380">
            <v>5258139</v>
          </cell>
        </row>
        <row r="381">
          <cell r="A381">
            <v>34639</v>
          </cell>
          <cell r="B381">
            <v>347705</v>
          </cell>
          <cell r="C381">
            <v>5348686</v>
          </cell>
        </row>
        <row r="382">
          <cell r="A382">
            <v>34669</v>
          </cell>
          <cell r="B382">
            <v>345650</v>
          </cell>
          <cell r="C382">
            <v>5372020</v>
          </cell>
        </row>
        <row r="383">
          <cell r="A383" t="str">
            <v>Totals:</v>
          </cell>
          <cell r="B383" t="str">
            <v>__________</v>
          </cell>
          <cell r="C383" t="str">
            <v>__________</v>
          </cell>
        </row>
        <row r="384">
          <cell r="A384">
            <v>1994</v>
          </cell>
          <cell r="B384">
            <v>4560255</v>
          </cell>
          <cell r="C384">
            <v>66828081</v>
          </cell>
        </row>
        <row r="386">
          <cell r="A386">
            <v>34700</v>
          </cell>
          <cell r="B386">
            <v>348857</v>
          </cell>
          <cell r="C386">
            <v>5161548</v>
          </cell>
        </row>
        <row r="387">
          <cell r="A387">
            <v>34731</v>
          </cell>
          <cell r="B387">
            <v>316609</v>
          </cell>
          <cell r="C387">
            <v>4452496</v>
          </cell>
        </row>
        <row r="388">
          <cell r="A388">
            <v>34759</v>
          </cell>
          <cell r="B388">
            <v>334021</v>
          </cell>
          <cell r="C388">
            <v>4752387</v>
          </cell>
        </row>
        <row r="389">
          <cell r="A389">
            <v>34790</v>
          </cell>
          <cell r="B389">
            <v>329468</v>
          </cell>
          <cell r="C389">
            <v>4653995</v>
          </cell>
        </row>
        <row r="390">
          <cell r="A390">
            <v>34820</v>
          </cell>
          <cell r="B390">
            <v>333787</v>
          </cell>
          <cell r="C390">
            <v>4756803</v>
          </cell>
        </row>
        <row r="391">
          <cell r="A391">
            <v>34851</v>
          </cell>
          <cell r="B391">
            <v>311402</v>
          </cell>
          <cell r="C391">
            <v>4582946</v>
          </cell>
        </row>
        <row r="392">
          <cell r="A392">
            <v>34881</v>
          </cell>
          <cell r="B392">
            <v>322770</v>
          </cell>
          <cell r="C392">
            <v>4703019</v>
          </cell>
        </row>
        <row r="393">
          <cell r="A393">
            <v>34912</v>
          </cell>
          <cell r="B393">
            <v>312915</v>
          </cell>
          <cell r="C393">
            <v>4512692</v>
          </cell>
        </row>
        <row r="394">
          <cell r="A394">
            <v>34943</v>
          </cell>
          <cell r="B394">
            <v>309541</v>
          </cell>
          <cell r="C394">
            <v>4465516</v>
          </cell>
        </row>
        <row r="395">
          <cell r="A395">
            <v>34973</v>
          </cell>
          <cell r="B395">
            <v>315905</v>
          </cell>
          <cell r="C395">
            <v>4749863</v>
          </cell>
        </row>
        <row r="396">
          <cell r="A396">
            <v>35004</v>
          </cell>
          <cell r="B396">
            <v>304264</v>
          </cell>
          <cell r="C396">
            <v>4885686</v>
          </cell>
        </row>
        <row r="397">
          <cell r="A397">
            <v>35034</v>
          </cell>
          <cell r="B397">
            <v>315662</v>
          </cell>
          <cell r="C397">
            <v>5004041</v>
          </cell>
        </row>
        <row r="398">
          <cell r="A398" t="str">
            <v>Totals:</v>
          </cell>
          <cell r="B398" t="str">
            <v>__________</v>
          </cell>
          <cell r="C398" t="str">
            <v>__________</v>
          </cell>
        </row>
        <row r="399">
          <cell r="A399">
            <v>1995</v>
          </cell>
          <cell r="B399">
            <v>3855201</v>
          </cell>
          <cell r="C399">
            <v>56680992</v>
          </cell>
        </row>
        <row r="401">
          <cell r="A401">
            <v>35065</v>
          </cell>
          <cell r="B401">
            <v>303943</v>
          </cell>
          <cell r="C401">
            <v>4935822</v>
          </cell>
        </row>
        <row r="402">
          <cell r="A402">
            <v>35096</v>
          </cell>
          <cell r="B402">
            <v>281824</v>
          </cell>
          <cell r="C402">
            <v>4586487</v>
          </cell>
        </row>
        <row r="403">
          <cell r="A403">
            <v>35125</v>
          </cell>
          <cell r="B403">
            <v>310388</v>
          </cell>
          <cell r="C403">
            <v>4823728</v>
          </cell>
        </row>
        <row r="404">
          <cell r="A404">
            <v>35156</v>
          </cell>
          <cell r="B404">
            <v>296392</v>
          </cell>
          <cell r="C404">
            <v>4750768</v>
          </cell>
        </row>
        <row r="405">
          <cell r="A405">
            <v>35186</v>
          </cell>
          <cell r="B405">
            <v>308161</v>
          </cell>
          <cell r="C405">
            <v>4869582</v>
          </cell>
        </row>
        <row r="406">
          <cell r="A406">
            <v>35217</v>
          </cell>
          <cell r="B406">
            <v>299448</v>
          </cell>
          <cell r="C406">
            <v>4700059</v>
          </cell>
        </row>
        <row r="407">
          <cell r="A407">
            <v>35247</v>
          </cell>
          <cell r="B407">
            <v>300532</v>
          </cell>
          <cell r="C407">
            <v>4952061</v>
          </cell>
        </row>
        <row r="408">
          <cell r="A408">
            <v>35278</v>
          </cell>
          <cell r="B408">
            <v>290613</v>
          </cell>
          <cell r="C408">
            <v>4583891</v>
          </cell>
        </row>
        <row r="409">
          <cell r="A409">
            <v>35309</v>
          </cell>
          <cell r="B409">
            <v>281462</v>
          </cell>
          <cell r="C409">
            <v>4373002</v>
          </cell>
        </row>
        <row r="410">
          <cell r="A410">
            <v>35339</v>
          </cell>
          <cell r="B410">
            <v>284249</v>
          </cell>
          <cell r="C410">
            <v>4605578</v>
          </cell>
        </row>
        <row r="411">
          <cell r="A411">
            <v>35370</v>
          </cell>
          <cell r="B411">
            <v>265725</v>
          </cell>
          <cell r="C411">
            <v>4506551</v>
          </cell>
        </row>
        <row r="412">
          <cell r="A412">
            <v>35400</v>
          </cell>
          <cell r="B412">
            <v>263922</v>
          </cell>
          <cell r="C412">
            <v>4636097</v>
          </cell>
        </row>
        <row r="413">
          <cell r="A413" t="str">
            <v>Totals:</v>
          </cell>
          <cell r="B413" t="str">
            <v>__________</v>
          </cell>
          <cell r="C413" t="str">
            <v>__________</v>
          </cell>
        </row>
        <row r="414">
          <cell r="A414">
            <v>1996</v>
          </cell>
          <cell r="B414">
            <v>3486659</v>
          </cell>
          <cell r="C414">
            <v>56323626</v>
          </cell>
        </row>
        <row r="416">
          <cell r="A416">
            <v>35431</v>
          </cell>
          <cell r="B416">
            <v>267067</v>
          </cell>
          <cell r="C416">
            <v>4445419</v>
          </cell>
        </row>
        <row r="417">
          <cell r="A417">
            <v>35462</v>
          </cell>
          <cell r="B417">
            <v>251451</v>
          </cell>
          <cell r="C417">
            <v>4051411</v>
          </cell>
        </row>
        <row r="418">
          <cell r="A418">
            <v>35490</v>
          </cell>
          <cell r="B418">
            <v>271755</v>
          </cell>
          <cell r="C418">
            <v>4439543</v>
          </cell>
        </row>
        <row r="419">
          <cell r="A419">
            <v>35521</v>
          </cell>
          <cell r="B419">
            <v>262011</v>
          </cell>
          <cell r="C419">
            <v>4212848</v>
          </cell>
        </row>
        <row r="420">
          <cell r="A420">
            <v>35551</v>
          </cell>
          <cell r="B420">
            <v>266981</v>
          </cell>
          <cell r="C420">
            <v>4355571</v>
          </cell>
        </row>
        <row r="421">
          <cell r="A421">
            <v>35582</v>
          </cell>
          <cell r="B421">
            <v>250063</v>
          </cell>
          <cell r="C421">
            <v>4051879</v>
          </cell>
        </row>
        <row r="422">
          <cell r="A422">
            <v>35612</v>
          </cell>
          <cell r="B422">
            <v>253522</v>
          </cell>
          <cell r="C422">
            <v>4218363</v>
          </cell>
        </row>
        <row r="423">
          <cell r="A423">
            <v>35643</v>
          </cell>
          <cell r="B423">
            <v>238155</v>
          </cell>
          <cell r="C423">
            <v>4131496</v>
          </cell>
        </row>
        <row r="424">
          <cell r="A424">
            <v>35674</v>
          </cell>
          <cell r="B424">
            <v>227266</v>
          </cell>
          <cell r="C424">
            <v>3994529</v>
          </cell>
        </row>
        <row r="425">
          <cell r="A425">
            <v>35704</v>
          </cell>
          <cell r="B425">
            <v>238247</v>
          </cell>
          <cell r="C425">
            <v>4216939</v>
          </cell>
        </row>
        <row r="426">
          <cell r="A426">
            <v>35735</v>
          </cell>
          <cell r="B426">
            <v>235319</v>
          </cell>
          <cell r="C426">
            <v>4018919</v>
          </cell>
        </row>
        <row r="427">
          <cell r="A427">
            <v>35765</v>
          </cell>
          <cell r="B427">
            <v>239261</v>
          </cell>
          <cell r="C427">
            <v>4032870</v>
          </cell>
        </row>
        <row r="428">
          <cell r="A428" t="str">
            <v>Totals:</v>
          </cell>
          <cell r="B428" t="str">
            <v>__________</v>
          </cell>
          <cell r="C428" t="str">
            <v>__________</v>
          </cell>
        </row>
        <row r="429">
          <cell r="A429">
            <v>1997</v>
          </cell>
          <cell r="B429">
            <v>3001098</v>
          </cell>
          <cell r="C429">
            <v>50169787</v>
          </cell>
        </row>
        <row r="431">
          <cell r="A431">
            <v>35796</v>
          </cell>
          <cell r="B431">
            <v>230038</v>
          </cell>
          <cell r="C431">
            <v>4052295</v>
          </cell>
        </row>
        <row r="432">
          <cell r="A432">
            <v>35827</v>
          </cell>
          <cell r="B432">
            <v>210474</v>
          </cell>
          <cell r="C432">
            <v>3608495</v>
          </cell>
        </row>
        <row r="433">
          <cell r="A433">
            <v>35855</v>
          </cell>
          <cell r="B433">
            <v>240501</v>
          </cell>
          <cell r="C433">
            <v>3898355</v>
          </cell>
        </row>
        <row r="434">
          <cell r="A434">
            <v>35886</v>
          </cell>
          <cell r="B434">
            <v>226636</v>
          </cell>
          <cell r="C434">
            <v>3782355</v>
          </cell>
        </row>
        <row r="435">
          <cell r="A435">
            <v>35916</v>
          </cell>
          <cell r="B435">
            <v>225252</v>
          </cell>
          <cell r="C435">
            <v>3731097</v>
          </cell>
        </row>
        <row r="436">
          <cell r="A436">
            <v>35947</v>
          </cell>
          <cell r="B436">
            <v>212978</v>
          </cell>
          <cell r="C436">
            <v>3729137</v>
          </cell>
        </row>
        <row r="437">
          <cell r="A437">
            <v>35977</v>
          </cell>
          <cell r="B437">
            <v>211617</v>
          </cell>
          <cell r="C437">
            <v>3748672</v>
          </cell>
        </row>
        <row r="438">
          <cell r="A438">
            <v>36008</v>
          </cell>
          <cell r="B438">
            <v>205914</v>
          </cell>
          <cell r="C438">
            <v>3556939</v>
          </cell>
        </row>
        <row r="439">
          <cell r="A439">
            <v>36039</v>
          </cell>
          <cell r="B439">
            <v>201875</v>
          </cell>
          <cell r="C439">
            <v>3364904</v>
          </cell>
        </row>
        <row r="440">
          <cell r="A440">
            <v>36069</v>
          </cell>
          <cell r="B440">
            <v>211316</v>
          </cell>
          <cell r="C440">
            <v>3513876</v>
          </cell>
        </row>
        <row r="441">
          <cell r="A441">
            <v>36100</v>
          </cell>
          <cell r="B441">
            <v>199057</v>
          </cell>
          <cell r="C441">
            <v>3435664</v>
          </cell>
        </row>
        <row r="442">
          <cell r="A442">
            <v>36130</v>
          </cell>
          <cell r="B442">
            <v>195579</v>
          </cell>
          <cell r="C442">
            <v>3469340</v>
          </cell>
        </row>
        <row r="443">
          <cell r="A443" t="str">
            <v>Totals:</v>
          </cell>
          <cell r="B443" t="str">
            <v>__________</v>
          </cell>
          <cell r="C443" t="str">
            <v>__________</v>
          </cell>
        </row>
        <row r="444">
          <cell r="A444">
            <v>1998</v>
          </cell>
          <cell r="B444">
            <v>2571237</v>
          </cell>
          <cell r="C444">
            <v>43891129</v>
          </cell>
        </row>
        <row r="446">
          <cell r="A446">
            <v>36161</v>
          </cell>
          <cell r="B446">
            <v>190204</v>
          </cell>
          <cell r="C446">
            <v>3342857</v>
          </cell>
        </row>
        <row r="447">
          <cell r="A447">
            <v>36192</v>
          </cell>
          <cell r="B447">
            <v>177443</v>
          </cell>
          <cell r="C447">
            <v>3103655</v>
          </cell>
        </row>
        <row r="448">
          <cell r="A448">
            <v>36220</v>
          </cell>
          <cell r="B448">
            <v>197983</v>
          </cell>
          <cell r="C448">
            <v>3332504</v>
          </cell>
        </row>
        <row r="449">
          <cell r="A449">
            <v>36251</v>
          </cell>
          <cell r="B449">
            <v>194792</v>
          </cell>
          <cell r="C449">
            <v>3181038</v>
          </cell>
        </row>
        <row r="450">
          <cell r="A450">
            <v>36281</v>
          </cell>
          <cell r="B450">
            <v>194003</v>
          </cell>
          <cell r="C450">
            <v>3308933</v>
          </cell>
        </row>
        <row r="451">
          <cell r="A451">
            <v>36312</v>
          </cell>
          <cell r="B451">
            <v>196928</v>
          </cell>
          <cell r="C451">
            <v>3132012</v>
          </cell>
        </row>
        <row r="452">
          <cell r="A452">
            <v>36342</v>
          </cell>
          <cell r="B452">
            <v>199540</v>
          </cell>
          <cell r="C452">
            <v>3423874</v>
          </cell>
        </row>
        <row r="453">
          <cell r="A453">
            <v>36373</v>
          </cell>
          <cell r="B453">
            <v>192789</v>
          </cell>
          <cell r="C453">
            <v>3424317</v>
          </cell>
        </row>
        <row r="454">
          <cell r="A454">
            <v>36404</v>
          </cell>
          <cell r="B454">
            <v>190881</v>
          </cell>
          <cell r="C454">
            <v>3305110</v>
          </cell>
        </row>
        <row r="455">
          <cell r="A455">
            <v>36434</v>
          </cell>
          <cell r="B455">
            <v>198875</v>
          </cell>
          <cell r="C455">
            <v>3424495</v>
          </cell>
        </row>
        <row r="456">
          <cell r="A456">
            <v>36465</v>
          </cell>
          <cell r="B456">
            <v>182203</v>
          </cell>
          <cell r="C456">
            <v>3307729</v>
          </cell>
        </row>
        <row r="457">
          <cell r="A457">
            <v>36495</v>
          </cell>
          <cell r="B457">
            <v>192899</v>
          </cell>
          <cell r="C457">
            <v>3494050</v>
          </cell>
        </row>
        <row r="458">
          <cell r="A458" t="str">
            <v>Totals:</v>
          </cell>
          <cell r="B458" t="str">
            <v>__________</v>
          </cell>
          <cell r="C458" t="str">
            <v>__________</v>
          </cell>
        </row>
        <row r="459">
          <cell r="A459">
            <v>1999</v>
          </cell>
          <cell r="B459">
            <v>2308540</v>
          </cell>
          <cell r="C459">
            <v>39780574</v>
          </cell>
        </row>
        <row r="461">
          <cell r="A461">
            <v>36526</v>
          </cell>
          <cell r="B461">
            <v>184478</v>
          </cell>
          <cell r="C461">
            <v>3479426</v>
          </cell>
        </row>
        <row r="462">
          <cell r="A462">
            <v>36557</v>
          </cell>
          <cell r="B462">
            <v>166953</v>
          </cell>
          <cell r="C462">
            <v>3245622</v>
          </cell>
        </row>
        <row r="463">
          <cell r="A463">
            <v>36586</v>
          </cell>
          <cell r="B463">
            <v>186795</v>
          </cell>
          <cell r="C463">
            <v>3306626</v>
          </cell>
        </row>
        <row r="464">
          <cell r="A464">
            <v>36617</v>
          </cell>
          <cell r="B464">
            <v>183162</v>
          </cell>
          <cell r="C464">
            <v>3325216</v>
          </cell>
        </row>
        <row r="465">
          <cell r="A465">
            <v>36647</v>
          </cell>
          <cell r="B465">
            <v>184273</v>
          </cell>
          <cell r="C465">
            <v>3435333</v>
          </cell>
        </row>
        <row r="466">
          <cell r="A466">
            <v>36678</v>
          </cell>
          <cell r="B466">
            <v>187241</v>
          </cell>
          <cell r="C466">
            <v>3305318</v>
          </cell>
        </row>
        <row r="467">
          <cell r="A467">
            <v>36708</v>
          </cell>
          <cell r="B467">
            <v>191602</v>
          </cell>
          <cell r="C467">
            <v>3375970</v>
          </cell>
        </row>
        <row r="468">
          <cell r="A468">
            <v>36739</v>
          </cell>
          <cell r="B468">
            <v>191696</v>
          </cell>
          <cell r="C468">
            <v>3378666</v>
          </cell>
        </row>
        <row r="469">
          <cell r="A469">
            <v>36770</v>
          </cell>
          <cell r="B469">
            <v>186335</v>
          </cell>
          <cell r="C469">
            <v>3247340</v>
          </cell>
        </row>
        <row r="470">
          <cell r="A470">
            <v>36800</v>
          </cell>
          <cell r="B470">
            <v>190476</v>
          </cell>
          <cell r="C470">
            <v>3375431</v>
          </cell>
        </row>
        <row r="471">
          <cell r="A471">
            <v>36831</v>
          </cell>
          <cell r="B471">
            <v>183300</v>
          </cell>
          <cell r="C471">
            <v>3293492</v>
          </cell>
        </row>
        <row r="472">
          <cell r="A472">
            <v>36861</v>
          </cell>
          <cell r="B472">
            <v>188704</v>
          </cell>
          <cell r="C472">
            <v>3482052</v>
          </cell>
        </row>
        <row r="473">
          <cell r="A473" t="str">
            <v>Totals:</v>
          </cell>
          <cell r="B473" t="str">
            <v>__________</v>
          </cell>
          <cell r="C473" t="str">
            <v>__________</v>
          </cell>
        </row>
        <row r="474">
          <cell r="A474">
            <v>2000</v>
          </cell>
          <cell r="B474">
            <v>2225015</v>
          </cell>
          <cell r="C474">
            <v>40250492</v>
          </cell>
        </row>
        <row r="476">
          <cell r="A476">
            <v>36892</v>
          </cell>
          <cell r="B476">
            <v>175405</v>
          </cell>
          <cell r="C476">
            <v>3413725</v>
          </cell>
        </row>
        <row r="477">
          <cell r="A477">
            <v>36923</v>
          </cell>
          <cell r="B477">
            <v>159207</v>
          </cell>
          <cell r="C477">
            <v>3170703</v>
          </cell>
        </row>
        <row r="478">
          <cell r="A478">
            <v>36951</v>
          </cell>
          <cell r="B478">
            <v>169172</v>
          </cell>
          <cell r="C478">
            <v>3380876</v>
          </cell>
        </row>
        <row r="479">
          <cell r="A479">
            <v>36982</v>
          </cell>
          <cell r="B479">
            <v>161860</v>
          </cell>
          <cell r="C479">
            <v>3229101</v>
          </cell>
        </row>
        <row r="480">
          <cell r="A480">
            <v>37012</v>
          </cell>
          <cell r="B480">
            <v>161706</v>
          </cell>
          <cell r="C480">
            <v>3437321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0"/>
    </sheetNames>
    <sheetDataSet>
      <sheetData sheetId="0">
        <row r="52">
          <cell r="A52">
            <v>36586</v>
          </cell>
          <cell r="B52">
            <v>85738</v>
          </cell>
          <cell r="C52">
            <v>5747035</v>
          </cell>
          <cell r="D52" t="str">
            <v>914,323     67031       91.43     219</v>
          </cell>
        </row>
        <row r="53">
          <cell r="A53">
            <v>36617</v>
          </cell>
          <cell r="B53">
            <v>193450</v>
          </cell>
          <cell r="C53">
            <v>12446822</v>
          </cell>
          <cell r="D53" t="str">
            <v>762,001     64342       79.75     209</v>
          </cell>
        </row>
        <row r="54">
          <cell r="A54">
            <v>36647</v>
          </cell>
          <cell r="B54">
            <v>182008</v>
          </cell>
          <cell r="C54">
            <v>12941099</v>
          </cell>
          <cell r="D54" t="str">
            <v>630,563     71102       77.60     207</v>
          </cell>
        </row>
        <row r="55">
          <cell r="A55">
            <v>36678</v>
          </cell>
          <cell r="B55">
            <v>146917</v>
          </cell>
          <cell r="C55">
            <v>10796466</v>
          </cell>
          <cell r="D55" t="str">
            <v>409,621     73487       73.60     207</v>
          </cell>
        </row>
        <row r="56">
          <cell r="A56">
            <v>36708</v>
          </cell>
          <cell r="B56">
            <v>140020</v>
          </cell>
          <cell r="C56">
            <v>9979827</v>
          </cell>
          <cell r="D56" t="str">
            <v>396,741     71275       73.91     198</v>
          </cell>
        </row>
        <row r="57">
          <cell r="A57">
            <v>36739</v>
          </cell>
          <cell r="B57">
            <v>117909</v>
          </cell>
          <cell r="C57">
            <v>9515788</v>
          </cell>
          <cell r="D57" t="str">
            <v>337,509     80705       74.11     185</v>
          </cell>
        </row>
        <row r="58">
          <cell r="A58">
            <v>36770</v>
          </cell>
          <cell r="B58">
            <v>107881</v>
          </cell>
          <cell r="C58">
            <v>8550808</v>
          </cell>
          <cell r="D58" t="str">
            <v>293,640     79262       73.13     184</v>
          </cell>
        </row>
        <row r="59">
          <cell r="A59">
            <v>36800</v>
          </cell>
          <cell r="B59">
            <v>113501</v>
          </cell>
          <cell r="C59">
            <v>8167120</v>
          </cell>
          <cell r="D59" t="str">
            <v>268,203     71957       70.26     180</v>
          </cell>
        </row>
        <row r="60">
          <cell r="A60">
            <v>36831</v>
          </cell>
          <cell r="B60">
            <v>99840</v>
          </cell>
          <cell r="C60">
            <v>7308008</v>
          </cell>
          <cell r="D60" t="str">
            <v>280,621     73198       73.76     175</v>
          </cell>
        </row>
        <row r="61">
          <cell r="A61">
            <v>36861</v>
          </cell>
          <cell r="B61">
            <v>98647</v>
          </cell>
          <cell r="C61">
            <v>7044134</v>
          </cell>
          <cell r="D61" t="str">
            <v>242,327     71408       71.07     172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2000</v>
          </cell>
          <cell r="B63">
            <v>1285911</v>
          </cell>
          <cell r="C63">
            <v>92497107</v>
          </cell>
          <cell r="D63">
            <v>4535549</v>
          </cell>
        </row>
        <row r="65">
          <cell r="A65">
            <v>36892</v>
          </cell>
          <cell r="B65">
            <v>88556</v>
          </cell>
          <cell r="C65">
            <v>6447221</v>
          </cell>
          <cell r="D65" t="str">
            <v>177,157     72804       66.67     167</v>
          </cell>
        </row>
        <row r="66">
          <cell r="A66">
            <v>36923</v>
          </cell>
          <cell r="B66">
            <v>76056</v>
          </cell>
          <cell r="C66">
            <v>5542159</v>
          </cell>
          <cell r="D66" t="str">
            <v>161,805     72870       68.03     170</v>
          </cell>
        </row>
        <row r="67">
          <cell r="A67">
            <v>36951</v>
          </cell>
          <cell r="B67">
            <v>82629</v>
          </cell>
          <cell r="C67">
            <v>5843029</v>
          </cell>
          <cell r="D67" t="str">
            <v>171,673     70715       67.51     166</v>
          </cell>
        </row>
        <row r="68">
          <cell r="A68">
            <v>36982</v>
          </cell>
          <cell r="B68">
            <v>70549</v>
          </cell>
          <cell r="C68">
            <v>5305279</v>
          </cell>
          <cell r="D68" t="str">
            <v>157,262     75200       69.03     165</v>
          </cell>
        </row>
        <row r="69">
          <cell r="A69">
            <v>37012</v>
          </cell>
          <cell r="B69">
            <v>66255</v>
          </cell>
          <cell r="C69">
            <v>5066432</v>
          </cell>
          <cell r="D69" t="str">
            <v>159,292     76469       70.62     157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00"/>
    </sheetNames>
    <sheetDataSet>
      <sheetData sheetId="0">
        <row r="57">
          <cell r="A57">
            <v>36617</v>
          </cell>
          <cell r="B57">
            <v>77691</v>
          </cell>
          <cell r="C57">
            <v>4958415</v>
          </cell>
          <cell r="D57" t="str">
            <v>175,629     63823       69.33     174</v>
          </cell>
        </row>
        <row r="58">
          <cell r="A58">
            <v>36647</v>
          </cell>
          <cell r="B58">
            <v>155645</v>
          </cell>
          <cell r="C58">
            <v>9316605</v>
          </cell>
          <cell r="D58" t="str">
            <v>519,381     59859       76.94     166</v>
          </cell>
        </row>
        <row r="59">
          <cell r="A59">
            <v>36678</v>
          </cell>
          <cell r="B59">
            <v>136563</v>
          </cell>
          <cell r="C59">
            <v>7799973</v>
          </cell>
          <cell r="D59" t="str">
            <v>381,841     57117       73.66     164</v>
          </cell>
        </row>
        <row r="60">
          <cell r="A60">
            <v>36708</v>
          </cell>
          <cell r="B60">
            <v>130916</v>
          </cell>
          <cell r="C60">
            <v>8118943</v>
          </cell>
          <cell r="D60" t="str">
            <v>338,674     62017       72.12     157</v>
          </cell>
        </row>
        <row r="61">
          <cell r="A61">
            <v>36739</v>
          </cell>
          <cell r="B61">
            <v>130949</v>
          </cell>
          <cell r="C61">
            <v>6621709</v>
          </cell>
          <cell r="D61" t="str">
            <v>289,177     50568       68.83     156</v>
          </cell>
        </row>
        <row r="62">
          <cell r="A62">
            <v>36770</v>
          </cell>
          <cell r="B62">
            <v>121989</v>
          </cell>
          <cell r="C62">
            <v>5680881</v>
          </cell>
          <cell r="D62" t="str">
            <v>220,405     46569       64.37     156</v>
          </cell>
        </row>
        <row r="63">
          <cell r="A63">
            <v>36800</v>
          </cell>
          <cell r="B63">
            <v>115241</v>
          </cell>
          <cell r="C63">
            <v>5614707</v>
          </cell>
          <cell r="D63" t="str">
            <v>203,121     48722       63.80     154</v>
          </cell>
        </row>
        <row r="64">
          <cell r="A64">
            <v>36831</v>
          </cell>
          <cell r="B64">
            <v>101396</v>
          </cell>
          <cell r="C64">
            <v>4762785</v>
          </cell>
          <cell r="D64" t="str">
            <v>171,756     46973       62.88     153</v>
          </cell>
        </row>
        <row r="65">
          <cell r="A65">
            <v>36861</v>
          </cell>
          <cell r="B65">
            <v>91978</v>
          </cell>
          <cell r="C65">
            <v>4833817</v>
          </cell>
          <cell r="D65" t="str">
            <v>165,381     52555       64.26     156</v>
          </cell>
        </row>
        <row r="66">
          <cell r="A66" t="str">
            <v>Totals:</v>
          </cell>
          <cell r="B66" t="str">
            <v>__________</v>
          </cell>
          <cell r="C66" t="str">
            <v>__________</v>
          </cell>
          <cell r="D66" t="str">
            <v>__________</v>
          </cell>
        </row>
        <row r="67">
          <cell r="A67">
            <v>2000</v>
          </cell>
          <cell r="B67">
            <v>1062368</v>
          </cell>
          <cell r="C67">
            <v>57707835</v>
          </cell>
          <cell r="D67">
            <v>2465365</v>
          </cell>
        </row>
        <row r="69">
          <cell r="A69">
            <v>36892</v>
          </cell>
          <cell r="B69">
            <v>90116</v>
          </cell>
          <cell r="C69">
            <v>4461778</v>
          </cell>
          <cell r="D69" t="str">
            <v>107,231     49512       54.34     153</v>
          </cell>
        </row>
        <row r="70">
          <cell r="A70">
            <v>36923</v>
          </cell>
          <cell r="B70">
            <v>75749</v>
          </cell>
          <cell r="C70">
            <v>3793898</v>
          </cell>
          <cell r="D70" t="str">
            <v>91,628     50086       54.74     153</v>
          </cell>
        </row>
        <row r="71">
          <cell r="A71">
            <v>36951</v>
          </cell>
          <cell r="B71">
            <v>78483</v>
          </cell>
          <cell r="C71">
            <v>3988505</v>
          </cell>
          <cell r="D71" t="str">
            <v>89,002     50820       53.14     149</v>
          </cell>
        </row>
        <row r="72">
          <cell r="A72">
            <v>36982</v>
          </cell>
          <cell r="B72">
            <v>76842</v>
          </cell>
          <cell r="C72">
            <v>3811274</v>
          </cell>
          <cell r="D72" t="str">
            <v>88,583     49599       53.55     146</v>
          </cell>
        </row>
        <row r="73">
          <cell r="A73">
            <v>37012</v>
          </cell>
          <cell r="B73">
            <v>65332</v>
          </cell>
          <cell r="C73">
            <v>3270350</v>
          </cell>
          <cell r="D73" t="str">
            <v>82,758     50058       55.88     142</v>
          </cell>
        </row>
        <row r="74">
          <cell r="A74" t="str">
            <v>Totals:</v>
          </cell>
          <cell r="B74" t="str">
            <v>__________</v>
          </cell>
          <cell r="C74" t="str">
            <v>__________</v>
          </cell>
          <cell r="D74" t="str">
            <v>__________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00"/>
    </sheetNames>
    <sheetDataSet>
      <sheetData sheetId="0">
        <row r="53">
          <cell r="A53">
            <v>36647</v>
          </cell>
          <cell r="B53">
            <v>97711</v>
          </cell>
          <cell r="C53">
            <v>5492666</v>
          </cell>
          <cell r="D53" t="str">
            <v>333,854     56214       77.36     184</v>
          </cell>
        </row>
        <row r="54">
          <cell r="A54">
            <v>36678</v>
          </cell>
          <cell r="B54">
            <v>180846</v>
          </cell>
          <cell r="C54">
            <v>11133054</v>
          </cell>
          <cell r="D54" t="str">
            <v>712,953     61561       79.77     177</v>
          </cell>
        </row>
        <row r="55">
          <cell r="A55">
            <v>36708</v>
          </cell>
          <cell r="B55">
            <v>161973</v>
          </cell>
          <cell r="C55">
            <v>10244559</v>
          </cell>
          <cell r="D55" t="str">
            <v>475,410     63249       74.59     177</v>
          </cell>
        </row>
        <row r="56">
          <cell r="A56">
            <v>36739</v>
          </cell>
          <cell r="B56">
            <v>136299</v>
          </cell>
          <cell r="C56">
            <v>8779992</v>
          </cell>
          <cell r="D56" t="str">
            <v>406,187     64418       74.88     174</v>
          </cell>
        </row>
        <row r="57">
          <cell r="A57">
            <v>36770</v>
          </cell>
          <cell r="B57">
            <v>102824</v>
          </cell>
          <cell r="C57">
            <v>7450538</v>
          </cell>
          <cell r="D57" t="str">
            <v>345,143     72460       77.05     169</v>
          </cell>
        </row>
        <row r="58">
          <cell r="A58">
            <v>36800</v>
          </cell>
          <cell r="B58">
            <v>94942</v>
          </cell>
          <cell r="C58">
            <v>7281212</v>
          </cell>
          <cell r="D58" t="str">
            <v>319,770     76692       77.11     165</v>
          </cell>
        </row>
        <row r="59">
          <cell r="A59">
            <v>36831</v>
          </cell>
          <cell r="B59">
            <v>82133</v>
          </cell>
          <cell r="C59">
            <v>5962818</v>
          </cell>
          <cell r="D59" t="str">
            <v>247,514     72600       75.08     166</v>
          </cell>
        </row>
        <row r="60">
          <cell r="A60">
            <v>36861</v>
          </cell>
          <cell r="B60">
            <v>82174</v>
          </cell>
          <cell r="C60">
            <v>5699441</v>
          </cell>
          <cell r="D60" t="str">
            <v>207,689     69359       71.65     164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  <row r="62">
          <cell r="A62">
            <v>2000</v>
          </cell>
          <cell r="B62">
            <v>938902</v>
          </cell>
          <cell r="C62">
            <v>62044280</v>
          </cell>
          <cell r="D62">
            <v>3048520</v>
          </cell>
        </row>
        <row r="64">
          <cell r="A64">
            <v>36892</v>
          </cell>
          <cell r="B64">
            <v>67264</v>
          </cell>
          <cell r="C64">
            <v>4942768</v>
          </cell>
          <cell r="D64" t="str">
            <v>137,706     73484       67.18     158</v>
          </cell>
        </row>
        <row r="65">
          <cell r="A65">
            <v>36923</v>
          </cell>
          <cell r="B65">
            <v>60286</v>
          </cell>
          <cell r="C65">
            <v>4246448</v>
          </cell>
          <cell r="D65" t="str">
            <v>127,504     70439       67.90     156</v>
          </cell>
        </row>
        <row r="66">
          <cell r="A66">
            <v>36951</v>
          </cell>
          <cell r="B66">
            <v>58029</v>
          </cell>
          <cell r="C66">
            <v>4515964</v>
          </cell>
          <cell r="D66" t="str">
            <v>130,035     77823       69.14     155</v>
          </cell>
        </row>
        <row r="67">
          <cell r="A67">
            <v>36982</v>
          </cell>
          <cell r="B67">
            <v>51649</v>
          </cell>
          <cell r="C67">
            <v>3700437</v>
          </cell>
          <cell r="D67" t="str">
            <v>108,621     71646       67.77     151</v>
          </cell>
        </row>
        <row r="68">
          <cell r="A68">
            <v>37012</v>
          </cell>
          <cell r="B68">
            <v>49775</v>
          </cell>
          <cell r="C68">
            <v>3292386</v>
          </cell>
          <cell r="D68" t="str">
            <v>106,331     66146       68.11     152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00"/>
    </sheetNames>
    <sheetDataSet>
      <sheetData sheetId="0">
        <row r="54">
          <cell r="A54">
            <v>36678</v>
          </cell>
          <cell r="B54">
            <v>110602</v>
          </cell>
          <cell r="C54">
            <v>7321476</v>
          </cell>
          <cell r="D54" t="str">
            <v>1,134,205     66197       91.11     197</v>
          </cell>
        </row>
        <row r="55">
          <cell r="A55">
            <v>36708</v>
          </cell>
          <cell r="B55">
            <v>207034</v>
          </cell>
          <cell r="C55">
            <v>11694087</v>
          </cell>
          <cell r="D55" t="str">
            <v>1,322,719     56484       86.47     184</v>
          </cell>
        </row>
        <row r="56">
          <cell r="A56">
            <v>36739</v>
          </cell>
          <cell r="B56">
            <v>167037</v>
          </cell>
          <cell r="C56">
            <v>10280831</v>
          </cell>
          <cell r="D56" t="str">
            <v>1,271,999     61549       88.39     186</v>
          </cell>
        </row>
        <row r="57">
          <cell r="A57">
            <v>36770</v>
          </cell>
          <cell r="B57">
            <v>119241</v>
          </cell>
          <cell r="C57">
            <v>8199054</v>
          </cell>
          <cell r="D57" t="str">
            <v>1,114,119     68761       90.33     184</v>
          </cell>
        </row>
        <row r="58">
          <cell r="A58">
            <v>36800</v>
          </cell>
          <cell r="B58">
            <v>111735</v>
          </cell>
          <cell r="C58">
            <v>7965930</v>
          </cell>
          <cell r="D58" t="str">
            <v>915,338     71294       89.12     181</v>
          </cell>
        </row>
        <row r="59">
          <cell r="A59">
            <v>36831</v>
          </cell>
          <cell r="B59">
            <v>104688</v>
          </cell>
          <cell r="C59">
            <v>6860334</v>
          </cell>
          <cell r="D59" t="str">
            <v>779,884     65532       88.17     181</v>
          </cell>
        </row>
        <row r="60">
          <cell r="A60">
            <v>36861</v>
          </cell>
          <cell r="B60">
            <v>99516</v>
          </cell>
          <cell r="C60">
            <v>6677548</v>
          </cell>
          <cell r="D60" t="str">
            <v>611,120     67101       86.00     176</v>
          </cell>
        </row>
        <row r="61">
          <cell r="A61" t="str">
            <v>Totals:</v>
          </cell>
          <cell r="B61" t="str">
            <v>__________</v>
          </cell>
          <cell r="C61" t="str">
            <v>__________</v>
          </cell>
          <cell r="D61" t="str">
            <v>__________</v>
          </cell>
        </row>
        <row r="62">
          <cell r="A62">
            <v>2000</v>
          </cell>
          <cell r="B62">
            <v>919853</v>
          </cell>
          <cell r="C62">
            <v>58999260</v>
          </cell>
          <cell r="D62">
            <v>7149384</v>
          </cell>
        </row>
        <row r="64">
          <cell r="A64">
            <v>36892</v>
          </cell>
          <cell r="B64">
            <v>93557</v>
          </cell>
          <cell r="C64">
            <v>6061222</v>
          </cell>
          <cell r="D64" t="str">
            <v>273,157     64787       74.49     175</v>
          </cell>
        </row>
        <row r="65">
          <cell r="A65">
            <v>36923</v>
          </cell>
          <cell r="B65">
            <v>77803</v>
          </cell>
          <cell r="C65">
            <v>4847295</v>
          </cell>
          <cell r="D65" t="str">
            <v>195,067     62303       71.49     174</v>
          </cell>
        </row>
        <row r="66">
          <cell r="A66">
            <v>36951</v>
          </cell>
          <cell r="B66">
            <v>72049</v>
          </cell>
          <cell r="C66">
            <v>5254322</v>
          </cell>
          <cell r="D66" t="str">
            <v>199,565     72928       73.47     173</v>
          </cell>
        </row>
        <row r="67">
          <cell r="A67">
            <v>36982</v>
          </cell>
          <cell r="B67">
            <v>66644</v>
          </cell>
          <cell r="C67">
            <v>4605117</v>
          </cell>
          <cell r="D67" t="str">
            <v>214,487     69101       76.29     170</v>
          </cell>
        </row>
        <row r="68">
          <cell r="A68">
            <v>37012</v>
          </cell>
          <cell r="B68">
            <v>67802</v>
          </cell>
          <cell r="C68">
            <v>4496145</v>
          </cell>
          <cell r="D68" t="str">
            <v>201,251     66313       74.80     167</v>
          </cell>
        </row>
        <row r="69">
          <cell r="A69" t="str">
            <v>Totals:</v>
          </cell>
          <cell r="B69" t="str">
            <v>__________</v>
          </cell>
          <cell r="C69" t="str">
            <v>__________</v>
          </cell>
          <cell r="D69" t="str">
            <v>__________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00"/>
    </sheetNames>
    <sheetDataSet>
      <sheetData sheetId="0">
        <row r="49">
          <cell r="A49">
            <v>36708</v>
          </cell>
          <cell r="B49">
            <v>141406</v>
          </cell>
          <cell r="C49">
            <v>4133480</v>
          </cell>
          <cell r="D49" t="str">
            <v>307,580     29232       68.51     174</v>
          </cell>
        </row>
        <row r="50">
          <cell r="A50">
            <v>36739</v>
          </cell>
          <cell r="B50">
            <v>218035</v>
          </cell>
          <cell r="C50">
            <v>8510533</v>
          </cell>
          <cell r="D50" t="str">
            <v>593,883     39033       73.15     162</v>
          </cell>
        </row>
        <row r="51">
          <cell r="A51">
            <v>36770</v>
          </cell>
          <cell r="B51">
            <v>188767</v>
          </cell>
          <cell r="C51">
            <v>8057631</v>
          </cell>
          <cell r="D51" t="str">
            <v>625,465     42686       76.82     162</v>
          </cell>
        </row>
        <row r="52">
          <cell r="A52">
            <v>36800</v>
          </cell>
          <cell r="B52">
            <v>157890</v>
          </cell>
          <cell r="C52">
            <v>7401457</v>
          </cell>
          <cell r="D52" t="str">
            <v>562,502     46878       78.08     159</v>
          </cell>
        </row>
        <row r="53">
          <cell r="A53">
            <v>36831</v>
          </cell>
          <cell r="B53">
            <v>121667</v>
          </cell>
          <cell r="C53">
            <v>5995659</v>
          </cell>
          <cell r="D53" t="str">
            <v>336,971     49280       73.47     156</v>
          </cell>
        </row>
        <row r="54">
          <cell r="A54">
            <v>36861</v>
          </cell>
          <cell r="B54">
            <v>120320</v>
          </cell>
          <cell r="C54">
            <v>5985209</v>
          </cell>
          <cell r="D54" t="str">
            <v>351,429     49745       74.49     154</v>
          </cell>
        </row>
        <row r="55">
          <cell r="A55" t="str">
            <v>Totals:</v>
          </cell>
          <cell r="B55" t="str">
            <v>__________</v>
          </cell>
          <cell r="C55" t="str">
            <v>__________</v>
          </cell>
          <cell r="D55" t="str">
            <v>__________</v>
          </cell>
        </row>
        <row r="56">
          <cell r="A56">
            <v>2000</v>
          </cell>
          <cell r="B56">
            <v>948085</v>
          </cell>
          <cell r="C56">
            <v>40083969</v>
          </cell>
          <cell r="D56">
            <v>2777830</v>
          </cell>
        </row>
        <row r="58">
          <cell r="A58">
            <v>36892</v>
          </cell>
          <cell r="B58">
            <v>106716</v>
          </cell>
          <cell r="C58">
            <v>5474737</v>
          </cell>
          <cell r="D58" t="str">
            <v>273,330     51302       71.92     152</v>
          </cell>
        </row>
        <row r="59">
          <cell r="A59">
            <v>36923</v>
          </cell>
          <cell r="B59">
            <v>95667</v>
          </cell>
          <cell r="C59">
            <v>4665932</v>
          </cell>
          <cell r="D59" t="str">
            <v>255,156     48773       72.73     150</v>
          </cell>
        </row>
        <row r="60">
          <cell r="A60">
            <v>36951</v>
          </cell>
          <cell r="B60">
            <v>79339</v>
          </cell>
          <cell r="C60">
            <v>4447357</v>
          </cell>
          <cell r="D60" t="str">
            <v>247,147     56056       75.70     148</v>
          </cell>
        </row>
        <row r="61">
          <cell r="A61">
            <v>36982</v>
          </cell>
          <cell r="B61">
            <v>65900</v>
          </cell>
          <cell r="C61">
            <v>3956566</v>
          </cell>
          <cell r="D61" t="str">
            <v>240,842     60039       78.52     145</v>
          </cell>
        </row>
        <row r="62">
          <cell r="A62">
            <v>37012</v>
          </cell>
          <cell r="B62">
            <v>50591</v>
          </cell>
          <cell r="C62">
            <v>3582389</v>
          </cell>
          <cell r="D62" t="str">
            <v>215,437     70811       80.98     140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00"/>
    </sheetNames>
    <sheetDataSet>
      <sheetData sheetId="0">
        <row r="32">
          <cell r="A32">
            <v>36739</v>
          </cell>
          <cell r="B32">
            <v>105769</v>
          </cell>
          <cell r="C32">
            <v>5013586</v>
          </cell>
          <cell r="D32" t="str">
            <v>223,977     47402       67.92     179</v>
          </cell>
        </row>
        <row r="33">
          <cell r="A33">
            <v>36770</v>
          </cell>
          <cell r="B33">
            <v>160965</v>
          </cell>
          <cell r="C33">
            <v>8309284</v>
          </cell>
          <cell r="D33" t="str">
            <v>357,751     51622       68.97     168</v>
          </cell>
        </row>
        <row r="34">
          <cell r="A34">
            <v>36800</v>
          </cell>
          <cell r="B34">
            <v>137232</v>
          </cell>
          <cell r="C34">
            <v>7962166</v>
          </cell>
          <cell r="D34" t="str">
            <v>318,058     58020       69.86     167</v>
          </cell>
        </row>
        <row r="35">
          <cell r="A35">
            <v>36831</v>
          </cell>
          <cell r="B35">
            <v>120352</v>
          </cell>
          <cell r="C35">
            <v>6976952</v>
          </cell>
          <cell r="D35" t="str">
            <v>245,167     57972       67.07     164</v>
          </cell>
        </row>
        <row r="36">
          <cell r="A36">
            <v>36861</v>
          </cell>
          <cell r="B36">
            <v>95621</v>
          </cell>
          <cell r="C36">
            <v>7486794</v>
          </cell>
          <cell r="D36" t="str">
            <v>236,321     78297       71.19     162</v>
          </cell>
        </row>
        <row r="37">
          <cell r="A37" t="str">
            <v>Totals: _</v>
          </cell>
          <cell r="B37" t="str">
            <v>_________</v>
          </cell>
          <cell r="C37" t="str">
            <v>__________</v>
          </cell>
          <cell r="D37" t="str">
            <v>__________</v>
          </cell>
        </row>
        <row r="38">
          <cell r="A38">
            <v>2000</v>
          </cell>
          <cell r="B38">
            <v>619939</v>
          </cell>
          <cell r="C38">
            <v>35748782</v>
          </cell>
          <cell r="D38">
            <v>1381274</v>
          </cell>
        </row>
        <row r="40">
          <cell r="A40">
            <v>36892</v>
          </cell>
          <cell r="B40">
            <v>80513</v>
          </cell>
          <cell r="C40">
            <v>6537556</v>
          </cell>
          <cell r="D40" t="str">
            <v>161,049     81199       66.67     162</v>
          </cell>
        </row>
        <row r="41">
          <cell r="A41">
            <v>36923</v>
          </cell>
          <cell r="B41">
            <v>63794</v>
          </cell>
          <cell r="C41">
            <v>5697156</v>
          </cell>
          <cell r="D41" t="str">
            <v>148,048     89306       69.89     163</v>
          </cell>
        </row>
        <row r="42">
          <cell r="A42">
            <v>36951</v>
          </cell>
          <cell r="B42">
            <v>64304</v>
          </cell>
          <cell r="C42">
            <v>5664264</v>
          </cell>
          <cell r="D42" t="str">
            <v>143,274     88086       69.02     157</v>
          </cell>
        </row>
        <row r="43">
          <cell r="A43">
            <v>36982</v>
          </cell>
          <cell r="B43">
            <v>56695</v>
          </cell>
          <cell r="C43">
            <v>4927136</v>
          </cell>
          <cell r="D43" t="str">
            <v>128,894     86907       69.45     157</v>
          </cell>
        </row>
        <row r="44">
          <cell r="A44">
            <v>37012</v>
          </cell>
          <cell r="B44">
            <v>58818</v>
          </cell>
          <cell r="C44">
            <v>4645187</v>
          </cell>
          <cell r="D44" t="str">
            <v>120,982     78976       67.29     149</v>
          </cell>
        </row>
        <row r="45">
          <cell r="A45" t="str">
            <v>Totals: _</v>
          </cell>
          <cell r="B45" t="str">
            <v>_________</v>
          </cell>
          <cell r="C45" t="str">
            <v>__________</v>
          </cell>
          <cell r="D45" t="str">
            <v>__________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00"/>
    </sheetNames>
    <sheetDataSet>
      <sheetData sheetId="0">
        <row r="47">
          <cell r="A47">
            <v>36770</v>
          </cell>
          <cell r="B47">
            <v>153111</v>
          </cell>
          <cell r="C47">
            <v>4751978</v>
          </cell>
          <cell r="D47" t="str">
            <v>213,863     31037       58.28     190</v>
          </cell>
        </row>
        <row r="48">
          <cell r="A48">
            <v>36800</v>
          </cell>
          <cell r="B48">
            <v>211876</v>
          </cell>
          <cell r="C48">
            <v>9812402</v>
          </cell>
          <cell r="D48" t="str">
            <v>283,845     46313       57.26     177</v>
          </cell>
        </row>
        <row r="49">
          <cell r="A49">
            <v>36831</v>
          </cell>
          <cell r="B49">
            <v>161766</v>
          </cell>
          <cell r="C49">
            <v>9364903</v>
          </cell>
          <cell r="D49" t="str">
            <v>274,974     57892       62.96     174</v>
          </cell>
        </row>
        <row r="50">
          <cell r="A50">
            <v>36861</v>
          </cell>
          <cell r="B50">
            <v>162376</v>
          </cell>
          <cell r="C50">
            <v>8922892</v>
          </cell>
          <cell r="D50" t="str">
            <v>319,898     54953       66.33     173</v>
          </cell>
        </row>
        <row r="51">
          <cell r="A51" t="str">
            <v>Totals:</v>
          </cell>
          <cell r="B51" t="str">
            <v>__________</v>
          </cell>
          <cell r="C51" t="str">
            <v>__________</v>
          </cell>
          <cell r="D51" t="str">
            <v>__________</v>
          </cell>
        </row>
        <row r="52">
          <cell r="A52">
            <v>2000</v>
          </cell>
          <cell r="B52">
            <v>689129</v>
          </cell>
          <cell r="C52">
            <v>32852175</v>
          </cell>
          <cell r="D52">
            <v>1092580</v>
          </cell>
        </row>
        <row r="54">
          <cell r="A54">
            <v>36892</v>
          </cell>
          <cell r="B54">
            <v>146053</v>
          </cell>
          <cell r="C54">
            <v>8215387</v>
          </cell>
          <cell r="D54" t="str">
            <v>312,629     56250       68.16     168</v>
          </cell>
        </row>
        <row r="55">
          <cell r="A55">
            <v>36923</v>
          </cell>
          <cell r="B55">
            <v>117665</v>
          </cell>
          <cell r="C55">
            <v>6890606</v>
          </cell>
          <cell r="D55" t="str">
            <v>229,408     58562       66.10     167</v>
          </cell>
        </row>
        <row r="56">
          <cell r="A56">
            <v>36951</v>
          </cell>
          <cell r="B56">
            <v>118266</v>
          </cell>
          <cell r="C56">
            <v>6932067</v>
          </cell>
          <cell r="D56" t="str">
            <v>278,993     58615       70.23     165</v>
          </cell>
        </row>
        <row r="57">
          <cell r="A57">
            <v>36982</v>
          </cell>
          <cell r="B57">
            <v>98835</v>
          </cell>
          <cell r="C57">
            <v>5793481</v>
          </cell>
          <cell r="D57" t="str">
            <v>285,976     58618       74.32     159</v>
          </cell>
        </row>
        <row r="58">
          <cell r="A58">
            <v>37012</v>
          </cell>
          <cell r="B58">
            <v>98832</v>
          </cell>
          <cell r="C58">
            <v>5678580</v>
          </cell>
          <cell r="D58" t="str">
            <v>270,867     57457       73.27     155</v>
          </cell>
        </row>
        <row r="59">
          <cell r="A59" t="str">
            <v>Totals:</v>
          </cell>
          <cell r="B59" t="str">
            <v>__________</v>
          </cell>
          <cell r="C59" t="str">
            <v>__________</v>
          </cell>
          <cell r="D59" t="str">
            <v>__________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00"/>
    </sheetNames>
    <sheetDataSet>
      <sheetData sheetId="0">
        <row r="53">
          <cell r="A53">
            <v>36800</v>
          </cell>
          <cell r="B53">
            <v>151992</v>
          </cell>
          <cell r="C53">
            <v>5810796</v>
          </cell>
          <cell r="D53" t="str">
            <v>314,973     38231       67.45     173</v>
          </cell>
        </row>
        <row r="54">
          <cell r="A54">
            <v>36831</v>
          </cell>
          <cell r="B54">
            <v>217596</v>
          </cell>
          <cell r="C54">
            <v>9408970</v>
          </cell>
          <cell r="D54" t="str">
            <v>399,727     43241       64.75     165</v>
          </cell>
        </row>
        <row r="55">
          <cell r="A55">
            <v>36861</v>
          </cell>
          <cell r="B55">
            <v>209419</v>
          </cell>
          <cell r="C55">
            <v>8970513</v>
          </cell>
          <cell r="D55" t="str">
            <v>293,385     42836       58.35     164</v>
          </cell>
        </row>
        <row r="56">
          <cell r="A56" t="str">
            <v>Totals:</v>
          </cell>
          <cell r="B56" t="str">
            <v>__________</v>
          </cell>
          <cell r="C56" t="str">
            <v>__________</v>
          </cell>
          <cell r="D56" t="str">
            <v>__________</v>
          </cell>
        </row>
        <row r="57">
          <cell r="A57">
            <v>2000</v>
          </cell>
          <cell r="B57">
            <v>579007</v>
          </cell>
          <cell r="C57">
            <v>24190279</v>
          </cell>
          <cell r="D57">
            <v>1008085</v>
          </cell>
        </row>
        <row r="59">
          <cell r="A59">
            <v>36892</v>
          </cell>
          <cell r="B59">
            <v>183775</v>
          </cell>
          <cell r="C59">
            <v>8156699</v>
          </cell>
          <cell r="D59" t="str">
            <v>211,489     44385       53.51     161</v>
          </cell>
        </row>
        <row r="60">
          <cell r="A60">
            <v>36923</v>
          </cell>
          <cell r="B60">
            <v>151237</v>
          </cell>
          <cell r="C60">
            <v>5963341</v>
          </cell>
          <cell r="D60" t="str">
            <v>242,321     39431       61.57     160</v>
          </cell>
        </row>
        <row r="61">
          <cell r="A61">
            <v>36951</v>
          </cell>
          <cell r="B61">
            <v>150044</v>
          </cell>
          <cell r="C61">
            <v>5793937</v>
          </cell>
          <cell r="D61" t="str">
            <v>216,010     38615       59.01     157</v>
          </cell>
        </row>
        <row r="62">
          <cell r="A62">
            <v>36982</v>
          </cell>
          <cell r="B62">
            <v>135964</v>
          </cell>
          <cell r="C62">
            <v>5328728</v>
          </cell>
          <cell r="D62" t="str">
            <v>164,229     39193       54.71     155</v>
          </cell>
        </row>
        <row r="63">
          <cell r="A63">
            <v>37012</v>
          </cell>
          <cell r="B63">
            <v>137834</v>
          </cell>
          <cell r="C63">
            <v>5078029</v>
          </cell>
          <cell r="D63" t="str">
            <v>144,603     36842       51.20     152</v>
          </cell>
        </row>
        <row r="64">
          <cell r="A64" t="str">
            <v>Totals:</v>
          </cell>
          <cell r="B64" t="str">
            <v>__________</v>
          </cell>
          <cell r="C64" t="str">
            <v>__________</v>
          </cell>
          <cell r="D64" t="str">
            <v>__________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00"/>
    </sheetNames>
    <sheetDataSet>
      <sheetData sheetId="0">
        <row r="60">
          <cell r="A60">
            <v>36831</v>
          </cell>
          <cell r="B60">
            <v>121702</v>
          </cell>
          <cell r="C60">
            <v>7371883</v>
          </cell>
          <cell r="D60" t="str">
            <v>442,789     60574       78.44     189</v>
          </cell>
        </row>
        <row r="61">
          <cell r="A61">
            <v>36861</v>
          </cell>
          <cell r="B61">
            <v>208253</v>
          </cell>
          <cell r="C61">
            <v>12100579</v>
          </cell>
          <cell r="D61" t="str">
            <v>714,376     58106       77.43     182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  <row r="63">
          <cell r="A63">
            <v>2000</v>
          </cell>
          <cell r="B63">
            <v>329955</v>
          </cell>
          <cell r="C63">
            <v>19472462</v>
          </cell>
          <cell r="D63">
            <v>1157165</v>
          </cell>
        </row>
        <row r="65">
          <cell r="A65">
            <v>36892</v>
          </cell>
          <cell r="B65">
            <v>179089</v>
          </cell>
          <cell r="C65">
            <v>10050140</v>
          </cell>
          <cell r="D65" t="str">
            <v>373,397     56119       67.58     179</v>
          </cell>
        </row>
        <row r="66">
          <cell r="A66">
            <v>36923</v>
          </cell>
          <cell r="B66">
            <v>117497</v>
          </cell>
          <cell r="C66">
            <v>7916795</v>
          </cell>
          <cell r="D66" t="str">
            <v>291,741     67379       71.29     178</v>
          </cell>
        </row>
        <row r="67">
          <cell r="A67">
            <v>36951</v>
          </cell>
          <cell r="B67">
            <v>119841</v>
          </cell>
          <cell r="C67">
            <v>7789209</v>
          </cell>
          <cell r="D67" t="str">
            <v>278,378     64997       69.91     177</v>
          </cell>
        </row>
        <row r="68">
          <cell r="A68">
            <v>36982</v>
          </cell>
          <cell r="B68">
            <v>124356</v>
          </cell>
          <cell r="C68">
            <v>6883166</v>
          </cell>
          <cell r="D68" t="str">
            <v>270,667     55351       68.52     170</v>
          </cell>
        </row>
        <row r="69">
          <cell r="A69">
            <v>37012</v>
          </cell>
          <cell r="B69">
            <v>112536</v>
          </cell>
          <cell r="C69">
            <v>5560328</v>
          </cell>
          <cell r="D69" t="str">
            <v>248,945     49410       68.87     163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00"/>
    </sheetNames>
    <sheetDataSet>
      <sheetData sheetId="0">
        <row r="53">
          <cell r="A53">
            <v>36861</v>
          </cell>
          <cell r="B53">
            <v>132056</v>
          </cell>
          <cell r="C53">
            <v>9585654</v>
          </cell>
          <cell r="D53" t="str">
            <v>377,083     72588       74.06     198</v>
          </cell>
        </row>
        <row r="54">
          <cell r="A54" t="str">
            <v>Totals:</v>
          </cell>
          <cell r="B54" t="str">
            <v>__________</v>
          </cell>
          <cell r="C54" t="str">
            <v>__________</v>
          </cell>
          <cell r="D54" t="str">
            <v>__________</v>
          </cell>
        </row>
        <row r="55">
          <cell r="A55">
            <v>2000</v>
          </cell>
          <cell r="B55">
            <v>132056</v>
          </cell>
          <cell r="C55">
            <v>9585654</v>
          </cell>
          <cell r="D55">
            <v>377083</v>
          </cell>
        </row>
        <row r="57">
          <cell r="A57">
            <v>36892</v>
          </cell>
          <cell r="B57">
            <v>231630</v>
          </cell>
          <cell r="C57">
            <v>15592355</v>
          </cell>
          <cell r="D57" t="str">
            <v>544,142     67316       70.14     189</v>
          </cell>
        </row>
        <row r="58">
          <cell r="A58">
            <v>36923</v>
          </cell>
          <cell r="B58">
            <v>209940</v>
          </cell>
          <cell r="C58">
            <v>13153269</v>
          </cell>
          <cell r="D58" t="str">
            <v>580,784     62653       73.45     184</v>
          </cell>
        </row>
        <row r="59">
          <cell r="A59">
            <v>36951</v>
          </cell>
          <cell r="B59">
            <v>185741</v>
          </cell>
          <cell r="C59">
            <v>11987934</v>
          </cell>
          <cell r="D59" t="str">
            <v>439,482     64542       70.29     182</v>
          </cell>
        </row>
        <row r="60">
          <cell r="A60">
            <v>36982</v>
          </cell>
          <cell r="B60">
            <v>146979</v>
          </cell>
          <cell r="C60">
            <v>9707466</v>
          </cell>
          <cell r="D60" t="str">
            <v>358,691     66047       70.93     178</v>
          </cell>
        </row>
        <row r="61">
          <cell r="A61">
            <v>37012</v>
          </cell>
          <cell r="B61">
            <v>135421</v>
          </cell>
          <cell r="C61">
            <v>9431532</v>
          </cell>
          <cell r="D61" t="str">
            <v>307,066     69647       69.40     165</v>
          </cell>
        </row>
        <row r="62">
          <cell r="A62" t="str">
            <v>Totals:</v>
          </cell>
          <cell r="B62" t="str">
            <v>__________</v>
          </cell>
          <cell r="C62" t="str">
            <v>__________</v>
          </cell>
          <cell r="D62" t="str">
            <v>__________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32" sqref="L32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2490"/>
  <sheetViews>
    <sheetView workbookViewId="0">
      <pane xSplit="2" ySplit="1" topLeftCell="CR2" activePane="bottomRight" state="frozen"/>
      <selection pane="topRight" activeCell="B1" sqref="B1"/>
      <selection pane="bottomLeft" activeCell="A2" sqref="A2"/>
      <selection pane="bottomRight" activeCell="GB24" sqref="GB24:GB30"/>
    </sheetView>
  </sheetViews>
  <sheetFormatPr defaultRowHeight="11.25" x14ac:dyDescent="0.2"/>
  <cols>
    <col min="1" max="1" width="9.5703125" style="4" bestFit="1" customWidth="1"/>
    <col min="2" max="2" width="8.7109375" style="4" bestFit="1" customWidth="1"/>
    <col min="3" max="3" width="11.140625" style="4" bestFit="1" customWidth="1"/>
    <col min="4" max="56" width="10.42578125" style="4" bestFit="1" customWidth="1"/>
    <col min="57" max="57" width="11.28515625" style="4" bestFit="1" customWidth="1"/>
    <col min="58" max="83" width="10.42578125" style="4" bestFit="1" customWidth="1"/>
    <col min="84" max="84" width="8.85546875" style="4" customWidth="1"/>
    <col min="85" max="16384" width="9.140625" style="4"/>
  </cols>
  <sheetData>
    <row r="1" spans="2:183" s="8" customFormat="1" x14ac:dyDescent="0.2">
      <c r="C1" s="8" t="s">
        <v>0</v>
      </c>
      <c r="D1" s="9">
        <v>34335</v>
      </c>
      <c r="E1" s="9">
        <v>34366</v>
      </c>
      <c r="F1" s="9">
        <v>34394</v>
      </c>
      <c r="G1" s="9">
        <v>34425</v>
      </c>
      <c r="H1" s="9">
        <v>34455</v>
      </c>
      <c r="I1" s="9">
        <v>34486</v>
      </c>
      <c r="J1" s="9">
        <v>34516</v>
      </c>
      <c r="K1" s="9">
        <v>34547</v>
      </c>
      <c r="L1" s="9">
        <v>34578</v>
      </c>
      <c r="M1" s="9">
        <v>34608</v>
      </c>
      <c r="N1" s="9">
        <v>34639</v>
      </c>
      <c r="O1" s="9">
        <v>34669</v>
      </c>
      <c r="P1" s="9">
        <v>34700</v>
      </c>
      <c r="Q1" s="9">
        <v>34731</v>
      </c>
      <c r="R1" s="9">
        <v>34759</v>
      </c>
      <c r="S1" s="9">
        <v>34790</v>
      </c>
      <c r="T1" s="9">
        <v>34820</v>
      </c>
      <c r="U1" s="9">
        <v>34851</v>
      </c>
      <c r="V1" s="9">
        <v>34881</v>
      </c>
      <c r="W1" s="9">
        <v>34912</v>
      </c>
      <c r="X1" s="9">
        <v>34943</v>
      </c>
      <c r="Y1" s="9">
        <v>34973</v>
      </c>
      <c r="Z1" s="9">
        <v>35004</v>
      </c>
      <c r="AA1" s="9">
        <v>35034</v>
      </c>
      <c r="AB1" s="9">
        <v>35065</v>
      </c>
      <c r="AC1" s="9">
        <v>35096</v>
      </c>
      <c r="AD1" s="9">
        <v>35125</v>
      </c>
      <c r="AE1" s="9">
        <v>35156</v>
      </c>
      <c r="AF1" s="9">
        <v>35186</v>
      </c>
      <c r="AG1" s="9">
        <v>35217</v>
      </c>
      <c r="AH1" s="9">
        <v>35247</v>
      </c>
      <c r="AI1" s="9">
        <v>35278</v>
      </c>
      <c r="AJ1" s="9">
        <v>35309</v>
      </c>
      <c r="AK1" s="9">
        <v>35339</v>
      </c>
      <c r="AL1" s="9">
        <v>35370</v>
      </c>
      <c r="AM1" s="9">
        <v>35400</v>
      </c>
      <c r="AN1" s="9">
        <v>35431</v>
      </c>
      <c r="AO1" s="9">
        <v>35462</v>
      </c>
      <c r="AP1" s="9">
        <v>35490</v>
      </c>
      <c r="AQ1" s="9">
        <v>35521</v>
      </c>
      <c r="AR1" s="9">
        <v>35551</v>
      </c>
      <c r="AS1" s="9">
        <v>35582</v>
      </c>
      <c r="AT1" s="9">
        <v>35612</v>
      </c>
      <c r="AU1" s="9">
        <v>35643</v>
      </c>
      <c r="AV1" s="9">
        <v>35674</v>
      </c>
      <c r="AW1" s="9">
        <v>35704</v>
      </c>
      <c r="AX1" s="9">
        <v>35735</v>
      </c>
      <c r="AY1" s="9">
        <v>35765</v>
      </c>
      <c r="AZ1" s="9">
        <v>35796</v>
      </c>
      <c r="BA1" s="9">
        <v>35827</v>
      </c>
      <c r="BB1" s="9">
        <v>35855</v>
      </c>
      <c r="BC1" s="9">
        <v>35886</v>
      </c>
      <c r="BD1" s="9">
        <v>35916</v>
      </c>
      <c r="BE1" s="9">
        <v>35947</v>
      </c>
      <c r="BF1" s="9">
        <v>35977</v>
      </c>
      <c r="BG1" s="9">
        <v>36008</v>
      </c>
      <c r="BH1" s="9">
        <v>36039</v>
      </c>
      <c r="BI1" s="9">
        <v>36069</v>
      </c>
      <c r="BJ1" s="9">
        <v>36100</v>
      </c>
      <c r="BK1" s="9">
        <v>36130</v>
      </c>
      <c r="BL1" s="9">
        <v>36161</v>
      </c>
      <c r="BM1" s="9">
        <v>36192</v>
      </c>
      <c r="BN1" s="9">
        <v>36220</v>
      </c>
      <c r="BO1" s="9">
        <v>36251</v>
      </c>
      <c r="BP1" s="9">
        <v>36281</v>
      </c>
      <c r="BQ1" s="9">
        <v>36312</v>
      </c>
      <c r="BR1" s="9">
        <v>36342</v>
      </c>
      <c r="BS1" s="9">
        <v>36373</v>
      </c>
      <c r="BT1" s="9">
        <v>36404</v>
      </c>
      <c r="BU1" s="9">
        <v>36434</v>
      </c>
      <c r="BV1" s="9">
        <v>36465</v>
      </c>
      <c r="BW1" s="9">
        <v>36495</v>
      </c>
      <c r="BX1" s="9">
        <v>36526</v>
      </c>
      <c r="BY1" s="9">
        <v>36557</v>
      </c>
      <c r="BZ1" s="9">
        <v>36586</v>
      </c>
      <c r="CA1" s="9">
        <v>36617</v>
      </c>
      <c r="CB1" s="9">
        <v>36647</v>
      </c>
      <c r="CC1" s="9">
        <v>36678</v>
      </c>
      <c r="CD1" s="9">
        <v>36708</v>
      </c>
      <c r="CE1" s="9">
        <v>36739</v>
      </c>
      <c r="CF1" s="9">
        <v>36770</v>
      </c>
      <c r="CG1" s="9">
        <v>36800</v>
      </c>
      <c r="CH1" s="9">
        <v>36831</v>
      </c>
      <c r="CI1" s="9">
        <v>36861</v>
      </c>
      <c r="CJ1" s="9">
        <v>36892</v>
      </c>
      <c r="CK1" s="9">
        <v>36923</v>
      </c>
      <c r="CL1" s="9">
        <v>36951</v>
      </c>
      <c r="CM1" s="9">
        <v>36982</v>
      </c>
      <c r="CN1" s="9">
        <v>37012</v>
      </c>
      <c r="CR1" s="9">
        <v>34335</v>
      </c>
      <c r="CS1" s="9">
        <v>34366</v>
      </c>
      <c r="CT1" s="9">
        <v>34394</v>
      </c>
      <c r="CU1" s="9">
        <v>34425</v>
      </c>
      <c r="CV1" s="9">
        <v>34455</v>
      </c>
      <c r="CW1" s="9">
        <v>34486</v>
      </c>
      <c r="CX1" s="9">
        <v>34516</v>
      </c>
      <c r="CY1" s="9">
        <v>34547</v>
      </c>
      <c r="CZ1" s="9">
        <v>34578</v>
      </c>
      <c r="DA1" s="9">
        <v>34608</v>
      </c>
      <c r="DB1" s="9">
        <v>34639</v>
      </c>
      <c r="DC1" s="9">
        <v>34669</v>
      </c>
      <c r="DD1" s="9">
        <v>34700</v>
      </c>
      <c r="DE1" s="9">
        <v>34731</v>
      </c>
      <c r="DF1" s="9">
        <v>34759</v>
      </c>
      <c r="DG1" s="9">
        <v>34790</v>
      </c>
      <c r="DH1" s="9">
        <v>34820</v>
      </c>
      <c r="DI1" s="9">
        <v>34851</v>
      </c>
      <c r="DJ1" s="9">
        <v>34881</v>
      </c>
      <c r="DK1" s="9">
        <v>34912</v>
      </c>
      <c r="DL1" s="9">
        <v>34943</v>
      </c>
      <c r="DM1" s="9">
        <v>34973</v>
      </c>
      <c r="DN1" s="9">
        <v>35004</v>
      </c>
      <c r="DO1" s="9">
        <v>35034</v>
      </c>
      <c r="DP1" s="9">
        <v>35065</v>
      </c>
      <c r="DQ1" s="9">
        <v>35096</v>
      </c>
      <c r="DR1" s="9">
        <v>35125</v>
      </c>
      <c r="DS1" s="9">
        <v>35156</v>
      </c>
      <c r="DT1" s="9">
        <v>35186</v>
      </c>
      <c r="DU1" s="9">
        <v>35217</v>
      </c>
      <c r="DV1" s="9">
        <v>35247</v>
      </c>
      <c r="DW1" s="9">
        <v>35278</v>
      </c>
      <c r="DX1" s="9">
        <v>35309</v>
      </c>
      <c r="DY1" s="9">
        <v>35339</v>
      </c>
      <c r="DZ1" s="9">
        <v>35370</v>
      </c>
      <c r="EA1" s="9">
        <v>35400</v>
      </c>
      <c r="EB1" s="9">
        <v>35431</v>
      </c>
      <c r="EC1" s="9">
        <v>35462</v>
      </c>
      <c r="ED1" s="9">
        <v>35490</v>
      </c>
      <c r="EE1" s="9">
        <v>35521</v>
      </c>
      <c r="EF1" s="9">
        <v>35551</v>
      </c>
      <c r="EG1" s="9">
        <v>35582</v>
      </c>
      <c r="EH1" s="9">
        <v>35612</v>
      </c>
      <c r="EI1" s="9">
        <v>35643</v>
      </c>
      <c r="EJ1" s="9">
        <v>35674</v>
      </c>
      <c r="EK1" s="9">
        <v>35704</v>
      </c>
      <c r="EL1" s="9">
        <v>35735</v>
      </c>
      <c r="EM1" s="9">
        <v>35765</v>
      </c>
      <c r="EN1" s="9">
        <v>35796</v>
      </c>
      <c r="EO1" s="9">
        <v>35827</v>
      </c>
      <c r="EP1" s="9">
        <v>35855</v>
      </c>
      <c r="EQ1" s="9">
        <v>35886</v>
      </c>
      <c r="ER1" s="9">
        <v>35916</v>
      </c>
      <c r="ES1" s="9">
        <v>35947</v>
      </c>
      <c r="ET1" s="9">
        <v>35977</v>
      </c>
      <c r="EU1" s="9">
        <v>36008</v>
      </c>
      <c r="EV1" s="9">
        <v>36039</v>
      </c>
      <c r="EW1" s="9">
        <v>36069</v>
      </c>
      <c r="EX1" s="9">
        <v>36100</v>
      </c>
      <c r="EY1" s="9">
        <v>36130</v>
      </c>
      <c r="EZ1" s="9">
        <v>36161</v>
      </c>
      <c r="FA1" s="9">
        <v>36192</v>
      </c>
      <c r="FB1" s="9">
        <v>36220</v>
      </c>
      <c r="FC1" s="9">
        <v>36251</v>
      </c>
      <c r="FD1" s="9">
        <v>36281</v>
      </c>
      <c r="FE1" s="9">
        <v>36312</v>
      </c>
      <c r="FF1" s="9">
        <v>36342</v>
      </c>
      <c r="FG1" s="9">
        <v>36373</v>
      </c>
      <c r="FH1" s="9">
        <v>36404</v>
      </c>
      <c r="FI1" s="9">
        <v>36434</v>
      </c>
      <c r="FJ1" s="9">
        <v>36465</v>
      </c>
      <c r="FK1" s="9">
        <v>36495</v>
      </c>
      <c r="FL1" s="9">
        <v>36526</v>
      </c>
      <c r="FM1" s="9">
        <v>36557</v>
      </c>
      <c r="FN1" s="9">
        <v>36586</v>
      </c>
      <c r="FO1" s="9">
        <v>36617</v>
      </c>
      <c r="FP1" s="9">
        <v>36647</v>
      </c>
      <c r="FQ1" s="9">
        <v>36678</v>
      </c>
      <c r="FR1" s="9">
        <v>36708</v>
      </c>
      <c r="FS1" s="9">
        <v>36739</v>
      </c>
      <c r="FT1" s="9">
        <v>36770</v>
      </c>
      <c r="FU1" s="9">
        <v>36800</v>
      </c>
      <c r="FV1" s="9">
        <v>36831</v>
      </c>
      <c r="FW1" s="9">
        <v>36861</v>
      </c>
      <c r="FX1" s="9">
        <v>36892</v>
      </c>
      <c r="FY1" s="9">
        <v>36923</v>
      </c>
      <c r="FZ1" s="9">
        <v>36951</v>
      </c>
      <c r="GA1" s="9">
        <v>36982</v>
      </c>
    </row>
    <row r="2" spans="2:183" x14ac:dyDescent="0.2">
      <c r="B2" s="5">
        <v>34335</v>
      </c>
      <c r="C2" s="6">
        <v>204289788</v>
      </c>
      <c r="D2" s="6">
        <f>VLOOKUP(B2,[16]jan94!$A$53:$IV$163,3,0)</f>
        <v>3990782</v>
      </c>
      <c r="CQ2" s="4" t="s">
        <v>3</v>
      </c>
      <c r="CR2" s="7">
        <f>(D95-$D$95)/$D$95</f>
        <v>0</v>
      </c>
      <c r="CS2" s="7">
        <f>(E96-$E$96)/$E$96</f>
        <v>0</v>
      </c>
      <c r="CT2" s="7">
        <f>(F97-$F$97)/$F$97</f>
        <v>0</v>
      </c>
      <c r="CU2" s="7">
        <f>(G98-$G$98)/$G$98</f>
        <v>0</v>
      </c>
      <c r="CV2" s="7">
        <f>(H99-$H$99)/$H$99</f>
        <v>0</v>
      </c>
      <c r="CW2" s="7">
        <f>(I100-$I$100)/$I$100</f>
        <v>0</v>
      </c>
      <c r="CX2" s="7">
        <f>(J101-$J$101)/$J$101</f>
        <v>0</v>
      </c>
      <c r="CY2" s="7">
        <f>(K102-$K$102)/$K$102</f>
        <v>0</v>
      </c>
      <c r="CZ2" s="7">
        <f>(L103-$L$103)/$L$103</f>
        <v>0</v>
      </c>
      <c r="DA2" s="7">
        <f>(M104-$M$104)/$M$104</f>
        <v>0</v>
      </c>
      <c r="DB2" s="7">
        <f>(N105-$N$105)/$N$105</f>
        <v>0</v>
      </c>
      <c r="DC2" s="7">
        <f>(O106-$O$106)/$O$106</f>
        <v>0</v>
      </c>
      <c r="DD2" s="7">
        <f>(P107-$P$107)/$P$107</f>
        <v>0</v>
      </c>
      <c r="DE2" s="7">
        <f>(Q108-$Q$108)/$Q$108</f>
        <v>0</v>
      </c>
      <c r="DF2" s="7">
        <f>(R109-$R$109)/$R$109</f>
        <v>0</v>
      </c>
      <c r="DG2" s="7">
        <f>(S110-$S$110)/$S$110</f>
        <v>0</v>
      </c>
      <c r="DH2" s="7">
        <f>(T111-$T$111)/$T$111</f>
        <v>0</v>
      </c>
      <c r="DI2" s="7">
        <f>(U112-$U$112)/$U$112</f>
        <v>0</v>
      </c>
      <c r="DJ2" s="7">
        <f>(V113-$V$113)/$V$113</f>
        <v>0</v>
      </c>
      <c r="DK2" s="7">
        <f>(W114-$W$114)/$W$114</f>
        <v>0</v>
      </c>
      <c r="DL2" s="7">
        <f>(X115-$X$115)/$X$115</f>
        <v>0</v>
      </c>
      <c r="DM2" s="7">
        <f>(Y116-$Y$116)/$Y$116</f>
        <v>0</v>
      </c>
      <c r="DN2" s="7">
        <f>(Z117-$Z$117)/$Z$117</f>
        <v>0</v>
      </c>
      <c r="DO2" s="7">
        <f>(AA118-$AA$118)/$AA$118</f>
        <v>0</v>
      </c>
      <c r="DP2" s="7">
        <f>(AB119-$AB$119)/$AB$119</f>
        <v>0</v>
      </c>
      <c r="DQ2" s="7">
        <f>(AC120-$AC$120)/$AC$120</f>
        <v>0</v>
      </c>
      <c r="DR2" s="7">
        <f>(AD121-$AD$121)/$AD$121</f>
        <v>0</v>
      </c>
      <c r="DS2" s="7">
        <f>(AE122-$AE$122)/$AE$122</f>
        <v>0</v>
      </c>
      <c r="DT2" s="7">
        <f>(AF123-$AF$123)/$AF$123</f>
        <v>0</v>
      </c>
      <c r="DU2" s="7">
        <f>(AG124-$AG$124)/$AG$124</f>
        <v>0</v>
      </c>
      <c r="DV2" s="7">
        <f>(AH125-$AH$125)/$AH$125</f>
        <v>0</v>
      </c>
      <c r="DW2" s="7">
        <f>(AI126-$AI$126)/$AI$126</f>
        <v>0</v>
      </c>
      <c r="DX2" s="7">
        <f>(AJ127-$AJ$127)/$AJ$127</f>
        <v>0</v>
      </c>
      <c r="DY2" s="7">
        <f>(AK128-$AK$128)/$AK$128</f>
        <v>0</v>
      </c>
      <c r="DZ2" s="7">
        <f>(AL129-$AL$129)/$AL$129</f>
        <v>0</v>
      </c>
      <c r="EA2" s="7">
        <f>(AM130-$AM$130)/$AM$130</f>
        <v>0</v>
      </c>
      <c r="EB2" s="7">
        <f>(AN131-$AN$131)/$AN$131</f>
        <v>0</v>
      </c>
      <c r="EC2" s="7">
        <f>(AO132-$AO$132)/$AO$132</f>
        <v>0</v>
      </c>
      <c r="ED2" s="7">
        <f>(AP133-$AP$133)/$AP$133</f>
        <v>0</v>
      </c>
      <c r="EE2" s="7">
        <f>(AQ134-$AQ$134)/$AQ$134</f>
        <v>0</v>
      </c>
      <c r="EF2" s="7">
        <f>(AR135-$AR$135)/$AR$135</f>
        <v>0</v>
      </c>
      <c r="EG2" s="7">
        <f>(AS136-$AS$136)/$AS$136</f>
        <v>0</v>
      </c>
      <c r="EH2" s="7">
        <f>(AT137-$AT$137)/$AT$137</f>
        <v>0</v>
      </c>
      <c r="EI2" s="7">
        <f>(AU138-$AU$138)/$AU$138</f>
        <v>0</v>
      </c>
      <c r="EJ2" s="7">
        <f>(AV139-$AV$139)/$AV$139</f>
        <v>0</v>
      </c>
      <c r="EK2" s="7">
        <f>(AW140-$AW$140)/$AW$140</f>
        <v>0</v>
      </c>
      <c r="EL2" s="7">
        <f>(AX141-$AX$141)/$AX$141</f>
        <v>0</v>
      </c>
      <c r="EM2" s="7">
        <f>(AY142-$AY$142)/$AY$142</f>
        <v>0</v>
      </c>
      <c r="EN2" s="7">
        <f>(AZ143-$AZ$143)/$AZ$143</f>
        <v>0</v>
      </c>
      <c r="EO2" s="7">
        <f>(BA144-$BA$144)/$BA$144</f>
        <v>0</v>
      </c>
      <c r="EP2" s="7">
        <f>(BB145-$BB$145)/$BB$145</f>
        <v>0</v>
      </c>
      <c r="EQ2" s="7">
        <f>(BC146-$BC$146)/$BC$146</f>
        <v>0</v>
      </c>
      <c r="ER2" s="7">
        <f>(BD147-$BD$147)/$BD$147</f>
        <v>0</v>
      </c>
      <c r="ES2" s="7">
        <f>(BE148-$BE$148)/$BE$148</f>
        <v>0</v>
      </c>
      <c r="ET2" s="7">
        <f>(BF149-$BF$149)/$BF$149</f>
        <v>0</v>
      </c>
      <c r="EU2" s="7">
        <f>(BG150-$BG$150)/$BG$150</f>
        <v>0</v>
      </c>
      <c r="EV2" s="7">
        <f>(BH151-$BH$151)/$BH$151</f>
        <v>0</v>
      </c>
      <c r="EW2" s="7">
        <f>(BI152-$BI$152)/$BI$152</f>
        <v>0</v>
      </c>
      <c r="EX2" s="7">
        <f>(BJ153-$BJ$153)/$BJ$153</f>
        <v>0</v>
      </c>
      <c r="EY2" s="7">
        <f>(BK154-$BK$154)/$BK$154</f>
        <v>0</v>
      </c>
      <c r="EZ2" s="7">
        <f>(BL155-$BL$155)/$BL$155</f>
        <v>0</v>
      </c>
      <c r="FA2" s="7">
        <f>(BM156-$BM$156)/$BM$156</f>
        <v>0</v>
      </c>
      <c r="FB2" s="7">
        <f>(BN157-$BN$157)/$BN$157</f>
        <v>0</v>
      </c>
      <c r="FC2" s="7">
        <f>(BO158-$BO$158)/$BO$158</f>
        <v>0</v>
      </c>
      <c r="FD2" s="7">
        <f>(BP159-$BP$159)/$BP$159</f>
        <v>0</v>
      </c>
      <c r="FE2" s="7">
        <f>(BQ160-$BQ$160)/$BQ$160</f>
        <v>0</v>
      </c>
      <c r="FF2" s="7">
        <f>(BR161-$BR$161)/$BR$161</f>
        <v>0</v>
      </c>
      <c r="FG2" s="7">
        <f>(BS162-$BS$162)/$BS$162</f>
        <v>0</v>
      </c>
      <c r="FH2" s="7">
        <f>(BT163-$BT$163)/$BT$163</f>
        <v>0</v>
      </c>
      <c r="FI2" s="7">
        <f>(BU164-$BU$164)/$BU$164</f>
        <v>0</v>
      </c>
      <c r="FJ2" s="7">
        <f>(BV165-$BV$165)/$BV$165</f>
        <v>0</v>
      </c>
      <c r="FK2" s="7">
        <f>(BW166-$BW$166)/$BW$166</f>
        <v>0</v>
      </c>
      <c r="FL2" s="7">
        <f>(BX167-$BX$167)/$BX$167</f>
        <v>0</v>
      </c>
      <c r="FM2" s="7">
        <f>(BY168-$BY$168)/$BY$168</f>
        <v>0</v>
      </c>
      <c r="FN2" s="7">
        <f>(BZ169-$BZ$169)/$BZ$169</f>
        <v>0</v>
      </c>
      <c r="FO2" s="7">
        <f>(CA170-$CA$170)/$CA$170</f>
        <v>0</v>
      </c>
      <c r="FP2" s="7">
        <f>(CB171-$CB$171)/$CB$171</f>
        <v>0</v>
      </c>
      <c r="FQ2" s="7">
        <f>(CC172-$CC$172)/$CC$172</f>
        <v>0</v>
      </c>
      <c r="FR2" s="7">
        <f t="shared" ref="FR2:FR10" si="0">(CD173-$CD$173)/$CD$173</f>
        <v>0</v>
      </c>
      <c r="FS2" s="7">
        <f t="shared" ref="FS2:FS9" si="1">(CE174-$CE$174)/$CE$174</f>
        <v>0</v>
      </c>
      <c r="FT2" s="7">
        <f>(CF175-$CF$175)/$CF$175</f>
        <v>0</v>
      </c>
      <c r="FU2" s="7">
        <f>(CG176-$CG$176)/$CG$176</f>
        <v>0</v>
      </c>
      <c r="FV2" s="7">
        <f>(CH177-$CH$177)/$CH$177</f>
        <v>0</v>
      </c>
      <c r="FW2" s="7">
        <f>(CI178-$CI$178)/$CI$178</f>
        <v>0</v>
      </c>
      <c r="FX2" s="7">
        <f>(CJ179-$CJ$179)/$CJ$179</f>
        <v>0</v>
      </c>
      <c r="FY2" s="7">
        <f>(CK180-$CK$180)/$CK$180</f>
        <v>0</v>
      </c>
      <c r="FZ2" s="7">
        <f>(CL181-$CL$181)/$CL$181</f>
        <v>0</v>
      </c>
      <c r="GA2" s="7" t="e">
        <f>(CM182-$CM$182)/$CM$182</f>
        <v>#DIV/0!</v>
      </c>
    </row>
    <row r="3" spans="2:183" x14ac:dyDescent="0.2">
      <c r="B3" s="5">
        <v>34366</v>
      </c>
      <c r="C3" s="6">
        <v>178625237</v>
      </c>
      <c r="D3" s="6">
        <f>VLOOKUP(B3,[16]jan94!$A$53:$IV$163,3,0)</f>
        <v>5865631</v>
      </c>
      <c r="E3" s="6">
        <f>VLOOKUP(B3,[17]feb94!$A$55:$IV$164,3,0)</f>
        <v>3551296</v>
      </c>
      <c r="CQ3" s="4" t="s">
        <v>4</v>
      </c>
      <c r="CR3" s="7">
        <f>(D96-$D$95)/$D$95</f>
        <v>-9.0589214225341649E-3</v>
      </c>
      <c r="CS3" s="7">
        <f t="shared" ref="CS3:CS66" si="2">(E97-$E$96)/$E$96</f>
        <v>2.3171111296365832E-2</v>
      </c>
      <c r="CT3" s="7">
        <f t="shared" ref="CT3:CT66" si="3">(F98-$F$97)/$F$97</f>
        <v>-2.1932566577510759E-2</v>
      </c>
      <c r="CU3" s="7">
        <f t="shared" ref="CU3:CU66" si="4">(G99-$G$98)/$G$98</f>
        <v>5.4643685687811527E-2</v>
      </c>
      <c r="CV3" s="7">
        <f t="shared" ref="CV3:CV66" si="5">(H100-$H$99)/$H$99</f>
        <v>-3.2672514007087296E-2</v>
      </c>
      <c r="CW3" s="7">
        <f t="shared" ref="CW3:CW66" si="6">(I101-$I$100)/$I$100</f>
        <v>-4.0715567911924072E-2</v>
      </c>
      <c r="CX3" s="7">
        <f t="shared" ref="CX3:CX66" si="7">(J102-$J$101)/$J$101</f>
        <v>-1.3023365788026691E-3</v>
      </c>
      <c r="CY3" s="7">
        <f t="shared" ref="CY3:CY66" si="8">(K103-$K$102)/$K$102</f>
        <v>-6.0922251559088501E-2</v>
      </c>
      <c r="CZ3" s="7">
        <f t="shared" ref="CZ3:CZ66" si="9">(L104-$L$103)/$L$103</f>
        <v>5.9003004522543437E-2</v>
      </c>
      <c r="DA3" s="7">
        <f t="shared" ref="DA3:DA66" si="10">(M105-$M$104)/$M$104</f>
        <v>-9.7596536669671469E-2</v>
      </c>
      <c r="DB3" s="7">
        <f t="shared" ref="DB3:DB66" si="11">(N106-$N$105)/$N$105</f>
        <v>-9.1622998716965803E-2</v>
      </c>
      <c r="DC3" s="7">
        <f t="shared" ref="DC3:DC66" si="12">(O107-$O$106)/$O$106</f>
        <v>3.779076131454806E-2</v>
      </c>
      <c r="DD3" s="7">
        <f t="shared" ref="DD3:DD66" si="13">(P108-$P$107)/$P$107</f>
        <v>-0.1229400142058595</v>
      </c>
      <c r="DE3" s="7">
        <f t="shared" ref="DE3:DE66" si="14">(Q109-$Q$108)/$Q$108</f>
        <v>-2.0963909636481978E-2</v>
      </c>
      <c r="DF3" s="7">
        <f t="shared" ref="DF3:DF66" si="15">(R110-$R$109)/$R$109</f>
        <v>-4.7553088254405025E-2</v>
      </c>
      <c r="DG3" s="7">
        <f t="shared" ref="DG3:DG66" si="16">(S111-$S$110)/$S$110</f>
        <v>-8.8807785926378974E-2</v>
      </c>
      <c r="DH3" s="7">
        <f t="shared" ref="DH3:DH66" si="17">(T112-$T$111)/$T$111</f>
        <v>-3.0690956773968239E-2</v>
      </c>
      <c r="DI3" s="7">
        <f t="shared" ref="DI3:DI66" si="18">(U113-$U$112)/$U$112</f>
        <v>-0.11643938221072098</v>
      </c>
      <c r="DJ3" s="7">
        <f t="shared" ref="DJ3:DJ66" si="19">(V114-$V$113)/$V$113</f>
        <v>-1.1646664839281376E-2</v>
      </c>
      <c r="DK3" s="7">
        <f t="shared" ref="DK3:DK66" si="20">(W115-$W$114)/$W$114</f>
        <v>5.2546949146442333E-2</v>
      </c>
      <c r="DL3" s="7">
        <f t="shared" ref="DL3:DL66" si="21">(X116-$X$115)/$X$115</f>
        <v>4.4366492052216053E-3</v>
      </c>
      <c r="DM3" s="7">
        <f t="shared" ref="DM3:DM66" si="22">(Y117-$Y$116)/$Y$116</f>
        <v>-0.16729438611588313</v>
      </c>
      <c r="DN3" s="7">
        <f t="shared" ref="DN3:DN66" si="23">(Z118-$Z$117)/$Z$117</f>
        <v>-9.835761012703069E-2</v>
      </c>
      <c r="DO3" s="7">
        <f t="shared" ref="DO3:DO65" si="24">(AA119-$AA$118)/$AA$118</f>
        <v>-1.2574856740538145E-2</v>
      </c>
      <c r="DP3" s="7">
        <f t="shared" ref="DP3:DP64" si="25">(AB120-$AB$119)/$AB$119</f>
        <v>-6.709249107750144E-2</v>
      </c>
      <c r="DQ3" s="7">
        <f t="shared" ref="DQ3:DQ63" si="26">(AC121-$AC$120)/$AC$120</f>
        <v>-0.11268760168494907</v>
      </c>
      <c r="DR3" s="7">
        <f t="shared" ref="DR3:DR62" si="27">(AD122-$AD$121)/$AD$121</f>
        <v>-4.3928161365507354E-2</v>
      </c>
      <c r="DS3" s="7">
        <f t="shared" ref="DS3:DS61" si="28">(AE123-$AE$122)/$AE$122</f>
        <v>-4.9404615338502073E-2</v>
      </c>
      <c r="DT3" s="7">
        <f t="shared" ref="DT3:DT60" si="29">(AF124-$AF$123)/$AF$123</f>
        <v>9.250493044814229E-3</v>
      </c>
      <c r="DU3" s="7">
        <f t="shared" ref="DU3:DU59" si="30">(AG125-$AG$124)/$AG$124</f>
        <v>-4.2497378432416535E-2</v>
      </c>
      <c r="DV3" s="7">
        <f t="shared" ref="DV3:DV58" si="31">(AH126-$AH$125)/$AH$125</f>
        <v>-6.8246025122239207E-2</v>
      </c>
      <c r="DW3" s="7">
        <f t="shared" ref="DW3:DW57" si="32">(AI127-$AI$126)/$AI$126</f>
        <v>-6.7107861660744339E-2</v>
      </c>
      <c r="DX3" s="7">
        <f t="shared" ref="DX3:DX56" si="33">(AJ128-$AJ$127)/$AJ$127</f>
        <v>-7.9671157990274147E-2</v>
      </c>
      <c r="DY3" s="7">
        <f t="shared" ref="DY3:DY55" si="34">(AK129-$AK$128)/$AK$128</f>
        <v>-0.1051982795369935</v>
      </c>
      <c r="DZ3" s="7">
        <f t="shared" ref="DZ3:DZ54" si="35">(AL130-$AL$129)/$AL$129</f>
        <v>-0.19361401641606668</v>
      </c>
      <c r="EA3" s="7">
        <f t="shared" ref="EA3:EA52" si="36">(AM131-$AM$130)/$AM$130</f>
        <v>-3.1484158537240257E-2</v>
      </c>
      <c r="EB3" s="7">
        <f t="shared" ref="EB3:EB52" si="37">(AN132-$AN$131)/$AN$131</f>
        <v>-9.4129339106978113E-2</v>
      </c>
      <c r="EC3" s="7">
        <f t="shared" ref="EC3:EC51" si="38">(AO133-$AO$132)/$AO$132</f>
        <v>-7.7489953079982438E-2</v>
      </c>
      <c r="ED3" s="7">
        <f t="shared" ref="ED3:ED50" si="39">(AP134-$AP$133)/$AP$133</f>
        <v>-0.13781151076141582</v>
      </c>
      <c r="EE3" s="7">
        <f t="shared" ref="EE3:EE49" si="40">(AQ135-$AQ$134)/$AQ$134</f>
        <v>-1.5955643531604155E-2</v>
      </c>
      <c r="EF3" s="7">
        <f t="shared" ref="EF3:EF48" si="41">(AR136-$AR$135)/$AR$135</f>
        <v>-9.0676914237709013E-3</v>
      </c>
      <c r="EG3" s="7">
        <f t="shared" ref="EG3:EG47" si="42">(AS137-$AS$136)/$AS$136</f>
        <v>-4.8267193686540893E-2</v>
      </c>
      <c r="EH3" s="7">
        <f t="shared" ref="EH3:EH46" si="43">(AT138-$AT$137)/$AT$137</f>
        <v>-3.6949627153342934E-2</v>
      </c>
      <c r="EI3" s="7">
        <f t="shared" ref="EI3:EI45" si="44">(AU139-$AU$138)/$AU$138</f>
        <v>-6.3907088627057712E-2</v>
      </c>
      <c r="EJ3" s="7">
        <f t="shared" ref="EJ3:EJ44" si="45">(AV140-$AV$139)/$AV$139</f>
        <v>-4.5706867296462762E-2</v>
      </c>
      <c r="EK3" s="7">
        <f t="shared" ref="EK3:EK43" si="46">(AW141-$AW$140)/$AW$140</f>
        <v>-0.1047918905282689</v>
      </c>
      <c r="EL3" s="7">
        <f t="shared" ref="EL3:EL42" si="47">(AX142-$AX$141)/$AX$141</f>
        <v>-2.8179109004608731E-2</v>
      </c>
      <c r="EM3" s="7">
        <f t="shared" ref="EM3:EM41" si="48">(AY143-$AY$142)/$AY$142</f>
        <v>-2.9971085876361658E-2</v>
      </c>
      <c r="EN3" s="7">
        <f t="shared" ref="EN3:EN40" si="49">(AZ144-$AZ$143)/$AZ$143</f>
        <v>-5.8101758925088925E-2</v>
      </c>
      <c r="EO3" s="7">
        <f t="shared" ref="EO3:EO39" si="50">(BA145-$BA$144)/$BA$144</f>
        <v>2.4943441385108216E-2</v>
      </c>
      <c r="EP3" s="7">
        <f t="shared" ref="EP3:EP38" si="51">(BB146-$BB$145)/$BB$145</f>
        <v>-0.13493900664169511</v>
      </c>
      <c r="EQ3" s="7">
        <f t="shared" ref="EQ3:EQ37" si="52">(BC147-$BC$146)/$BC$146</f>
        <v>-9.1251433335202289E-2</v>
      </c>
      <c r="ER3" s="7">
        <f t="shared" ref="ER3:ER36" si="53">(BD148-$BD$147)/$BD$147</f>
        <v>-0.12814196643192849</v>
      </c>
      <c r="ES3" s="7">
        <f t="shared" ref="ES3:ES35" si="54">(BE149-$BE$148)/$BE$148</f>
        <v>-0.10391446467073159</v>
      </c>
      <c r="ET3" s="7">
        <f t="shared" ref="ET3:ET34" si="55">(BF150-$BF$149)/$BF$149</f>
        <v>-0.29206647332822816</v>
      </c>
      <c r="EU3" s="7">
        <f t="shared" ref="EU3:EU33" si="56">(BG151-$BG$150)/$BG$150</f>
        <v>-5.6283976140589873E-2</v>
      </c>
      <c r="EV3" s="7">
        <f t="shared" ref="EV3:EV32" si="57">(BH152-$BH$151)/$BH$151</f>
        <v>-0.11687373649392731</v>
      </c>
      <c r="EW3" s="7">
        <f t="shared" ref="EW3:EW31" si="58">(BI153-$BI$152)/$BI$152</f>
        <v>-0.14283443664609782</v>
      </c>
      <c r="EX3" s="7">
        <f t="shared" ref="EX3:EX30" si="59">(BJ154-$BJ$153)/$BJ$153</f>
        <v>-6.9051258119961975E-2</v>
      </c>
      <c r="EY3" s="7">
        <f t="shared" ref="EY3:EY29" si="60">(BK155-$BK$154)/$BK$154</f>
        <v>-0.11374269801922531</v>
      </c>
      <c r="EZ3" s="7">
        <f t="shared" ref="EZ3:EZ28" si="61">(BL156-$BL$155)/$BL$155</f>
        <v>-8.2426084179668208E-2</v>
      </c>
      <c r="FA3" s="7">
        <f t="shared" ref="FA3:FA27" si="62">(BM157-$BM$156)/$BM$156</f>
        <v>0.14001945056733023</v>
      </c>
      <c r="FB3" s="7">
        <f t="shared" ref="FB3:FB26" si="63">(BN158-$BN$157)/$BN$157</f>
        <v>-0.13873675812526262</v>
      </c>
      <c r="FC3" s="7">
        <f t="shared" ref="FC3:FC25" si="64">(BO159-$BO$158)/$BO$158</f>
        <v>-2.3311494883773615E-2</v>
      </c>
      <c r="FD3" s="7">
        <f t="shared" ref="FD3:FD24" si="65">(BP160-$BP$159)/$BP$159</f>
        <v>-3.6299432895890868E-2</v>
      </c>
      <c r="FE3" s="7">
        <f t="shared" ref="FE3:FE23" si="66">(BQ161-$BQ$160)/$BQ$160</f>
        <v>-0.12159978678885729</v>
      </c>
      <c r="FF3" s="7">
        <f t="shared" ref="FF3:FF22" si="67">(BR162-$BR$161)/$BR$161</f>
        <v>1.1592512661207291E-2</v>
      </c>
      <c r="FG3" s="7">
        <f t="shared" ref="FG3:FG21" si="68">(BS163-$BS$162)/$BS$162</f>
        <v>1.0318088388685566E-2</v>
      </c>
      <c r="FH3" s="7">
        <f t="shared" ref="FH3:FH20" si="69">(BT164-$BT$163)/$BT$163</f>
        <v>2.121326175284682E-2</v>
      </c>
      <c r="FI3" s="7">
        <f t="shared" ref="FI3:FI19" si="70">(BU165-$BU$164)/$BU$164</f>
        <v>-7.2205849841844002E-3</v>
      </c>
      <c r="FJ3" s="7">
        <f t="shared" ref="FJ3:FJ18" si="71">(BV166-$BV$165)/$BV$165</f>
        <v>-0.10781135548402114</v>
      </c>
      <c r="FK3" s="7">
        <f t="shared" ref="FK3:FK17" si="72">(BW167-$BW$166)/$BW$166</f>
        <v>2.1539559856886371E-2</v>
      </c>
      <c r="FL3" s="7">
        <f t="shared" ref="FL3:FL16" si="73">(BX168-$BX$167)/$BX$167</f>
        <v>-0.11358934962163214</v>
      </c>
      <c r="FM3" s="7">
        <f t="shared" ref="FM3:FM15" si="74">(BY169-$BY$168)/$BY$168</f>
        <v>-0.11699744813559398</v>
      </c>
      <c r="FN3" s="7">
        <f t="shared" ref="FN3:FN14" si="75">(BZ170-$BZ$169)/$BZ$169</f>
        <v>6.1720327926588492E-3</v>
      </c>
      <c r="FO3" s="7">
        <f t="shared" ref="FO3:FO13" si="76">(CA171-$CA$170)/$CA$170</f>
        <v>-0.13488098937327483</v>
      </c>
      <c r="FP3" s="7">
        <f t="shared" ref="FP3:FP12" si="77">(CB172-$CB$171)/$CB$171</f>
        <v>-0.10949058947897757</v>
      </c>
      <c r="FQ3" s="7">
        <f t="shared" ref="FQ3:FQ11" si="78">(CC173-$CC$172)/$CC$172</f>
        <v>-0.1208521879476354</v>
      </c>
      <c r="FR3" s="7">
        <f t="shared" si="0"/>
        <v>-2.1657198203684648E-2</v>
      </c>
      <c r="FS3" s="7">
        <f t="shared" si="1"/>
        <v>-7.2685211447355666E-2</v>
      </c>
      <c r="FT3" s="7">
        <f t="shared" ref="FT3:FT8" si="79">(CF176-$CF$175)/$CF$175</f>
        <v>-1.3792297407573217E-2</v>
      </c>
      <c r="FU3" s="7">
        <f t="shared" ref="FU3:FU7" si="80">(CG177-$CG$176)/$CG$176</f>
        <v>-7.735473565084966E-2</v>
      </c>
      <c r="FV3" s="7">
        <f t="shared" ref="FV3:FV6" si="81">(CH178-$CH$177)/$CH$177</f>
        <v>-0.16944966021873831</v>
      </c>
      <c r="FW3" s="7">
        <f t="shared" ref="FW3:FW5" si="82">(CI179-$CI$178)/$CI$178</f>
        <v>-6.6045647278517416E-2</v>
      </c>
      <c r="FX3" s="7">
        <f>(CJ180-$CJ$179)/$CJ$179</f>
        <v>-8.9659526614171731E-2</v>
      </c>
      <c r="FY3" s="7">
        <f>(CK181-$CK$180)/$CK$180</f>
        <v>-0.10577302747070003</v>
      </c>
      <c r="FZ3" s="7"/>
    </row>
    <row r="4" spans="2:183" x14ac:dyDescent="0.2">
      <c r="B4" s="5">
        <v>34394</v>
      </c>
      <c r="C4" s="6">
        <v>193038737</v>
      </c>
      <c r="D4" s="6">
        <f>VLOOKUP(B4,[16]jan94!$A$53:$IV$163,3,0)</f>
        <v>6435262</v>
      </c>
      <c r="E4" s="6">
        <f>VLOOKUP(B4,[17]feb94!$A$55:$IV$164,3,0)</f>
        <v>7629132</v>
      </c>
      <c r="F4" s="6">
        <f>VLOOKUP(B4,[18]mar94!$A$38:$IV$146,3,0)</f>
        <v>3787990</v>
      </c>
      <c r="CQ4" s="4" t="s">
        <v>5</v>
      </c>
      <c r="CR4" s="7">
        <f t="shared" ref="CR4:CR66" si="83">(D97-$D$95)/$D$95</f>
        <v>-3.3088420779736463E-2</v>
      </c>
      <c r="CS4" s="7">
        <f t="shared" si="2"/>
        <v>-5.4104713354022456E-2</v>
      </c>
      <c r="CT4" s="7">
        <f t="shared" si="3"/>
        <v>-9.8717671783208547E-2</v>
      </c>
      <c r="CU4" s="7">
        <f t="shared" si="4"/>
        <v>6.3739958137708552E-2</v>
      </c>
      <c r="CV4" s="7">
        <f t="shared" si="5"/>
        <v>-4.8700720629987732E-2</v>
      </c>
      <c r="CW4" s="7">
        <f t="shared" si="6"/>
        <v>-9.3589708433911317E-2</v>
      </c>
      <c r="CX4" s="7">
        <f t="shared" si="7"/>
        <v>6.7486608625039315E-2</v>
      </c>
      <c r="CY4" s="7">
        <f t="shared" si="8"/>
        <v>-0.13026228882042998</v>
      </c>
      <c r="CZ4" s="7">
        <f t="shared" si="9"/>
        <v>1.8780221309489298E-2</v>
      </c>
      <c r="DA4" s="7">
        <f t="shared" si="10"/>
        <v>-0.1582911592581879</v>
      </c>
      <c r="DB4" s="7">
        <f t="shared" si="11"/>
        <v>-0.19755732818012017</v>
      </c>
      <c r="DC4" s="7">
        <f t="shared" si="12"/>
        <v>-0.1126347260544685</v>
      </c>
      <c r="DD4" s="7">
        <f t="shared" si="13"/>
        <v>-0.10408289423614896</v>
      </c>
      <c r="DE4" s="7">
        <f t="shared" si="14"/>
        <v>-7.9650223696399194E-2</v>
      </c>
      <c r="DF4" s="7">
        <f t="shared" si="15"/>
        <v>-0.11364420004431608</v>
      </c>
      <c r="DG4" s="7">
        <f t="shared" si="16"/>
        <v>-0.23502634215267065</v>
      </c>
      <c r="DH4" s="7">
        <f t="shared" si="17"/>
        <v>-2.6383808829408713E-2</v>
      </c>
      <c r="DI4" s="7">
        <f t="shared" si="18"/>
        <v>-0.20003660916536559</v>
      </c>
      <c r="DJ4" s="7">
        <f t="shared" si="19"/>
        <v>-5.5434955139433778E-2</v>
      </c>
      <c r="DK4" s="7">
        <f t="shared" si="20"/>
        <v>-8.7220588295392837E-2</v>
      </c>
      <c r="DL4" s="7">
        <f t="shared" si="21"/>
        <v>-5.7112281762663562E-3</v>
      </c>
      <c r="DM4" s="7">
        <f t="shared" si="22"/>
        <v>-0.19186038373770975</v>
      </c>
      <c r="DN4" s="7">
        <f t="shared" si="23"/>
        <v>-0.14616708674935305</v>
      </c>
      <c r="DO4" s="7">
        <f t="shared" si="24"/>
        <v>-8.528679107883444E-2</v>
      </c>
      <c r="DP4" s="7">
        <f t="shared" si="25"/>
        <v>-0.1824418794917323</v>
      </c>
      <c r="DQ4" s="7">
        <f t="shared" si="26"/>
        <v>-0.16686833893123862</v>
      </c>
      <c r="DR4" s="7">
        <f t="shared" si="27"/>
        <v>-7.2800120576843319E-2</v>
      </c>
      <c r="DS4" s="7">
        <f t="shared" si="28"/>
        <v>-0.1125712011886332</v>
      </c>
      <c r="DT4" s="7">
        <f t="shared" si="29"/>
        <v>-6.7201900716568091E-2</v>
      </c>
      <c r="DU4" s="7">
        <f t="shared" si="30"/>
        <v>-0.14452803377449069</v>
      </c>
      <c r="DV4" s="7">
        <f t="shared" si="31"/>
        <v>-0.14936734951947406</v>
      </c>
      <c r="DW4" s="7">
        <f t="shared" si="32"/>
        <v>-0.11722766624364424</v>
      </c>
      <c r="DX4" s="7">
        <f t="shared" si="33"/>
        <v>-0.17127159962698926</v>
      </c>
      <c r="DY4" s="7">
        <f t="shared" si="34"/>
        <v>-0.16751749221388512</v>
      </c>
      <c r="DZ4" s="7">
        <f t="shared" si="35"/>
        <v>-0.2865254908716362</v>
      </c>
      <c r="EA4" s="7">
        <f t="shared" si="36"/>
        <v>-0.14963543584935202</v>
      </c>
      <c r="EB4" s="7">
        <f t="shared" si="37"/>
        <v>-0.20119732140744429</v>
      </c>
      <c r="EC4" s="7">
        <f t="shared" si="38"/>
        <v>-0.19508010658028874</v>
      </c>
      <c r="ED4" s="7">
        <f t="shared" si="39"/>
        <v>-0.25820511657666584</v>
      </c>
      <c r="EE4" s="7">
        <f t="shared" si="40"/>
        <v>-0.12100162865363306</v>
      </c>
      <c r="EF4" s="7">
        <f t="shared" si="41"/>
        <v>-0.13176137086845471</v>
      </c>
      <c r="EG4" s="7">
        <f t="shared" si="42"/>
        <v>-4.9934903633064659E-2</v>
      </c>
      <c r="EH4" s="7">
        <f t="shared" si="43"/>
        <v>-0.12519130491420796</v>
      </c>
      <c r="EI4" s="7">
        <f t="shared" si="44"/>
        <v>-0.13899911646438687</v>
      </c>
      <c r="EJ4" s="7">
        <f t="shared" si="45"/>
        <v>-0.10125224749197491</v>
      </c>
      <c r="EK4" s="7">
        <f t="shared" si="46"/>
        <v>-0.19118892586862693</v>
      </c>
      <c r="EL4" s="7">
        <f t="shared" si="47"/>
        <v>-0.13065178028651736</v>
      </c>
      <c r="EM4" s="7">
        <f t="shared" si="48"/>
        <v>-0.18989998892764759</v>
      </c>
      <c r="EN4" s="7">
        <f t="shared" si="49"/>
        <v>-0.14792366252181924</v>
      </c>
      <c r="EO4" s="7">
        <f t="shared" si="50"/>
        <v>-4.5234074528314877E-2</v>
      </c>
      <c r="EP4" s="7">
        <f t="shared" si="51"/>
        <v>-0.28031671074713282</v>
      </c>
      <c r="EQ4" s="7">
        <f t="shared" si="52"/>
        <v>-0.18797544984081574</v>
      </c>
      <c r="ER4" s="7">
        <f t="shared" si="53"/>
        <v>-0.23986061283012378</v>
      </c>
      <c r="ES4" s="7">
        <f t="shared" si="54"/>
        <v>-0.14064395588376982</v>
      </c>
      <c r="ET4" s="7">
        <f t="shared" si="55"/>
        <v>-0.31101115366860022</v>
      </c>
      <c r="EU4" s="7">
        <f t="shared" si="56"/>
        <v>-0.11926867017102523</v>
      </c>
      <c r="EV4" s="7">
        <f t="shared" si="57"/>
        <v>-0.23360372644478497</v>
      </c>
      <c r="EW4" s="7">
        <f t="shared" si="58"/>
        <v>-0.20908308562270639</v>
      </c>
      <c r="EX4" s="7">
        <f t="shared" si="59"/>
        <v>-0.11302025485570628</v>
      </c>
      <c r="EY4" s="7">
        <f t="shared" si="60"/>
        <v>-0.2053797553348837</v>
      </c>
      <c r="EZ4" s="7">
        <f t="shared" si="61"/>
        <v>-0.15188669085763831</v>
      </c>
      <c r="FA4" s="7">
        <f t="shared" si="62"/>
        <v>7.3354273860074717E-2</v>
      </c>
      <c r="FB4" s="7">
        <f t="shared" si="63"/>
        <v>-0.23694614902554501</v>
      </c>
      <c r="FC4" s="7">
        <f t="shared" si="64"/>
        <v>-2.0290361115202816E-2</v>
      </c>
      <c r="FD4" s="7">
        <f t="shared" si="65"/>
        <v>-0.14388857928277871</v>
      </c>
      <c r="FE4" s="7">
        <f t="shared" si="66"/>
        <v>-0.24454159825920901</v>
      </c>
      <c r="FF4" s="7">
        <f t="shared" si="67"/>
        <v>-0.12670785870388357</v>
      </c>
      <c r="FG4" s="7">
        <f t="shared" si="68"/>
        <v>-3.7026409928628441E-2</v>
      </c>
      <c r="FH4" s="7">
        <f t="shared" si="69"/>
        <v>-7.9512783253820093E-2</v>
      </c>
      <c r="FI4" s="7">
        <f t="shared" si="70"/>
        <v>-0.10801588178771253</v>
      </c>
      <c r="FJ4" s="7">
        <f t="shared" si="71"/>
        <v>-0.13021853450390466</v>
      </c>
      <c r="FK4" s="7">
        <f t="shared" si="72"/>
        <v>-6.1316174199702755E-2</v>
      </c>
      <c r="FL4" s="7">
        <f t="shared" si="73"/>
        <v>-0.12302521184642071</v>
      </c>
      <c r="FM4" s="7">
        <f t="shared" si="74"/>
        <v>-0.23110240251585143</v>
      </c>
      <c r="FN4" s="7">
        <f t="shared" si="75"/>
        <v>-0.13259256057489996</v>
      </c>
      <c r="FO4" s="7">
        <f t="shared" si="76"/>
        <v>-0.12855133388181628</v>
      </c>
      <c r="FP4" s="7">
        <f t="shared" si="77"/>
        <v>-0.23679823599051039</v>
      </c>
      <c r="FQ4" s="7">
        <f t="shared" si="78"/>
        <v>-0.27550087492935532</v>
      </c>
      <c r="FR4" s="7">
        <f t="shared" si="0"/>
        <v>-0.13031804235997915</v>
      </c>
      <c r="FS4" s="7">
        <f t="shared" si="1"/>
        <v>-0.1603425758464869</v>
      </c>
      <c r="FT4" s="7">
        <f t="shared" si="79"/>
        <v>-9.0651605998205181E-2</v>
      </c>
      <c r="FU4" s="7">
        <f t="shared" si="80"/>
        <v>-0.16105804594771228</v>
      </c>
      <c r="FV4" s="7">
        <f t="shared" si="81"/>
        <v>-0.27565259185413488</v>
      </c>
      <c r="FW4" s="7">
        <f t="shared" si="82"/>
        <v>-0.23116591432147354</v>
      </c>
      <c r="FX4" s="7">
        <f>(CJ181-$CJ$179)/$CJ$179</f>
        <v>-0.20688151966262094</v>
      </c>
      <c r="FY4" s="7"/>
      <c r="FZ4" s="7"/>
    </row>
    <row r="5" spans="2:183" x14ac:dyDescent="0.2">
      <c r="B5" s="5">
        <v>34425</v>
      </c>
      <c r="C5" s="6">
        <v>180438114</v>
      </c>
      <c r="D5" s="6">
        <f>VLOOKUP(B5,[16]jan94!$A$53:$IV$163,3,0)</f>
        <v>6076657</v>
      </c>
      <c r="E5" s="6">
        <f>VLOOKUP(B5,[17]feb94!$A$55:$IV$164,3,0)</f>
        <v>7554104</v>
      </c>
      <c r="F5" s="6">
        <f>VLOOKUP(B5,[18]mar94!$A$38:$IV$146,3,0)</f>
        <v>9244981</v>
      </c>
      <c r="G5" s="6">
        <f>VLOOKUP(B5,[19]apr94!$A$38:$IV$145,3,0)</f>
        <v>3270108</v>
      </c>
      <c r="CQ5" s="4" t="s">
        <v>6</v>
      </c>
      <c r="CR5" s="7">
        <f t="shared" si="83"/>
        <v>-0.12211984827240846</v>
      </c>
      <c r="CS5" s="7">
        <f t="shared" si="2"/>
        <v>-0.12550360032220356</v>
      </c>
      <c r="CT5" s="7">
        <f t="shared" si="3"/>
        <v>-0.16067564206616716</v>
      </c>
      <c r="CU5" s="7">
        <f t="shared" si="4"/>
        <v>-1.1309092407294006E-2</v>
      </c>
      <c r="CV5" s="7">
        <f t="shared" si="5"/>
        <v>-0.12710529780443791</v>
      </c>
      <c r="CW5" s="7">
        <f t="shared" si="6"/>
        <v>-0.1292744956569182</v>
      </c>
      <c r="CX5" s="7">
        <f t="shared" si="7"/>
        <v>3.7783485133970104E-2</v>
      </c>
      <c r="CY5" s="7">
        <f t="shared" si="8"/>
        <v>-0.17895734557249721</v>
      </c>
      <c r="CZ5" s="7">
        <f t="shared" si="9"/>
        <v>-3.5691725160647773E-2</v>
      </c>
      <c r="DA5" s="7">
        <f t="shared" si="10"/>
        <v>-0.16435437400857328</v>
      </c>
      <c r="DB5" s="7">
        <f t="shared" si="11"/>
        <v>-0.30093500786418287</v>
      </c>
      <c r="DC5" s="7">
        <f t="shared" si="12"/>
        <v>-0.18613210573526137</v>
      </c>
      <c r="DD5" s="7">
        <f t="shared" si="13"/>
        <v>-0.2144836265062883</v>
      </c>
      <c r="DE5" s="7">
        <f t="shared" si="14"/>
        <v>-0.18117867657613182</v>
      </c>
      <c r="DF5" s="7">
        <f t="shared" si="15"/>
        <v>-8.4731746895908913E-2</v>
      </c>
      <c r="DG5" s="7">
        <f t="shared" si="16"/>
        <v>-0.26504717156369823</v>
      </c>
      <c r="DH5" s="7">
        <f t="shared" si="17"/>
        <v>-7.066264405979085E-2</v>
      </c>
      <c r="DI5" s="7">
        <f t="shared" si="18"/>
        <v>-0.2664409370831729</v>
      </c>
      <c r="DJ5" s="7">
        <f t="shared" si="19"/>
        <v>-0.12350957025051801</v>
      </c>
      <c r="DK5" s="7">
        <f t="shared" si="20"/>
        <v>-0.10063833077357399</v>
      </c>
      <c r="DL5" s="7">
        <f t="shared" si="21"/>
        <v>8.0968062735560883E-2</v>
      </c>
      <c r="DM5" s="7">
        <f t="shared" si="22"/>
        <v>-0.21039091252627881</v>
      </c>
      <c r="DN5" s="7">
        <f t="shared" si="23"/>
        <v>-0.21713171185115335</v>
      </c>
      <c r="DO5" s="7">
        <f t="shared" si="24"/>
        <v>-0.18809170442706982</v>
      </c>
      <c r="DP5" s="7">
        <f t="shared" si="25"/>
        <v>-0.2430584729236204</v>
      </c>
      <c r="DQ5" s="7">
        <f t="shared" si="26"/>
        <v>-0.24180884594282739</v>
      </c>
      <c r="DR5" s="7">
        <f t="shared" si="27"/>
        <v>-0.11506513356402813</v>
      </c>
      <c r="DS5" s="7">
        <f t="shared" si="28"/>
        <v>-0.21703767339138666</v>
      </c>
      <c r="DT5" s="7">
        <f t="shared" si="29"/>
        <v>-0.15514862870082868</v>
      </c>
      <c r="DU5" s="7">
        <f t="shared" si="30"/>
        <v>-0.31100028589341827</v>
      </c>
      <c r="DV5" s="7">
        <f t="shared" si="31"/>
        <v>-0.19573502781992932</v>
      </c>
      <c r="DW5" s="7">
        <f t="shared" si="32"/>
        <v>-0.14966600169309574</v>
      </c>
      <c r="DX5" s="7">
        <f t="shared" si="33"/>
        <v>-0.27485561357670019</v>
      </c>
      <c r="DY5" s="7">
        <f t="shared" si="34"/>
        <v>-0.27995441982875802</v>
      </c>
      <c r="DZ5" s="7">
        <f t="shared" si="35"/>
        <v>-0.32113416795062188</v>
      </c>
      <c r="EA5" s="7">
        <f t="shared" si="36"/>
        <v>-0.27565337112028121</v>
      </c>
      <c r="EB5" s="7">
        <f t="shared" si="37"/>
        <v>-0.2826335348839511</v>
      </c>
      <c r="EC5" s="7">
        <f t="shared" si="38"/>
        <v>-0.24963324612821966</v>
      </c>
      <c r="ED5" s="7">
        <f t="shared" si="39"/>
        <v>-0.3283579389320479</v>
      </c>
      <c r="EE5" s="7">
        <f t="shared" si="40"/>
        <v>-0.20192503924908536</v>
      </c>
      <c r="EF5" s="7">
        <f t="shared" si="41"/>
        <v>-0.20556082167310333</v>
      </c>
      <c r="EG5" s="7">
        <f t="shared" si="42"/>
        <v>-0.11779781734332415</v>
      </c>
      <c r="EH5" s="7">
        <f t="shared" si="43"/>
        <v>-0.23233271200290634</v>
      </c>
      <c r="EI5" s="7">
        <f t="shared" si="44"/>
        <v>-0.228378728656768</v>
      </c>
      <c r="EJ5" s="7">
        <f t="shared" si="45"/>
        <v>-0.18929787913259272</v>
      </c>
      <c r="EK5" s="7">
        <f t="shared" si="46"/>
        <v>-0.23091513619537155</v>
      </c>
      <c r="EL5" s="7">
        <f t="shared" si="47"/>
        <v>-0.22773750176104357</v>
      </c>
      <c r="EM5" s="7">
        <f t="shared" si="48"/>
        <v>-0.21609900374394972</v>
      </c>
      <c r="EN5" s="7">
        <f t="shared" si="49"/>
        <v>-0.21785621138731759</v>
      </c>
      <c r="EO5" s="7">
        <f t="shared" si="50"/>
        <v>-0.15932612582233344</v>
      </c>
      <c r="EP5" s="7">
        <f t="shared" si="51"/>
        <v>-0.35806439596419937</v>
      </c>
      <c r="EQ5" s="7">
        <f t="shared" si="52"/>
        <v>-0.30332693967761432</v>
      </c>
      <c r="ER5" s="7">
        <f t="shared" si="53"/>
        <v>-0.29161374936857215</v>
      </c>
      <c r="ES5" s="7">
        <f t="shared" si="54"/>
        <v>-0.22556301492977562</v>
      </c>
      <c r="ET5" s="7">
        <f t="shared" si="55"/>
        <v>-0.35943011983755568</v>
      </c>
      <c r="EU5" s="7">
        <f t="shared" si="56"/>
        <v>-0.23479849383680373</v>
      </c>
      <c r="EV5" s="7">
        <f t="shared" si="57"/>
        <v>-0.28268854609381111</v>
      </c>
      <c r="EW5" s="7">
        <f t="shared" si="58"/>
        <v>-0.2834111066615736</v>
      </c>
      <c r="EX5" s="7">
        <f t="shared" si="59"/>
        <v>-0.21347145783051519</v>
      </c>
      <c r="EY5" s="7">
        <f t="shared" si="60"/>
        <v>-0.28992153931765619</v>
      </c>
      <c r="EZ5" s="7">
        <f t="shared" si="61"/>
        <v>-0.24385763343654446</v>
      </c>
      <c r="FA5" s="7">
        <f t="shared" si="62"/>
        <v>5.3260932247329917E-2</v>
      </c>
      <c r="FB5" s="7">
        <f t="shared" si="63"/>
        <v>-0.2793510718295209</v>
      </c>
      <c r="FC5" s="7">
        <f t="shared" si="64"/>
        <v>-9.4167828470906878E-2</v>
      </c>
      <c r="FD5" s="7">
        <f t="shared" si="65"/>
        <v>-0.24022141710172756</v>
      </c>
      <c r="FE5" s="7">
        <f t="shared" si="66"/>
        <v>-0.26659208019291825</v>
      </c>
      <c r="FF5" s="7">
        <f t="shared" si="67"/>
        <v>-0.23790242020274613</v>
      </c>
      <c r="FG5" s="7">
        <f t="shared" si="68"/>
        <v>-0.17389588864147895</v>
      </c>
      <c r="FH5" s="7">
        <f t="shared" si="69"/>
        <v>-0.14494738107031072</v>
      </c>
      <c r="FI5" s="7">
        <f t="shared" si="70"/>
        <v>-0.14269964849723965</v>
      </c>
      <c r="FJ5" s="7">
        <f t="shared" si="71"/>
        <v>-0.1518949889429452</v>
      </c>
      <c r="FK5" s="7">
        <f t="shared" si="72"/>
        <v>-0.18248727288580546</v>
      </c>
      <c r="FL5" s="7">
        <f t="shared" si="73"/>
        <v>-0.19241089077750922</v>
      </c>
      <c r="FM5" s="7">
        <f t="shared" si="74"/>
        <v>-0.30600157856846516</v>
      </c>
      <c r="FN5" s="7">
        <f t="shared" si="75"/>
        <v>-0.22406722802220563</v>
      </c>
      <c r="FO5" s="7">
        <f t="shared" si="76"/>
        <v>-0.2892572991985814</v>
      </c>
      <c r="FP5" s="7">
        <f t="shared" si="77"/>
        <v>-0.33077320922003972</v>
      </c>
      <c r="FQ5" s="7">
        <f t="shared" si="78"/>
        <v>-0.31880701759786806</v>
      </c>
      <c r="FR5" s="7">
        <f t="shared" si="0"/>
        <v>-0.27201806279348201</v>
      </c>
      <c r="FS5" s="7">
        <f t="shared" si="1"/>
        <v>-0.12804947861584312</v>
      </c>
      <c r="FT5" s="7">
        <f t="shared" si="79"/>
        <v>-0.16275474649326446</v>
      </c>
      <c r="FU5" s="7">
        <f t="shared" si="80"/>
        <v>-0.32093588048729793</v>
      </c>
      <c r="FV5" s="7">
        <f t="shared" si="81"/>
        <v>-0.35629452111341131</v>
      </c>
      <c r="FW5" s="7">
        <f t="shared" si="82"/>
        <v>-0.3566688162243612</v>
      </c>
      <c r="FX5" s="7"/>
      <c r="FY5" s="7"/>
      <c r="FZ5" s="7"/>
    </row>
    <row r="6" spans="2:183" x14ac:dyDescent="0.2">
      <c r="B6" s="5">
        <v>34455</v>
      </c>
      <c r="C6" s="6">
        <v>180915558</v>
      </c>
      <c r="D6" s="6">
        <f>VLOOKUP(B6,[16]jan94!$A$53:$IV$163,3,0)</f>
        <v>5701034</v>
      </c>
      <c r="E6" s="6">
        <f>VLOOKUP(B6,[17]feb94!$A$55:$IV$164,3,0)</f>
        <v>7216360</v>
      </c>
      <c r="F6" s="6">
        <f>VLOOKUP(B6,[18]mar94!$A$38:$IV$146,3,0)</f>
        <v>9343622</v>
      </c>
      <c r="G6" s="6">
        <f>VLOOKUP(B6,[19]apr94!$A$38:$IV$145,3,0)</f>
        <v>6407676</v>
      </c>
      <c r="H6" s="6">
        <f>VLOOKUP(B6,[20]may94!$A$64:$IV$169,3,0)</f>
        <v>3988487</v>
      </c>
      <c r="CQ6" s="10" t="s">
        <v>7</v>
      </c>
      <c r="CR6" s="11">
        <f t="shared" si="83"/>
        <v>-0.1581284264216416</v>
      </c>
      <c r="CS6" s="11">
        <f t="shared" si="2"/>
        <v>-0.18820175086759536</v>
      </c>
      <c r="CT6" s="11">
        <f t="shared" si="3"/>
        <v>-0.21840028485412427</v>
      </c>
      <c r="CU6" s="11">
        <f t="shared" si="4"/>
        <v>-0.1304882768729255</v>
      </c>
      <c r="CV6" s="11">
        <f t="shared" si="5"/>
        <v>-0.19639057679329089</v>
      </c>
      <c r="CW6" s="11">
        <f t="shared" si="6"/>
        <v>-0.22718337833313026</v>
      </c>
      <c r="CX6" s="11">
        <f t="shared" si="7"/>
        <v>2.1846422204653243E-2</v>
      </c>
      <c r="CY6" s="11">
        <f t="shared" si="8"/>
        <v>-0.22236194717115051</v>
      </c>
      <c r="CZ6" s="11">
        <f t="shared" si="9"/>
        <v>-0.10413386508201453</v>
      </c>
      <c r="DA6" s="11">
        <f t="shared" si="10"/>
        <v>-0.21254568677679805</v>
      </c>
      <c r="DB6" s="11">
        <f t="shared" si="11"/>
        <v>-0.32526071236938031</v>
      </c>
      <c r="DC6" s="11">
        <f t="shared" si="12"/>
        <v>-0.2067548720720461</v>
      </c>
      <c r="DD6" s="11">
        <f t="shared" si="13"/>
        <v>-0.31801414058903249</v>
      </c>
      <c r="DE6" s="11">
        <f t="shared" si="14"/>
        <v>-0.26843616331930925</v>
      </c>
      <c r="DF6" s="11">
        <f t="shared" si="15"/>
        <v>-0.18640006400821191</v>
      </c>
      <c r="DG6" s="11">
        <f t="shared" si="16"/>
        <v>-0.33102500263935758</v>
      </c>
      <c r="DH6" s="11">
        <f t="shared" si="17"/>
        <v>-0.14761372882127874</v>
      </c>
      <c r="DI6" s="11">
        <f t="shared" si="18"/>
        <v>-0.32483792823221475</v>
      </c>
      <c r="DJ6" s="11">
        <f t="shared" si="19"/>
        <v>-0.1406473788811427</v>
      </c>
      <c r="DK6" s="11">
        <f t="shared" si="20"/>
        <v>-0.10063503504045419</v>
      </c>
      <c r="DL6" s="11">
        <f t="shared" si="21"/>
        <v>6.190362348838202E-2</v>
      </c>
      <c r="DM6" s="11">
        <f t="shared" si="22"/>
        <v>-0.28002398394843764</v>
      </c>
      <c r="DN6" s="11">
        <f t="shared" si="23"/>
        <v>-0.33202330963315485</v>
      </c>
      <c r="DO6" s="11">
        <f t="shared" si="24"/>
        <v>-0.22607253590981596</v>
      </c>
      <c r="DP6" s="11">
        <f t="shared" si="25"/>
        <v>-0.33252159714195478</v>
      </c>
      <c r="DQ6" s="11">
        <f t="shared" si="26"/>
        <v>-0.31303082361792528</v>
      </c>
      <c r="DR6" s="11">
        <f t="shared" si="27"/>
        <v>-0.14236565435051798</v>
      </c>
      <c r="DS6" s="11">
        <f t="shared" si="28"/>
        <v>-0.31854987052546702</v>
      </c>
      <c r="DT6" s="11">
        <f t="shared" si="29"/>
        <v>-0.19059859630192952</v>
      </c>
      <c r="DU6" s="11">
        <f t="shared" si="30"/>
        <v>-0.31806215181568231</v>
      </c>
      <c r="DV6" s="11">
        <f t="shared" si="31"/>
        <v>-0.18603755690440066</v>
      </c>
      <c r="DW6" s="11">
        <f t="shared" si="32"/>
        <v>-0.20819849074300509</v>
      </c>
      <c r="DX6" s="11">
        <f t="shared" si="33"/>
        <v>-0.31821503612924362</v>
      </c>
      <c r="DY6" s="11">
        <f t="shared" si="34"/>
        <v>-0.37425628217682566</v>
      </c>
      <c r="DZ6" s="11">
        <f t="shared" si="35"/>
        <v>-0.37658185226635882</v>
      </c>
      <c r="EA6" s="11">
        <f t="shared" si="36"/>
        <v>-0.33128903897871398</v>
      </c>
      <c r="EB6" s="11">
        <f t="shared" si="37"/>
        <v>-0.35926319013562574</v>
      </c>
      <c r="EC6" s="11">
        <f t="shared" si="38"/>
        <v>-0.2787020350841396</v>
      </c>
      <c r="ED6" s="11">
        <f t="shared" si="39"/>
        <v>-0.42813341911087849</v>
      </c>
      <c r="EE6" s="11">
        <f t="shared" si="40"/>
        <v>-0.26885345985522191</v>
      </c>
      <c r="EF6" s="11">
        <f t="shared" si="41"/>
        <v>-0.2398732709752904</v>
      </c>
      <c r="EG6" s="11">
        <f t="shared" si="42"/>
        <v>-0.20414446218557211</v>
      </c>
      <c r="EH6" s="11">
        <f t="shared" si="43"/>
        <v>-0.28929866550172406</v>
      </c>
      <c r="EI6" s="11">
        <f t="shared" si="44"/>
        <v>-0.28821572828111536</v>
      </c>
      <c r="EJ6" s="11">
        <f t="shared" si="45"/>
        <v>-0.2536774991185009</v>
      </c>
      <c r="EK6" s="11">
        <f t="shared" si="46"/>
        <v>-0.29964548487583448</v>
      </c>
      <c r="EL6" s="11">
        <f t="shared" si="47"/>
        <v>-0.29893495821821031</v>
      </c>
      <c r="EM6" s="11">
        <f t="shared" si="48"/>
        <v>-0.27553824317757236</v>
      </c>
      <c r="EN6" s="11">
        <f t="shared" si="49"/>
        <v>-0.23716967396975239</v>
      </c>
      <c r="EO6" s="11">
        <f t="shared" si="50"/>
        <v>-0.2357213948615316</v>
      </c>
      <c r="EP6" s="11">
        <f t="shared" si="51"/>
        <v>-0.38665188700845299</v>
      </c>
      <c r="EQ6" s="11">
        <f t="shared" si="52"/>
        <v>-0.37212725942201597</v>
      </c>
      <c r="ER6" s="11">
        <f t="shared" si="53"/>
        <v>-0.36978272986716215</v>
      </c>
      <c r="ES6" s="11">
        <f t="shared" si="54"/>
        <v>-0.29168564767458766</v>
      </c>
      <c r="ET6" s="11">
        <f t="shared" si="55"/>
        <v>-0.43363134182922336</v>
      </c>
      <c r="EU6" s="11">
        <f t="shared" si="56"/>
        <v>-0.26298155351386698</v>
      </c>
      <c r="EV6" s="11">
        <f t="shared" si="57"/>
        <v>-0.32766057672814208</v>
      </c>
      <c r="EW6" s="11">
        <f t="shared" si="58"/>
        <v>-0.34497366232887294</v>
      </c>
      <c r="EX6" s="11">
        <f t="shared" si="59"/>
        <v>-0.24659163615808816</v>
      </c>
      <c r="EY6" s="11">
        <f t="shared" si="60"/>
        <v>-0.23997254080213101</v>
      </c>
      <c r="EZ6" s="11">
        <f t="shared" si="61"/>
        <v>-0.31133634333248739</v>
      </c>
      <c r="FA6" s="11">
        <f t="shared" si="62"/>
        <v>1.2400677954058489E-2</v>
      </c>
      <c r="FB6" s="11">
        <f t="shared" si="63"/>
        <v>-0.3517519095100114</v>
      </c>
      <c r="FC6" s="11">
        <f t="shared" si="64"/>
        <v>-6.6209248252926109E-2</v>
      </c>
      <c r="FD6" s="11">
        <f t="shared" si="65"/>
        <v>-0.34058832203350575</v>
      </c>
      <c r="FE6" s="11">
        <f t="shared" si="66"/>
        <v>-0.3418276768805224</v>
      </c>
      <c r="FF6" s="11">
        <f t="shared" si="67"/>
        <v>-0.33010140336434485</v>
      </c>
      <c r="FG6" s="11">
        <f t="shared" si="68"/>
        <v>-0.19403772619011367</v>
      </c>
      <c r="FH6" s="11">
        <f t="shared" si="69"/>
        <v>-0.20040307869098681</v>
      </c>
      <c r="FI6" s="11">
        <f t="shared" si="70"/>
        <v>-0.19575474877335994</v>
      </c>
      <c r="FJ6" s="11">
        <f t="shared" si="71"/>
        <v>-0.23123686117438089</v>
      </c>
      <c r="FK6" s="11">
        <f t="shared" si="72"/>
        <v>-0.26563003088261383</v>
      </c>
      <c r="FL6" s="11">
        <f t="shared" si="73"/>
        <v>-0.24378113573012408</v>
      </c>
      <c r="FM6" s="11">
        <f t="shared" si="74"/>
        <v>-0.37640799591103558</v>
      </c>
      <c r="FN6" s="11">
        <f t="shared" si="75"/>
        <v>-0.26014631712623543</v>
      </c>
      <c r="FO6" s="11">
        <f t="shared" si="76"/>
        <v>-0.36991600481076514</v>
      </c>
      <c r="FP6" s="11">
        <f t="shared" si="77"/>
        <v>-0.3670798512655748</v>
      </c>
      <c r="FQ6" s="11">
        <f t="shared" si="78"/>
        <v>-0.39379518897028903</v>
      </c>
      <c r="FR6" s="11">
        <f t="shared" si="0"/>
        <v>-0.29672924128253775</v>
      </c>
      <c r="FS6" s="11">
        <f t="shared" si="1"/>
        <v>-0.23860261644996192</v>
      </c>
      <c r="FT6" s="11">
        <f t="shared" si="79"/>
        <v>-0.22252622606720412</v>
      </c>
      <c r="FU6" s="11">
        <f t="shared" si="80"/>
        <v>-0.40407549323128755</v>
      </c>
      <c r="FV6" s="11">
        <f t="shared" si="81"/>
        <v>-0.41220954248001968</v>
      </c>
      <c r="FW6" s="7"/>
      <c r="FX6" s="7"/>
      <c r="FY6" s="7"/>
      <c r="FZ6" s="7"/>
    </row>
    <row r="7" spans="2:183" x14ac:dyDescent="0.2">
      <c r="B7" s="5">
        <v>34486</v>
      </c>
      <c r="C7" s="6">
        <v>169666634</v>
      </c>
      <c r="D7" s="6">
        <f>VLOOKUP(B7,[16]jan94!$A$53:$IV$163,3,0)</f>
        <v>5290830</v>
      </c>
      <c r="E7" s="6">
        <f>VLOOKUP(B7,[17]feb94!$A$55:$IV$164,3,0)</f>
        <v>6456434</v>
      </c>
      <c r="F7" s="6">
        <f>VLOOKUP(B7,[18]mar94!$A$38:$IV$146,3,0)</f>
        <v>8332338</v>
      </c>
      <c r="G7" s="6">
        <f>VLOOKUP(B7,[19]apr94!$A$38:$IV$145,3,0)</f>
        <v>6539821</v>
      </c>
      <c r="H7" s="6">
        <f>VLOOKUP(B7,[20]may94!$A$64:$IV$169,3,0)</f>
        <v>8560131</v>
      </c>
      <c r="I7" s="6">
        <f>VLOOKUP(B7,[21]jun94!$A$53:$IV$157,3,0)</f>
        <v>4385866</v>
      </c>
      <c r="CQ7" s="4" t="s">
        <v>8</v>
      </c>
      <c r="CR7" s="7">
        <f t="shared" si="83"/>
        <v>-0.17727968117128184</v>
      </c>
      <c r="CS7" s="7">
        <f t="shared" si="2"/>
        <v>-0.22819738864132902</v>
      </c>
      <c r="CT7" s="7">
        <f t="shared" si="3"/>
        <v>-0.25635574589066212</v>
      </c>
      <c r="CU7" s="7">
        <f t="shared" si="4"/>
        <v>-0.19551082170821363</v>
      </c>
      <c r="CV7" s="7">
        <f t="shared" si="5"/>
        <v>-0.19405100225685815</v>
      </c>
      <c r="CW7" s="7">
        <f t="shared" si="6"/>
        <v>-0.25207052098097738</v>
      </c>
      <c r="CX7" s="7">
        <f t="shared" si="7"/>
        <v>-7.5020248308763998E-2</v>
      </c>
      <c r="CY7" s="7">
        <f t="shared" si="8"/>
        <v>-0.27709098839294199</v>
      </c>
      <c r="CZ7" s="7">
        <f t="shared" si="9"/>
        <v>-0.20329989459350878</v>
      </c>
      <c r="DA7" s="7">
        <f t="shared" si="10"/>
        <v>-0.22251113299741607</v>
      </c>
      <c r="DB7" s="7">
        <f t="shared" si="11"/>
        <v>-0.32345660472799415</v>
      </c>
      <c r="DC7" s="7">
        <f t="shared" si="12"/>
        <v>-0.3035379528524661</v>
      </c>
      <c r="DD7" s="7">
        <f t="shared" si="13"/>
        <v>-0.42183610151439932</v>
      </c>
      <c r="DE7" s="7">
        <f t="shared" si="14"/>
        <v>-0.3360488024381853</v>
      </c>
      <c r="DF7" s="7">
        <f t="shared" si="15"/>
        <v>-0.27222095753066022</v>
      </c>
      <c r="DG7" s="7">
        <f t="shared" si="16"/>
        <v>-0.37137649790100236</v>
      </c>
      <c r="DH7" s="7">
        <f t="shared" si="17"/>
        <v>-0.2113804592565271</v>
      </c>
      <c r="DI7" s="7">
        <f t="shared" si="18"/>
        <v>-0.30838286911752455</v>
      </c>
      <c r="DJ7" s="7">
        <f t="shared" si="19"/>
        <v>-0.15098101355556884</v>
      </c>
      <c r="DK7" s="7">
        <f t="shared" si="20"/>
        <v>-0.19873783634496398</v>
      </c>
      <c r="DL7" s="7">
        <f t="shared" si="21"/>
        <v>1.5846677968944119E-2</v>
      </c>
      <c r="DM7" s="7">
        <f t="shared" si="22"/>
        <v>-0.35832742706742049</v>
      </c>
      <c r="DN7" s="7">
        <f t="shared" si="23"/>
        <v>-0.35326193082975932</v>
      </c>
      <c r="DO7" s="7">
        <f t="shared" si="24"/>
        <v>-0.29723713131369806</v>
      </c>
      <c r="DP7" s="7">
        <f t="shared" si="25"/>
        <v>-0.36153181007207286</v>
      </c>
      <c r="DQ7" s="7">
        <f t="shared" si="26"/>
        <v>-0.37150147407327999</v>
      </c>
      <c r="DR7" s="7">
        <f t="shared" si="27"/>
        <v>-0.24309443828419319</v>
      </c>
      <c r="DS7" s="7">
        <f t="shared" si="28"/>
        <v>-0.38694368950315045</v>
      </c>
      <c r="DT7" s="7">
        <f t="shared" si="29"/>
        <v>-0.28251424002759878</v>
      </c>
      <c r="DU7" s="7">
        <f t="shared" si="30"/>
        <v>-0.2560002391443793</v>
      </c>
      <c r="DV7" s="7">
        <f t="shared" si="31"/>
        <v>-0.23226669195751154</v>
      </c>
      <c r="DW7" s="7">
        <f t="shared" si="32"/>
        <v>-0.24587107253732468</v>
      </c>
      <c r="DX7" s="7">
        <f t="shared" si="33"/>
        <v>-0.37982113122532668</v>
      </c>
      <c r="DY7" s="7">
        <f t="shared" si="34"/>
        <v>-0.45363967075839401</v>
      </c>
      <c r="DZ7" s="7">
        <f t="shared" si="35"/>
        <v>-0.44282157012940837</v>
      </c>
      <c r="EA7" s="7">
        <f t="shared" si="36"/>
        <v>-0.3761893565849459</v>
      </c>
      <c r="EB7" s="7">
        <f t="shared" si="37"/>
        <v>-0.43071792060908093</v>
      </c>
      <c r="EC7" s="7">
        <f t="shared" si="38"/>
        <v>-0.36695025376448981</v>
      </c>
      <c r="ED7" s="7">
        <f t="shared" si="39"/>
        <v>-0.48522544717376997</v>
      </c>
      <c r="EE7" s="7">
        <f t="shared" si="40"/>
        <v>-0.29407375493364679</v>
      </c>
      <c r="EF7" s="7">
        <f t="shared" si="41"/>
        <v>-0.23489034218212826</v>
      </c>
      <c r="EG7" s="7">
        <f t="shared" si="42"/>
        <v>-0.32341597457228705</v>
      </c>
      <c r="EH7" s="7">
        <f t="shared" si="43"/>
        <v>-0.3519653636981786</v>
      </c>
      <c r="EI7" s="7">
        <f t="shared" si="44"/>
        <v>-0.35581266618082441</v>
      </c>
      <c r="EJ7" s="7">
        <f t="shared" si="45"/>
        <v>-0.37397991789494972</v>
      </c>
      <c r="EK7" s="7">
        <f t="shared" si="46"/>
        <v>-0.37852488599109163</v>
      </c>
      <c r="EL7" s="7">
        <f t="shared" si="47"/>
        <v>-0.34522346834451573</v>
      </c>
      <c r="EM7" s="7">
        <f t="shared" si="48"/>
        <v>-0.36230352064751165</v>
      </c>
      <c r="EN7" s="7">
        <f t="shared" si="49"/>
        <v>-0.25292270153604141</v>
      </c>
      <c r="EO7" s="7">
        <f t="shared" si="50"/>
        <v>-0.29421817497301722</v>
      </c>
      <c r="EP7" s="7">
        <f t="shared" si="51"/>
        <v>-0.42403631886557991</v>
      </c>
      <c r="EQ7" s="7">
        <f t="shared" si="52"/>
        <v>-0.38554421758228613</v>
      </c>
      <c r="ER7" s="7">
        <f t="shared" si="53"/>
        <v>-0.42424976759284544</v>
      </c>
      <c r="ES7" s="7">
        <f t="shared" si="54"/>
        <v>-0.34869414382230568</v>
      </c>
      <c r="ET7" s="7">
        <f t="shared" si="55"/>
        <v>-0.47452692202523944</v>
      </c>
      <c r="EU7" s="7">
        <f t="shared" si="56"/>
        <v>-0.2939526514281397</v>
      </c>
      <c r="EV7" s="7">
        <f t="shared" si="57"/>
        <v>-0.39269399864092386</v>
      </c>
      <c r="EW7" s="7">
        <f t="shared" si="58"/>
        <v>-0.39442895558606839</v>
      </c>
      <c r="EX7" s="7">
        <f t="shared" si="59"/>
        <v>-0.31790474989780365</v>
      </c>
      <c r="EY7" s="7">
        <f t="shared" si="60"/>
        <v>-0.42345992822094608</v>
      </c>
      <c r="EZ7" s="7">
        <f t="shared" si="61"/>
        <v>-0.34721355741838467</v>
      </c>
      <c r="FA7" s="7">
        <f t="shared" si="62"/>
        <v>-1.735394021214437E-2</v>
      </c>
      <c r="FB7" s="7">
        <f t="shared" si="63"/>
        <v>-0.39571450731229102</v>
      </c>
      <c r="FC7" s="7">
        <f t="shared" si="64"/>
        <v>-9.4474638125550986E-2</v>
      </c>
      <c r="FD7" s="7">
        <f t="shared" si="65"/>
        <v>-0.3655987500907778</v>
      </c>
      <c r="FE7" s="7">
        <f t="shared" si="66"/>
        <v>-0.40597664871144801</v>
      </c>
      <c r="FF7" s="7">
        <f t="shared" si="67"/>
        <v>-0.40640439907306553</v>
      </c>
      <c r="FG7" s="7">
        <f t="shared" si="68"/>
        <v>-0.22064883519840842</v>
      </c>
      <c r="FH7" s="7">
        <f t="shared" si="69"/>
        <v>-0.30889504460182066</v>
      </c>
      <c r="FI7" s="7">
        <f t="shared" si="70"/>
        <v>-0.31197465449920758</v>
      </c>
      <c r="FJ7" s="7">
        <f t="shared" si="71"/>
        <v>-0.33289201028042026</v>
      </c>
      <c r="FK7" s="7">
        <f t="shared" si="72"/>
        <v>-0.34274650274755647</v>
      </c>
      <c r="FL7" s="7">
        <f t="shared" si="73"/>
        <v>-0.31036738771473499</v>
      </c>
      <c r="FM7" s="7">
        <f t="shared" si="74"/>
        <v>-0.41854501568149455</v>
      </c>
      <c r="FN7" s="7">
        <f t="shared" si="75"/>
        <v>-0.31301275136737705</v>
      </c>
      <c r="FO7" s="7">
        <f t="shared" si="76"/>
        <v>-0.39734409691083816</v>
      </c>
      <c r="FP7" s="7">
        <f t="shared" si="77"/>
        <v>-0.46440410690543665</v>
      </c>
      <c r="FQ7" s="7">
        <f t="shared" si="78"/>
        <v>-0.42898081739942584</v>
      </c>
      <c r="FR7" s="7">
        <f t="shared" si="0"/>
        <v>-0.35671044339996094</v>
      </c>
      <c r="FS7" s="7">
        <f t="shared" si="1"/>
        <v>-0.26538848422009481</v>
      </c>
      <c r="FT7" s="7">
        <f t="shared" si="79"/>
        <v>-0.29354025650396304</v>
      </c>
      <c r="FU7" s="7">
        <f t="shared" si="80"/>
        <v>-0.43365448077738583</v>
      </c>
      <c r="FV7" s="7"/>
      <c r="FW7" s="7"/>
      <c r="FX7" s="7"/>
      <c r="FY7" s="7"/>
      <c r="FZ7" s="7"/>
    </row>
    <row r="8" spans="2:183" x14ac:dyDescent="0.2">
      <c r="B8" s="5">
        <v>34516</v>
      </c>
      <c r="C8" s="6">
        <v>172389787</v>
      </c>
      <c r="D8" s="6">
        <f>VLOOKUP(B8,[16]jan94!$A$53:$IV$163,3,0)</f>
        <v>5342821</v>
      </c>
      <c r="E8" s="6">
        <f>VLOOKUP(B8,[17]feb94!$A$55:$IV$164,3,0)</f>
        <v>6193316</v>
      </c>
      <c r="F8" s="6">
        <f>VLOOKUP(B8,[18]mar94!$A$38:$IV$146,3,0)</f>
        <v>8018189</v>
      </c>
      <c r="G8" s="6">
        <f>VLOOKUP(B8,[19]apr94!$A$38:$IV$145,3,0)</f>
        <v>6816101</v>
      </c>
      <c r="H8" s="6">
        <f>VLOOKUP(B8,[20]may94!$A$64:$IV$169,3,0)</f>
        <v>8556465</v>
      </c>
      <c r="I8" s="6">
        <f>VLOOKUP(B8,[21]jun94!$A$53:$IV$157,3,0)</f>
        <v>7731146</v>
      </c>
      <c r="J8" s="6">
        <f>VLOOKUP(B8,[22]jul94!$A$61:$IV$164,3,0)</f>
        <v>3940071</v>
      </c>
      <c r="CQ8" s="4" t="s">
        <v>9</v>
      </c>
      <c r="CR8" s="7">
        <f t="shared" si="83"/>
        <v>-0.22082403245662419</v>
      </c>
      <c r="CS8" s="7">
        <f t="shared" si="2"/>
        <v>-0.26523632046214435</v>
      </c>
      <c r="CT8" s="7">
        <f t="shared" si="3"/>
        <v>-0.29816122617966889</v>
      </c>
      <c r="CU8" s="7">
        <f t="shared" si="4"/>
        <v>-0.27639625765514153</v>
      </c>
      <c r="CV8" s="7">
        <f t="shared" si="5"/>
        <v>-0.19581389734610677</v>
      </c>
      <c r="CW8" s="7">
        <f t="shared" si="6"/>
        <v>-0.2984604093623377</v>
      </c>
      <c r="CX8" s="7">
        <f t="shared" si="7"/>
        <v>-0.17330069140955989</v>
      </c>
      <c r="CY8" s="7">
        <f t="shared" si="8"/>
        <v>-0.36237111885014212</v>
      </c>
      <c r="CZ8" s="7">
        <f t="shared" si="9"/>
        <v>-0.23906555763332801</v>
      </c>
      <c r="DA8" s="7">
        <f t="shared" si="10"/>
        <v>-0.27000626271708378</v>
      </c>
      <c r="DB8" s="7">
        <f t="shared" si="11"/>
        <v>-0.35990634113955561</v>
      </c>
      <c r="DC8" s="7">
        <f t="shared" si="12"/>
        <v>-0.36886108794662048</v>
      </c>
      <c r="DD8" s="7">
        <f t="shared" si="13"/>
        <v>-0.4626368345170076</v>
      </c>
      <c r="DE8" s="7">
        <f t="shared" si="14"/>
        <v>-0.36571871742072454</v>
      </c>
      <c r="DF8" s="7">
        <f t="shared" si="15"/>
        <v>-0.32926961832936225</v>
      </c>
      <c r="DG8" s="7">
        <f t="shared" si="16"/>
        <v>-0.43527224841990114</v>
      </c>
      <c r="DH8" s="7">
        <f t="shared" si="17"/>
        <v>-0.25849421985589555</v>
      </c>
      <c r="DI8" s="7">
        <f t="shared" si="18"/>
        <v>-0.35039067424285242</v>
      </c>
      <c r="DJ8" s="7">
        <f t="shared" si="19"/>
        <v>-0.19502866356839385</v>
      </c>
      <c r="DK8" s="7">
        <f t="shared" si="20"/>
        <v>-0.26429731871896889</v>
      </c>
      <c r="DL8" s="7">
        <f t="shared" si="21"/>
        <v>-6.2629234404992101E-2</v>
      </c>
      <c r="DM8" s="7">
        <f t="shared" si="22"/>
        <v>-0.39214284003141781</v>
      </c>
      <c r="DN8" s="7">
        <f t="shared" si="23"/>
        <v>-0.38909649432343196</v>
      </c>
      <c r="DO8" s="7">
        <f t="shared" si="24"/>
        <v>-0.31019211524062767</v>
      </c>
      <c r="DP8" s="7">
        <f t="shared" si="25"/>
        <v>-0.40902030664764483</v>
      </c>
      <c r="DQ8" s="7">
        <f t="shared" si="26"/>
        <v>-0.41593332526380572</v>
      </c>
      <c r="DR8" s="7">
        <f t="shared" si="27"/>
        <v>-0.28478735484359963</v>
      </c>
      <c r="DS8" s="7">
        <f t="shared" si="28"/>
        <v>-0.3951558820711667</v>
      </c>
      <c r="DT8" s="7">
        <f t="shared" si="29"/>
        <v>-0.3204306733754374</v>
      </c>
      <c r="DU8" s="7">
        <f t="shared" si="30"/>
        <v>-0.33050991086209319</v>
      </c>
      <c r="DV8" s="7">
        <f t="shared" si="31"/>
        <v>-0.28615816262013161</v>
      </c>
      <c r="DW8" s="7">
        <f t="shared" si="32"/>
        <v>-0.27678357323367531</v>
      </c>
      <c r="DX8" s="7">
        <f t="shared" si="33"/>
        <v>-0.45209726484491042</v>
      </c>
      <c r="DY8" s="7">
        <f t="shared" si="34"/>
        <v>-0.49712402133584038</v>
      </c>
      <c r="DZ8" s="7">
        <f t="shared" si="35"/>
        <v>-0.46992099709341351</v>
      </c>
      <c r="EA8" s="7">
        <f t="shared" si="36"/>
        <v>-0.4282291609818501</v>
      </c>
      <c r="EB8" s="7">
        <f t="shared" si="37"/>
        <v>-0.46118547799805054</v>
      </c>
      <c r="EC8" s="7">
        <f t="shared" si="38"/>
        <v>-0.43538159521329212</v>
      </c>
      <c r="ED8" s="7">
        <f t="shared" si="39"/>
        <v>-0.52319021441229596</v>
      </c>
      <c r="EE8" s="7">
        <f t="shared" si="40"/>
        <v>-0.34702811839596082</v>
      </c>
      <c r="EF8" s="7">
        <f t="shared" si="41"/>
        <v>-0.2806583314984335</v>
      </c>
      <c r="EG8" s="7">
        <f t="shared" si="42"/>
        <v>-0.37022179534159189</v>
      </c>
      <c r="EH8" s="7">
        <f t="shared" si="43"/>
        <v>-0.39488211681987956</v>
      </c>
      <c r="EI8" s="7">
        <f t="shared" si="44"/>
        <v>-0.39142791177347125</v>
      </c>
      <c r="EJ8" s="7">
        <f t="shared" si="45"/>
        <v>-0.4311040851165589</v>
      </c>
      <c r="EK8" s="7">
        <f t="shared" si="46"/>
        <v>-0.41729973487586741</v>
      </c>
      <c r="EL8" s="7">
        <f t="shared" si="47"/>
        <v>-0.39345048634959701</v>
      </c>
      <c r="EM8" s="7">
        <f t="shared" si="48"/>
        <v>-0.39396403393135182</v>
      </c>
      <c r="EN8" s="7">
        <f t="shared" si="49"/>
        <v>-0.30230449845747703</v>
      </c>
      <c r="EO8" s="7">
        <f t="shared" si="50"/>
        <v>-0.36696431923107375</v>
      </c>
      <c r="EP8" s="7">
        <f t="shared" si="51"/>
        <v>-0.44797726998995141</v>
      </c>
      <c r="EQ8" s="7">
        <f t="shared" si="52"/>
        <v>-0.41327447390975636</v>
      </c>
      <c r="ER8" s="7">
        <f t="shared" si="53"/>
        <v>-0.48836102619881228</v>
      </c>
      <c r="ES8" s="7">
        <f t="shared" si="54"/>
        <v>-0.42906322271062469</v>
      </c>
      <c r="ET8" s="7">
        <f t="shared" si="55"/>
        <v>-0.51115467195215547</v>
      </c>
      <c r="EU8" s="7">
        <f t="shared" si="56"/>
        <v>-0.34348766203394926</v>
      </c>
      <c r="EV8" s="7">
        <f t="shared" si="57"/>
        <v>-0.44754927242371922</v>
      </c>
      <c r="EW8" s="7">
        <f t="shared" si="58"/>
        <v>-0.45210821456576528</v>
      </c>
      <c r="EX8" s="7">
        <f t="shared" si="59"/>
        <v>-0.35300890532136892</v>
      </c>
      <c r="EY8" s="7">
        <f t="shared" si="60"/>
        <v>-0.4778066106444423</v>
      </c>
      <c r="EZ8" s="7">
        <f t="shared" si="61"/>
        <v>-0.36177596430082681</v>
      </c>
      <c r="FA8" s="7">
        <f t="shared" si="62"/>
        <v>-5.0211725484986647E-2</v>
      </c>
      <c r="FB8" s="7">
        <f t="shared" si="63"/>
        <v>-0.47836519803041416</v>
      </c>
      <c r="FC8" s="7">
        <f t="shared" si="64"/>
        <v>-0.18077570670624404</v>
      </c>
      <c r="FD8" s="7">
        <f t="shared" si="65"/>
        <v>-0.43170315521452329</v>
      </c>
      <c r="FE8" s="7">
        <f t="shared" si="66"/>
        <v>-0.47562498181012886</v>
      </c>
      <c r="FF8" s="7">
        <f t="shared" si="67"/>
        <v>-0.43143740647158774</v>
      </c>
      <c r="FG8" s="7">
        <f t="shared" si="68"/>
        <v>-0.25947081825474144</v>
      </c>
      <c r="FH8" s="7">
        <f t="shared" si="69"/>
        <v>-0.35366146131028015</v>
      </c>
      <c r="FI8" s="7">
        <f t="shared" si="70"/>
        <v>-0.38468979538835141</v>
      </c>
      <c r="FJ8" s="7">
        <f t="shared" si="71"/>
        <v>-0.38298494696989388</v>
      </c>
      <c r="FK8" s="7">
        <f t="shared" si="72"/>
        <v>-0.40867154785877063</v>
      </c>
      <c r="FL8" s="7">
        <f t="shared" si="73"/>
        <v>-0.36025286807153339</v>
      </c>
      <c r="FM8" s="7">
        <f t="shared" si="74"/>
        <v>-0.49286646558299146</v>
      </c>
      <c r="FN8" s="7">
        <f t="shared" si="75"/>
        <v>-0.3650054193649564</v>
      </c>
      <c r="FO8" s="7">
        <f t="shared" si="76"/>
        <v>-0.47174485770299368</v>
      </c>
      <c r="FP8" s="7">
        <f t="shared" si="77"/>
        <v>-0.50457546828425248</v>
      </c>
      <c r="FQ8" s="7">
        <f t="shared" si="78"/>
        <v>-0.48168488912387941</v>
      </c>
      <c r="FR8" s="7">
        <f t="shared" si="0"/>
        <v>-0.3930047288795796</v>
      </c>
      <c r="FS8" s="7">
        <f t="shared" si="1"/>
        <v>-0.34031069265996761</v>
      </c>
      <c r="FT8" s="7">
        <f t="shared" si="79"/>
        <v>-0.38989484599863183</v>
      </c>
      <c r="FU8" s="7"/>
      <c r="FV8" s="7"/>
      <c r="FW8" s="7"/>
      <c r="FX8" s="7"/>
      <c r="FY8" s="7"/>
      <c r="FZ8" s="7"/>
    </row>
    <row r="9" spans="2:183" x14ac:dyDescent="0.2">
      <c r="B9" s="5">
        <v>34547</v>
      </c>
      <c r="C9" s="6">
        <v>166894143</v>
      </c>
      <c r="D9" s="6">
        <f>VLOOKUP(B9,[16]jan94!$A$53:$IV$163,3,0)</f>
        <v>5060040</v>
      </c>
      <c r="E9" s="6">
        <f>VLOOKUP(B9,[17]feb94!$A$55:$IV$164,3,0)</f>
        <v>5888184</v>
      </c>
      <c r="F9" s="6">
        <f>VLOOKUP(B9,[18]mar94!$A$38:$IV$146,3,0)</f>
        <v>7466737</v>
      </c>
      <c r="G9" s="6">
        <f>VLOOKUP(B9,[19]apr94!$A$38:$IV$145,3,0)</f>
        <v>6335211</v>
      </c>
      <c r="H9" s="6">
        <f>VLOOKUP(B9,[20]may94!$A$64:$IV$169,3,0)</f>
        <v>8414688</v>
      </c>
      <c r="I9" s="6">
        <f>VLOOKUP(B9,[21]jun94!$A$53:$IV$157,3,0)</f>
        <v>7416368</v>
      </c>
      <c r="J9" s="6">
        <f>VLOOKUP(B9,[22]jul94!$A$61:$IV$164,3,0)</f>
        <v>6620306</v>
      </c>
      <c r="K9" s="6">
        <f>VLOOKUP(B9,[23]aug94!$A$55:$IV$157,3,0)</f>
        <v>6050210</v>
      </c>
      <c r="CQ9" s="4" t="s">
        <v>10</v>
      </c>
      <c r="CR9" s="7">
        <f t="shared" si="83"/>
        <v>-0.24210459198677842</v>
      </c>
      <c r="CS9" s="7">
        <f t="shared" si="2"/>
        <v>-0.35441161589549119</v>
      </c>
      <c r="CT9" s="7">
        <f t="shared" si="3"/>
        <v>-0.37568406035664104</v>
      </c>
      <c r="CU9" s="7">
        <f t="shared" si="4"/>
        <v>-0.29132465499191901</v>
      </c>
      <c r="CV9" s="7">
        <f t="shared" si="5"/>
        <v>-0.24356716111606391</v>
      </c>
      <c r="CW9" s="7">
        <f t="shared" si="6"/>
        <v>-0.35439023436591965</v>
      </c>
      <c r="CX9" s="7">
        <f t="shared" si="7"/>
        <v>-0.2233146020742848</v>
      </c>
      <c r="CY9" s="7">
        <f t="shared" si="8"/>
        <v>-0.40614559860828725</v>
      </c>
      <c r="CZ9" s="7">
        <f t="shared" si="9"/>
        <v>-0.23402413267324751</v>
      </c>
      <c r="DA9" s="7">
        <f t="shared" si="10"/>
        <v>-0.308048760839568</v>
      </c>
      <c r="DB9" s="7">
        <f t="shared" si="11"/>
        <v>-0.39198485650830284</v>
      </c>
      <c r="DC9" s="7">
        <f t="shared" si="12"/>
        <v>-0.3836227539883123</v>
      </c>
      <c r="DD9" s="7">
        <f t="shared" si="13"/>
        <v>-0.51959301427769411</v>
      </c>
      <c r="DE9" s="7">
        <f t="shared" si="14"/>
        <v>-0.35872403854602536</v>
      </c>
      <c r="DF9" s="7">
        <f t="shared" si="15"/>
        <v>-0.29914146376250356</v>
      </c>
      <c r="DG9" s="7">
        <f t="shared" si="16"/>
        <v>-0.45952810175935482</v>
      </c>
      <c r="DH9" s="7">
        <f t="shared" si="17"/>
        <v>-0.27145248536050542</v>
      </c>
      <c r="DI9" s="7">
        <f t="shared" si="18"/>
        <v>-0.40608376103087446</v>
      </c>
      <c r="DJ9" s="7">
        <f t="shared" si="19"/>
        <v>-0.25911951544091527</v>
      </c>
      <c r="DK9" s="7">
        <f t="shared" si="20"/>
        <v>-0.32434616060494187</v>
      </c>
      <c r="DL9" s="7">
        <f t="shared" si="21"/>
        <v>-0.13301152706660566</v>
      </c>
      <c r="DM9" s="7">
        <f t="shared" si="22"/>
        <v>-0.46023051536209564</v>
      </c>
      <c r="DN9" s="7">
        <f t="shared" si="23"/>
        <v>-0.40574354744593977</v>
      </c>
      <c r="DO9" s="7">
        <f t="shared" si="24"/>
        <v>-0.36683811043151587</v>
      </c>
      <c r="DP9" s="7">
        <f t="shared" si="25"/>
        <v>-0.45254501193325808</v>
      </c>
      <c r="DQ9" s="7">
        <f t="shared" si="26"/>
        <v>-0.44569079310403487</v>
      </c>
      <c r="DR9" s="7">
        <f t="shared" si="27"/>
        <v>-0.33141044196335517</v>
      </c>
      <c r="DS9" s="7">
        <f t="shared" si="28"/>
        <v>-0.46342855678194994</v>
      </c>
      <c r="DT9" s="7">
        <f t="shared" si="29"/>
        <v>-0.383010161095863</v>
      </c>
      <c r="DU9" s="7">
        <f t="shared" si="30"/>
        <v>-0.35647260102791822</v>
      </c>
      <c r="DV9" s="7">
        <f t="shared" si="31"/>
        <v>-0.39166552857865461</v>
      </c>
      <c r="DW9" s="7">
        <f t="shared" si="32"/>
        <v>-0.33945183314747734</v>
      </c>
      <c r="DX9" s="7">
        <f t="shared" si="33"/>
        <v>-0.48161333344889512</v>
      </c>
      <c r="DY9" s="7">
        <f t="shared" si="34"/>
        <v>-0.53294782716368216</v>
      </c>
      <c r="DZ9" s="7">
        <f t="shared" si="35"/>
        <v>-0.50941450051424497</v>
      </c>
      <c r="EA9" s="7">
        <f t="shared" si="36"/>
        <v>-0.4739571635180439</v>
      </c>
      <c r="EB9" s="7">
        <f t="shared" si="37"/>
        <v>-0.49920879622022529</v>
      </c>
      <c r="EC9" s="7">
        <f t="shared" si="38"/>
        <v>-0.47426740663929629</v>
      </c>
      <c r="ED9" s="7">
        <f t="shared" si="39"/>
        <v>-0.54932514819279366</v>
      </c>
      <c r="EE9" s="7">
        <f t="shared" si="40"/>
        <v>-0.37968984885934232</v>
      </c>
      <c r="EF9" s="7">
        <f t="shared" si="41"/>
        <v>-0.32933100192198467</v>
      </c>
      <c r="EG9" s="7">
        <f t="shared" si="42"/>
        <v>-0.41440914512383381</v>
      </c>
      <c r="EH9" s="7">
        <f t="shared" si="43"/>
        <v>-0.4305771112823123</v>
      </c>
      <c r="EI9" s="7">
        <f t="shared" si="44"/>
        <v>-0.40927361417778257</v>
      </c>
      <c r="EJ9" s="7">
        <f t="shared" si="45"/>
        <v>-0.47683015583357052</v>
      </c>
      <c r="EK9" s="7">
        <f t="shared" si="46"/>
        <v>-0.47173099613369973</v>
      </c>
      <c r="EL9" s="7">
        <f t="shared" si="47"/>
        <v>-0.44666750248915699</v>
      </c>
      <c r="EM9" s="7">
        <f t="shared" si="48"/>
        <v>-0.3478243810840167</v>
      </c>
      <c r="EN9" s="7">
        <f t="shared" si="49"/>
        <v>-0.34422724749663675</v>
      </c>
      <c r="EO9" s="7">
        <f t="shared" si="50"/>
        <v>-0.42711220384647597</v>
      </c>
      <c r="EP9" s="7">
        <f t="shared" si="51"/>
        <v>-0.47981057338991678</v>
      </c>
      <c r="EQ9" s="7">
        <f t="shared" si="52"/>
        <v>-0.48696242613047869</v>
      </c>
      <c r="ER9" s="7">
        <f t="shared" si="53"/>
        <v>-0.53520723630741551</v>
      </c>
      <c r="ES9" s="7">
        <f t="shared" si="54"/>
        <v>-0.50850268776404373</v>
      </c>
      <c r="ET9" s="7">
        <f t="shared" si="55"/>
        <v>-0.54666777587379034</v>
      </c>
      <c r="EU9" s="7">
        <f t="shared" si="56"/>
        <v>-0.42102821226205089</v>
      </c>
      <c r="EV9" s="7">
        <f t="shared" si="57"/>
        <v>-0.4579223382059302</v>
      </c>
      <c r="EW9" s="7">
        <f t="shared" si="58"/>
        <v>-0.50592734098351921</v>
      </c>
      <c r="EX9" s="7">
        <f t="shared" si="59"/>
        <v>-0.41413377233750587</v>
      </c>
      <c r="EY9" s="7">
        <f t="shared" si="60"/>
        <v>-0.5304275470376657</v>
      </c>
      <c r="EZ9" s="7">
        <f t="shared" si="61"/>
        <v>-0.40433931354284847</v>
      </c>
      <c r="FA9" s="7">
        <f t="shared" si="62"/>
        <v>-0.13366229577580091</v>
      </c>
      <c r="FB9" s="7">
        <f t="shared" si="63"/>
        <v>-0.51378197770014955</v>
      </c>
      <c r="FC9" s="7">
        <f t="shared" si="64"/>
        <v>-0.28906722565694548</v>
      </c>
      <c r="FD9" s="7">
        <f t="shared" si="65"/>
        <v>-0.48968878252089709</v>
      </c>
      <c r="FE9" s="7">
        <f t="shared" si="66"/>
        <v>-0.50263473898815569</v>
      </c>
      <c r="FF9" s="7">
        <f t="shared" si="67"/>
        <v>-0.50169627202208633</v>
      </c>
      <c r="FG9" s="7">
        <f t="shared" si="68"/>
        <v>-0.3016313466091235</v>
      </c>
      <c r="FH9" s="7">
        <f t="shared" si="69"/>
        <v>-0.35977300229649384</v>
      </c>
      <c r="FI9" s="7">
        <f t="shared" si="70"/>
        <v>-0.45490676102231764</v>
      </c>
      <c r="FJ9" s="7">
        <f t="shared" si="71"/>
        <v>-0.43621745514290433</v>
      </c>
      <c r="FK9" s="7">
        <f t="shared" si="72"/>
        <v>-0.46059243388095034</v>
      </c>
      <c r="FL9" s="7">
        <f t="shared" si="73"/>
        <v>-0.39935746714451581</v>
      </c>
      <c r="FM9" s="7">
        <f t="shared" si="74"/>
        <v>-0.48355712078582563</v>
      </c>
      <c r="FN9" s="7">
        <f t="shared" si="75"/>
        <v>-0.4128615320440831</v>
      </c>
      <c r="FO9" s="7">
        <f t="shared" si="76"/>
        <v>-0.48116110965314074</v>
      </c>
      <c r="FP9" s="7">
        <f t="shared" si="77"/>
        <v>-0.57034935149261445</v>
      </c>
      <c r="FQ9" s="7">
        <f t="shared" si="78"/>
        <v>-0.54108020269437995</v>
      </c>
      <c r="FR9" s="7">
        <f t="shared" si="0"/>
        <v>-0.47742908699137876</v>
      </c>
      <c r="FS9" s="7">
        <f t="shared" si="1"/>
        <v>-0.40703242301021358</v>
      </c>
      <c r="FT9" s="7"/>
      <c r="FU9" s="7"/>
      <c r="FV9" s="7"/>
      <c r="FW9" s="7"/>
      <c r="FX9" s="7"/>
      <c r="FY9" s="7"/>
      <c r="FZ9" s="7"/>
    </row>
    <row r="10" spans="2:183" x14ac:dyDescent="0.2">
      <c r="B10" s="5">
        <v>34578</v>
      </c>
      <c r="C10" s="6">
        <v>153811708</v>
      </c>
      <c r="D10" s="6">
        <f>VLOOKUP(B10,[16]jan94!$A$53:$IV$163,3,0)</f>
        <v>4763073</v>
      </c>
      <c r="E10" s="6">
        <f>VLOOKUP(B10,[17]feb94!$A$55:$IV$164,3,0)</f>
        <v>5424783</v>
      </c>
      <c r="F10" s="6">
        <f>VLOOKUP(B10,[18]mar94!$A$38:$IV$146,3,0)</f>
        <v>6874977</v>
      </c>
      <c r="G10" s="6">
        <f>VLOOKUP(B10,[19]apr94!$A$38:$IV$145,3,0)</f>
        <v>5391822</v>
      </c>
      <c r="H10" s="6">
        <f>VLOOKUP(B10,[20]may94!$A$64:$IV$169,3,0)</f>
        <v>7472093</v>
      </c>
      <c r="I10" s="6">
        <f>VLOOKUP(B10,[21]jun94!$A$53:$IV$157,3,0)</f>
        <v>6781539</v>
      </c>
      <c r="J10" s="6">
        <f>VLOOKUP(B10,[22]jul94!$A$61:$IV$164,3,0)</f>
        <v>6398404</v>
      </c>
      <c r="K10" s="6">
        <f>VLOOKUP(B10,[23]aug94!$A$55:$IV$157,3,0)</f>
        <v>9592784</v>
      </c>
      <c r="L10" s="6">
        <f>VLOOKUP(B10,[24]sep94!$A$54:$IV$156,3,0)</f>
        <v>4554920</v>
      </c>
      <c r="CQ10" s="4" t="s">
        <v>11</v>
      </c>
      <c r="CR10" s="7">
        <f t="shared" si="83"/>
        <v>-0.30495943507681128</v>
      </c>
      <c r="CS10" s="7">
        <f t="shared" si="2"/>
        <v>-0.35463483482349845</v>
      </c>
      <c r="CT10" s="7">
        <f t="shared" si="3"/>
        <v>-0.36491043434897968</v>
      </c>
      <c r="CU10" s="7">
        <f t="shared" si="4"/>
        <v>-0.30324239240560841</v>
      </c>
      <c r="CV10" s="7">
        <f t="shared" si="5"/>
        <v>-0.30551062828360925</v>
      </c>
      <c r="CW10" s="7">
        <f t="shared" si="6"/>
        <v>-0.44944358831148706</v>
      </c>
      <c r="CX10" s="7">
        <f t="shared" si="7"/>
        <v>-0.22281269677464047</v>
      </c>
      <c r="CY10" s="7">
        <f t="shared" si="8"/>
        <v>-0.42525588723437763</v>
      </c>
      <c r="CZ10" s="7">
        <f t="shared" si="9"/>
        <v>-0.29436618529409458</v>
      </c>
      <c r="DA10" s="7">
        <f t="shared" si="10"/>
        <v>-0.37160126468157006</v>
      </c>
      <c r="DB10" s="7">
        <f t="shared" si="11"/>
        <v>-0.43620026925275773</v>
      </c>
      <c r="DC10" s="7">
        <f t="shared" si="12"/>
        <v>-0.42236072055735496</v>
      </c>
      <c r="DD10" s="7">
        <f t="shared" si="13"/>
        <v>-0.53487896969948934</v>
      </c>
      <c r="DE10" s="7">
        <f t="shared" si="14"/>
        <v>-0.38334026824848894</v>
      </c>
      <c r="DF10" s="7">
        <f t="shared" si="15"/>
        <v>-0.31909351448826817</v>
      </c>
      <c r="DG10" s="7">
        <f t="shared" si="16"/>
        <v>-0.43949333150309894</v>
      </c>
      <c r="DH10" s="7">
        <f t="shared" si="17"/>
        <v>-0.30251141641458767</v>
      </c>
      <c r="DI10" s="7">
        <f t="shared" si="18"/>
        <v>-0.4421726216052369</v>
      </c>
      <c r="DJ10" s="7">
        <f t="shared" si="19"/>
        <v>-0.31851304449132289</v>
      </c>
      <c r="DK10" s="7">
        <f t="shared" si="20"/>
        <v>-0.3922246273261889</v>
      </c>
      <c r="DL10" s="7">
        <f t="shared" si="21"/>
        <v>-0.18636884701201162</v>
      </c>
      <c r="DM10" s="7">
        <f t="shared" si="22"/>
        <v>-0.50184787711906353</v>
      </c>
      <c r="DN10" s="7">
        <f t="shared" si="23"/>
        <v>-0.45969574849109435</v>
      </c>
      <c r="DO10" s="7">
        <f t="shared" si="24"/>
        <v>-0.45143179635963004</v>
      </c>
      <c r="DP10" s="7">
        <f t="shared" si="25"/>
        <v>-0.47720780584699929</v>
      </c>
      <c r="DQ10" s="7">
        <f t="shared" si="26"/>
        <v>-0.46730254412957034</v>
      </c>
      <c r="DR10" s="7">
        <f t="shared" si="27"/>
        <v>-0.34232918536373208</v>
      </c>
      <c r="DS10" s="7">
        <f t="shared" si="28"/>
        <v>-0.51886096166354878</v>
      </c>
      <c r="DT10" s="7">
        <f t="shared" si="29"/>
        <v>-0.44403967002124445</v>
      </c>
      <c r="DU10" s="7">
        <f t="shared" si="30"/>
        <v>-0.42922807855260769</v>
      </c>
      <c r="DV10" s="7">
        <f t="shared" si="31"/>
        <v>-0.33378407519811165</v>
      </c>
      <c r="DW10" s="7">
        <f t="shared" si="32"/>
        <v>-0.39039897214954183</v>
      </c>
      <c r="DX10" s="7">
        <f t="shared" si="33"/>
        <v>-0.5478301756536792</v>
      </c>
      <c r="DY10" s="7">
        <f t="shared" si="34"/>
        <v>-0.56784006833949696</v>
      </c>
      <c r="DZ10" s="7">
        <f t="shared" si="35"/>
        <v>-0.56750860190335584</v>
      </c>
      <c r="EA10" s="7">
        <f t="shared" si="36"/>
        <v>-0.54174048739153746</v>
      </c>
      <c r="EB10" s="7">
        <f t="shared" si="37"/>
        <v>-0.50905179474187279</v>
      </c>
      <c r="EC10" s="7">
        <f t="shared" si="38"/>
        <v>-0.51106959414419484</v>
      </c>
      <c r="ED10" s="7">
        <f t="shared" si="39"/>
        <v>-0.58271610650002847</v>
      </c>
      <c r="EE10" s="7">
        <f t="shared" si="40"/>
        <v>-0.41292572085597018</v>
      </c>
      <c r="EF10" s="7">
        <f t="shared" si="41"/>
        <v>-0.38430541930465734</v>
      </c>
      <c r="EG10" s="7">
        <f t="shared" si="42"/>
        <v>-0.42596589309686567</v>
      </c>
      <c r="EH10" s="7">
        <f t="shared" si="43"/>
        <v>-0.46926218705821143</v>
      </c>
      <c r="EI10" s="7">
        <f t="shared" si="44"/>
        <v>-0.44234789235463362</v>
      </c>
      <c r="EJ10" s="7">
        <f t="shared" si="45"/>
        <v>-0.51763801453925784</v>
      </c>
      <c r="EK10" s="7">
        <f t="shared" si="46"/>
        <v>-0.49608964622502671</v>
      </c>
      <c r="EL10" s="7">
        <f t="shared" si="47"/>
        <v>-0.49102089685476558</v>
      </c>
      <c r="EM10" s="7">
        <f t="shared" si="48"/>
        <v>-0.47857924608490071</v>
      </c>
      <c r="EN10" s="7">
        <f t="shared" si="49"/>
        <v>-0.36643721573673471</v>
      </c>
      <c r="EO10" s="7">
        <f t="shared" si="50"/>
        <v>-0.43920110486469077</v>
      </c>
      <c r="EP10" s="7">
        <f t="shared" si="51"/>
        <v>-0.53385621057611365</v>
      </c>
      <c r="EQ10" s="7">
        <f t="shared" si="52"/>
        <v>-0.48925231197507263</v>
      </c>
      <c r="ER10" s="7">
        <f t="shared" si="53"/>
        <v>-0.5716690441852329</v>
      </c>
      <c r="ES10" s="7">
        <f t="shared" si="54"/>
        <v>-0.53974387006955415</v>
      </c>
      <c r="ET10" s="7">
        <f t="shared" si="55"/>
        <v>-0.60809604142615847</v>
      </c>
      <c r="EU10" s="7">
        <f t="shared" si="56"/>
        <v>-0.4389540248679441</v>
      </c>
      <c r="EV10" s="7">
        <f t="shared" si="57"/>
        <v>-0.50136362099150955</v>
      </c>
      <c r="EW10" s="7">
        <f t="shared" si="58"/>
        <v>-0.54459196946420285</v>
      </c>
      <c r="EX10" s="7">
        <f t="shared" si="59"/>
        <v>-0.45169101757496566</v>
      </c>
      <c r="EY10" s="7">
        <f t="shared" si="60"/>
        <v>-0.53413602058349052</v>
      </c>
      <c r="EZ10" s="7">
        <f t="shared" si="61"/>
        <v>-0.46949618119909731</v>
      </c>
      <c r="FA10" s="7">
        <f t="shared" si="62"/>
        <v>-0.10902874855766775</v>
      </c>
      <c r="FB10" s="7">
        <f t="shared" si="63"/>
        <v>-0.55454976875318873</v>
      </c>
      <c r="FC10" s="7">
        <f t="shared" si="64"/>
        <v>-0.34119495180850778</v>
      </c>
      <c r="FD10" s="7">
        <f t="shared" si="65"/>
        <v>-0.51796913193622274</v>
      </c>
      <c r="FE10" s="7">
        <f t="shared" si="66"/>
        <v>-0.56720959769249757</v>
      </c>
      <c r="FF10" s="7">
        <f t="shared" si="67"/>
        <v>-0.47270943088432499</v>
      </c>
      <c r="FG10" s="7">
        <f t="shared" si="68"/>
        <v>-0.3084430713236167</v>
      </c>
      <c r="FH10" s="7">
        <f t="shared" si="69"/>
        <v>-0.38592376562903935</v>
      </c>
      <c r="FI10" s="7">
        <f t="shared" si="70"/>
        <v>-0.49580981221756465</v>
      </c>
      <c r="FJ10" s="7">
        <f t="shared" si="71"/>
        <v>-0.46596735311524595</v>
      </c>
      <c r="FK10" s="7">
        <f t="shared" si="72"/>
        <v>-0.49529012889577867</v>
      </c>
      <c r="FL10" s="7">
        <f t="shared" si="73"/>
        <v>-0.42484919175174812</v>
      </c>
      <c r="FM10" s="7">
        <f t="shared" si="74"/>
        <v>-0.52837773463863957</v>
      </c>
      <c r="FN10" s="7">
        <f t="shared" si="75"/>
        <v>-0.45231771845313262</v>
      </c>
      <c r="FO10" s="7">
        <f t="shared" si="76"/>
        <v>-0.52109400366335157</v>
      </c>
      <c r="FP10" s="7">
        <f t="shared" si="77"/>
        <v>-0.59132815539332562</v>
      </c>
      <c r="FQ10" s="7">
        <f t="shared" si="78"/>
        <v>-0.5506855729737602</v>
      </c>
      <c r="FR10" s="7">
        <f t="shared" si="0"/>
        <v>-0.51960100109671936</v>
      </c>
      <c r="FS10" s="7"/>
      <c r="FT10" s="7"/>
      <c r="FU10" s="7"/>
      <c r="FV10" s="7"/>
      <c r="FW10" s="7"/>
      <c r="FX10" s="7"/>
      <c r="FY10" s="7"/>
    </row>
    <row r="11" spans="2:183" x14ac:dyDescent="0.2">
      <c r="B11" s="5">
        <v>34608</v>
      </c>
      <c r="C11" s="6">
        <v>152206060</v>
      </c>
      <c r="D11" s="6">
        <f>VLOOKUP(B11,[16]jan94!$A$53:$IV$163,3,0)</f>
        <v>4513657</v>
      </c>
      <c r="E11" s="6">
        <f>VLOOKUP(B11,[17]feb94!$A$55:$IV$164,3,0)</f>
        <v>4925279</v>
      </c>
      <c r="F11" s="6">
        <f>VLOOKUP(B11,[18]mar94!$A$38:$IV$146,3,0)</f>
        <v>6704769</v>
      </c>
      <c r="G11" s="6">
        <f>VLOOKUP(B11,[19]apr94!$A$38:$IV$145,3,0)</f>
        <v>5154906</v>
      </c>
      <c r="H11" s="6">
        <f>VLOOKUP(B11,[20]may94!$A$64:$IV$169,3,0)</f>
        <v>7108302</v>
      </c>
      <c r="I11" s="6">
        <f>VLOOKUP(B11,[21]jun94!$A$53:$IV$157,3,0)</f>
        <v>6731706</v>
      </c>
      <c r="J11" s="6">
        <f>VLOOKUP(B11,[22]jul94!$A$61:$IV$164,3,0)</f>
        <v>7067088</v>
      </c>
      <c r="K11" s="6">
        <f>VLOOKUP(B11,[23]aug94!$A$55:$IV$157,3,0)</f>
        <v>9308649</v>
      </c>
      <c r="L11" s="6">
        <f>VLOOKUP(B11,[24]sep94!$A$54:$IV$156,3,0)</f>
        <v>8608578</v>
      </c>
      <c r="M11" s="6">
        <f>VLOOKUP(B11,[25]oct94!$A$49:$IV$149,3,0)</f>
        <v>2852163</v>
      </c>
      <c r="CQ11" s="4" t="s">
        <v>12</v>
      </c>
      <c r="CR11" s="7">
        <f t="shared" si="83"/>
        <v>-0.33730532998069584</v>
      </c>
      <c r="CS11" s="7">
        <f t="shared" si="2"/>
        <v>-0.37004904358713414</v>
      </c>
      <c r="CT11" s="7">
        <f t="shared" si="3"/>
        <v>-0.37586493966904322</v>
      </c>
      <c r="CU11" s="7">
        <f t="shared" si="4"/>
        <v>-0.32794810139767194</v>
      </c>
      <c r="CV11" s="7">
        <f t="shared" si="5"/>
        <v>-0.37513203794390232</v>
      </c>
      <c r="CW11" s="7">
        <f t="shared" si="6"/>
        <v>-0.47188668622564711</v>
      </c>
      <c r="CX11" s="7">
        <f t="shared" si="7"/>
        <v>-0.21791379431706034</v>
      </c>
      <c r="CY11" s="7">
        <f t="shared" si="8"/>
        <v>-0.49732257079905057</v>
      </c>
      <c r="CZ11" s="7">
        <f t="shared" si="9"/>
        <v>-0.38055785752304266</v>
      </c>
      <c r="DA11" s="7">
        <f t="shared" si="10"/>
        <v>-0.39877765107788571</v>
      </c>
      <c r="DB11" s="7">
        <f t="shared" si="11"/>
        <v>-0.44477073557991653</v>
      </c>
      <c r="DC11" s="7">
        <f t="shared" si="12"/>
        <v>-0.44151208200309638</v>
      </c>
      <c r="DD11" s="7">
        <f t="shared" si="13"/>
        <v>-0.55412922614503224</v>
      </c>
      <c r="DE11" s="7">
        <f t="shared" si="14"/>
        <v>-0.4427903387554768</v>
      </c>
      <c r="DF11" s="7">
        <f t="shared" si="15"/>
        <v>-0.36401064576656089</v>
      </c>
      <c r="DG11" s="7">
        <f t="shared" si="16"/>
        <v>-0.51260448387313273</v>
      </c>
      <c r="DH11" s="7">
        <f t="shared" si="17"/>
        <v>-0.35916805408261687</v>
      </c>
      <c r="DI11" s="7">
        <f t="shared" si="18"/>
        <v>-0.49709188137003096</v>
      </c>
      <c r="DJ11" s="7">
        <f t="shared" si="19"/>
        <v>-0.34223033765665994</v>
      </c>
      <c r="DK11" s="7">
        <f t="shared" si="20"/>
        <v>-0.42996320599601956</v>
      </c>
      <c r="DL11" s="7">
        <f t="shared" si="21"/>
        <v>-0.25405269133775205</v>
      </c>
      <c r="DM11" s="7">
        <f t="shared" si="22"/>
        <v>-0.55568211321564076</v>
      </c>
      <c r="DN11" s="7">
        <f t="shared" si="23"/>
        <v>-0.51295513416153093</v>
      </c>
      <c r="DO11" s="7">
        <f t="shared" si="24"/>
        <v>-0.47845005315572026</v>
      </c>
      <c r="DP11" s="7">
        <f t="shared" si="25"/>
        <v>-0.49916566831770487</v>
      </c>
      <c r="DQ11" s="7">
        <f t="shared" si="26"/>
        <v>-0.4882596283507824</v>
      </c>
      <c r="DR11" s="7">
        <f t="shared" si="27"/>
        <v>-0.38876264513426839</v>
      </c>
      <c r="DS11" s="7">
        <f t="shared" si="28"/>
        <v>-0.54354006109081787</v>
      </c>
      <c r="DT11" s="7">
        <f t="shared" si="29"/>
        <v>-0.46150519960743647</v>
      </c>
      <c r="DU11" s="7">
        <f t="shared" si="30"/>
        <v>-0.45461121765356094</v>
      </c>
      <c r="DV11" s="7">
        <f t="shared" si="31"/>
        <v>-0.32558409205867483</v>
      </c>
      <c r="DW11" s="7">
        <f t="shared" si="32"/>
        <v>-0.44022216622505489</v>
      </c>
      <c r="DX11" s="7">
        <f t="shared" si="33"/>
        <v>-0.5545240603084225</v>
      </c>
      <c r="DY11" s="7">
        <f t="shared" si="34"/>
        <v>-0.61122627751081837</v>
      </c>
      <c r="DZ11" s="7">
        <f t="shared" si="35"/>
        <v>-0.59083018011962729</v>
      </c>
      <c r="EA11" s="7">
        <f t="shared" si="36"/>
        <v>-0.54907801072232987</v>
      </c>
      <c r="EB11" s="7">
        <f t="shared" si="37"/>
        <v>-0.52534833898502531</v>
      </c>
      <c r="EC11" s="7">
        <f t="shared" si="38"/>
        <v>-0.54994496433641171</v>
      </c>
      <c r="ED11" s="7">
        <f t="shared" si="39"/>
        <v>-0.62918359887657926</v>
      </c>
      <c r="EE11" s="7">
        <f t="shared" si="40"/>
        <v>-0.43862790742875291</v>
      </c>
      <c r="EF11" s="7">
        <f t="shared" si="41"/>
        <v>-0.46122118665181705</v>
      </c>
      <c r="EG11" s="7">
        <f t="shared" si="42"/>
        <v>-0.48405296209950277</v>
      </c>
      <c r="EH11" s="7">
        <f t="shared" si="43"/>
        <v>-0.49857794433249986</v>
      </c>
      <c r="EI11" s="7">
        <f t="shared" si="44"/>
        <v>-0.46122151674170708</v>
      </c>
      <c r="EJ11" s="7">
        <f t="shared" si="45"/>
        <v>-0.55059804599176831</v>
      </c>
      <c r="EK11" s="7">
        <f t="shared" si="46"/>
        <v>-0.52955911506935227</v>
      </c>
      <c r="EL11" s="7">
        <f t="shared" si="47"/>
        <v>-0.54299590375173723</v>
      </c>
      <c r="EM11" s="7">
        <f t="shared" si="48"/>
        <v>-0.43292829107975495</v>
      </c>
      <c r="EN11" s="7">
        <f t="shared" si="49"/>
        <v>-0.3875313569159804</v>
      </c>
      <c r="EO11" s="7">
        <f t="shared" si="50"/>
        <v>-0.49309445867904877</v>
      </c>
      <c r="EP11" s="7">
        <f t="shared" si="51"/>
        <v>-0.55637084827036132</v>
      </c>
      <c r="EQ11" s="7">
        <f t="shared" si="52"/>
        <v>-0.52847545771882309</v>
      </c>
      <c r="ER11" s="7">
        <f t="shared" si="53"/>
        <v>-0.58448408973587251</v>
      </c>
      <c r="ES11" s="7">
        <f t="shared" si="54"/>
        <v>-0.58993168207856239</v>
      </c>
      <c r="ET11" s="7">
        <f t="shared" si="55"/>
        <v>-0.58866638072761712</v>
      </c>
      <c r="EU11" s="7">
        <f t="shared" si="56"/>
        <v>-0.49519495427281118</v>
      </c>
      <c r="EV11" s="7">
        <f t="shared" si="57"/>
        <v>-0.51408551794565149</v>
      </c>
      <c r="EW11" s="7">
        <f t="shared" si="58"/>
        <v>-0.57386342722473016</v>
      </c>
      <c r="EX11" s="7">
        <f t="shared" si="59"/>
        <v>-0.46907329251091612</v>
      </c>
      <c r="EY11" s="7">
        <f t="shared" si="60"/>
        <v>-0.54838675154416827</v>
      </c>
      <c r="EZ11" s="7">
        <f t="shared" si="61"/>
        <v>-0.53040079174475019</v>
      </c>
      <c r="FA11" s="7">
        <f t="shared" si="62"/>
        <v>-0.14856050612537455</v>
      </c>
      <c r="FB11" s="7">
        <f t="shared" si="63"/>
        <v>-0.59478413194728696</v>
      </c>
      <c r="FC11" s="7">
        <f t="shared" si="64"/>
        <v>-0.35878272984810378</v>
      </c>
      <c r="FD11" s="7">
        <f t="shared" si="65"/>
        <v>-0.54542370644586047</v>
      </c>
      <c r="FE11" s="7">
        <f t="shared" si="66"/>
        <v>-0.62912139389345278</v>
      </c>
      <c r="FF11" s="7">
        <f t="shared" si="67"/>
        <v>-0.5305882486713408</v>
      </c>
      <c r="FG11" s="7">
        <f t="shared" si="68"/>
        <v>-0.34159398305055216</v>
      </c>
      <c r="FH11" s="7">
        <f t="shared" si="69"/>
        <v>-0.39616934723970676</v>
      </c>
      <c r="FI11" s="7">
        <f t="shared" si="70"/>
        <v>-0.55985517377860494</v>
      </c>
      <c r="FJ11" s="7">
        <f t="shared" si="71"/>
        <v>-0.51844102750706178</v>
      </c>
      <c r="FK11" s="7">
        <f t="shared" si="72"/>
        <v>-0.53029099106932887</v>
      </c>
      <c r="FL11" s="7">
        <f t="shared" si="73"/>
        <v>-0.46589490895195401</v>
      </c>
      <c r="FM11" s="7">
        <f t="shared" si="74"/>
        <v>-0.57239261535675323</v>
      </c>
      <c r="FN11" s="7">
        <f t="shared" si="75"/>
        <v>-0.49872777733687695</v>
      </c>
      <c r="FO11" s="7">
        <f t="shared" si="76"/>
        <v>-0.54915046077100271</v>
      </c>
      <c r="FP11" s="7">
        <f t="shared" si="77"/>
        <v>-0.60744933583044824</v>
      </c>
      <c r="FQ11" s="7">
        <f t="shared" si="78"/>
        <v>-0.5930746111261187</v>
      </c>
      <c r="FR11" s="7"/>
      <c r="FS11" s="7"/>
      <c r="FT11" s="7"/>
      <c r="FU11" s="7"/>
      <c r="FV11" s="7"/>
      <c r="FW11" s="7"/>
      <c r="FX11" s="7"/>
      <c r="FY11" s="7"/>
    </row>
    <row r="12" spans="2:183" x14ac:dyDescent="0.2">
      <c r="B12" s="5">
        <v>34639</v>
      </c>
      <c r="C12" s="6">
        <v>148786236</v>
      </c>
      <c r="D12" s="6">
        <f>VLOOKUP(B12,[16]jan94!$A$53:$IV$163,3,0)</f>
        <v>4164774</v>
      </c>
      <c r="E12" s="6">
        <f>VLOOKUP(B12,[17]feb94!$A$55:$IV$164,3,0)</f>
        <v>4764751</v>
      </c>
      <c r="F12" s="6">
        <f>VLOOKUP(B12,[18]mar94!$A$38:$IV$146,3,0)</f>
        <v>5771789</v>
      </c>
      <c r="G12" s="6">
        <f>VLOOKUP(B12,[19]apr94!$A$38:$IV$145,3,0)</f>
        <v>4487050</v>
      </c>
      <c r="H12" s="6">
        <f>VLOOKUP(B12,[20]may94!$A$64:$IV$169,3,0)</f>
        <v>6899029</v>
      </c>
      <c r="I12" s="6">
        <f>VLOOKUP(B12,[21]jun94!$A$53:$IV$157,3,0)</f>
        <v>5782024</v>
      </c>
      <c r="J12" s="6">
        <f>VLOOKUP(B12,[22]jul94!$A$61:$IV$164,3,0)</f>
        <v>6648817</v>
      </c>
      <c r="K12" s="6">
        <f>VLOOKUP(B12,[23]aug94!$A$55:$IV$157,3,0)</f>
        <v>8343206</v>
      </c>
      <c r="L12" s="6">
        <f>VLOOKUP(B12,[24]sep94!$A$54:$IV$156,3,0)</f>
        <v>8822429</v>
      </c>
      <c r="M12" s="6">
        <f>VLOOKUP(B12,[25]oct94!$A$49:$IV$149,3,0)</f>
        <v>5772255</v>
      </c>
      <c r="N12" s="6">
        <f>VLOOKUP(B12,[26]nov94!$A$38:$IV$138,3,0)</f>
        <v>4205083</v>
      </c>
      <c r="CQ12" s="4" t="s">
        <v>13</v>
      </c>
      <c r="CR12" s="7">
        <f t="shared" si="83"/>
        <v>-0.39531649321605028</v>
      </c>
      <c r="CS12" s="7">
        <f t="shared" si="2"/>
        <v>-0.41023906782580249</v>
      </c>
      <c r="CT12" s="7">
        <f t="shared" si="3"/>
        <v>-0.44978894880522585</v>
      </c>
      <c r="CU12" s="7">
        <f t="shared" si="4"/>
        <v>-0.36432023092303673</v>
      </c>
      <c r="CV12" s="7">
        <f t="shared" si="5"/>
        <v>-0.41261389574528717</v>
      </c>
      <c r="CW12" s="7">
        <f t="shared" si="6"/>
        <v>-0.5151429037816645</v>
      </c>
      <c r="CX12" s="7">
        <f t="shared" si="7"/>
        <v>-0.2291483606145496</v>
      </c>
      <c r="CY12" s="7">
        <f t="shared" si="8"/>
        <v>-0.51209323658821182</v>
      </c>
      <c r="CZ12" s="7">
        <f t="shared" si="9"/>
        <v>-0.44173311782735769</v>
      </c>
      <c r="DA12" s="7">
        <f t="shared" si="10"/>
        <v>-0.41112390218380862</v>
      </c>
      <c r="DB12" s="7">
        <f t="shared" si="11"/>
        <v>-0.47693080836422364</v>
      </c>
      <c r="DC12" s="7">
        <f t="shared" si="12"/>
        <v>-0.44351593703629377</v>
      </c>
      <c r="DD12" s="7">
        <f t="shared" si="13"/>
        <v>-0.58806026237869513</v>
      </c>
      <c r="DE12" s="7">
        <f t="shared" si="14"/>
        <v>-0.48361326749722661</v>
      </c>
      <c r="DF12" s="7">
        <f t="shared" si="15"/>
        <v>-0.39388587314330309</v>
      </c>
      <c r="DG12" s="7">
        <f t="shared" si="16"/>
        <v>-0.5455073516864708</v>
      </c>
      <c r="DH12" s="7">
        <f t="shared" si="17"/>
        <v>-0.31154511984360511</v>
      </c>
      <c r="DI12" s="7">
        <f t="shared" si="18"/>
        <v>-0.51706012741928964</v>
      </c>
      <c r="DJ12" s="7">
        <f t="shared" si="19"/>
        <v>-0.37214418655233583</v>
      </c>
      <c r="DK12" s="7">
        <f t="shared" si="20"/>
        <v>-0.43117861085024778</v>
      </c>
      <c r="DL12" s="7">
        <f t="shared" si="21"/>
        <v>-0.31991918516533752</v>
      </c>
      <c r="DM12" s="7">
        <f t="shared" si="22"/>
        <v>-0.59886555770053151</v>
      </c>
      <c r="DN12" s="7">
        <f t="shared" si="23"/>
        <v>-0.54238998800467852</v>
      </c>
      <c r="DO12" s="7">
        <f t="shared" si="24"/>
        <v>-0.481828649513171</v>
      </c>
      <c r="DP12" s="7">
        <f t="shared" si="25"/>
        <v>-0.50988990887451813</v>
      </c>
      <c r="DQ12" s="7">
        <f t="shared" si="26"/>
        <v>-0.52836745543662678</v>
      </c>
      <c r="DR12" s="7">
        <f t="shared" si="27"/>
        <v>-0.40741702539926683</v>
      </c>
      <c r="DS12" s="7">
        <f t="shared" si="28"/>
        <v>-0.57769690521691042</v>
      </c>
      <c r="DT12" s="7">
        <f t="shared" si="29"/>
        <v>-0.50933725934567475</v>
      </c>
      <c r="DU12" s="7">
        <f t="shared" si="30"/>
        <v>-0.48881124305167717</v>
      </c>
      <c r="DV12" s="7">
        <f t="shared" si="31"/>
        <v>-0.38361993340077571</v>
      </c>
      <c r="DW12" s="7">
        <f t="shared" si="32"/>
        <v>-0.45552342922831501</v>
      </c>
      <c r="DX12" s="7">
        <f t="shared" si="33"/>
        <v>-0.57627657656430642</v>
      </c>
      <c r="DY12" s="7">
        <f t="shared" si="34"/>
        <v>-0.64620017289841902</v>
      </c>
      <c r="DZ12" s="7">
        <f t="shared" si="35"/>
        <v>-0.60655270553292562</v>
      </c>
      <c r="EA12" s="7">
        <f t="shared" si="36"/>
        <v>-0.55884591296990183</v>
      </c>
      <c r="EB12" s="7">
        <f t="shared" si="37"/>
        <v>-0.55056149331814164</v>
      </c>
      <c r="EC12" s="7">
        <f t="shared" si="38"/>
        <v>-0.58599339040676446</v>
      </c>
      <c r="ED12" s="7">
        <f t="shared" si="39"/>
        <v>-0.64687896392661659</v>
      </c>
      <c r="EE12" s="7">
        <f t="shared" si="40"/>
        <v>-0.46647774640222284</v>
      </c>
      <c r="EF12" s="7">
        <f t="shared" si="41"/>
        <v>-0.49455778332873251</v>
      </c>
      <c r="EG12" s="7">
        <f t="shared" si="42"/>
        <v>-0.50717622270983465</v>
      </c>
      <c r="EH12" s="7">
        <f t="shared" si="43"/>
        <v>-0.5286054001399757</v>
      </c>
      <c r="EI12" s="7">
        <f t="shared" si="44"/>
        <v>-0.49959685954318322</v>
      </c>
      <c r="EJ12" s="7">
        <f t="shared" si="45"/>
        <v>-0.55097038142815258</v>
      </c>
      <c r="EK12" s="7">
        <f t="shared" si="46"/>
        <v>-0.5541838309442837</v>
      </c>
      <c r="EL12" s="7">
        <f t="shared" si="47"/>
        <v>-0.59242133036228595</v>
      </c>
      <c r="EM12" s="7">
        <f t="shared" si="48"/>
        <v>-0.44415943899032201</v>
      </c>
      <c r="EN12" s="7">
        <f t="shared" si="49"/>
        <v>-0.4566317059305135</v>
      </c>
      <c r="EO12" s="7">
        <f t="shared" si="50"/>
        <v>-0.52712580367060069</v>
      </c>
      <c r="EP12" s="7">
        <f t="shared" si="51"/>
        <v>-0.58943303009847792</v>
      </c>
      <c r="EQ12" s="7">
        <f t="shared" si="52"/>
        <v>-0.55266164416564023</v>
      </c>
      <c r="ER12" s="7">
        <f t="shared" si="53"/>
        <v>-0.62820537451853342</v>
      </c>
      <c r="ES12" s="7">
        <f t="shared" si="54"/>
        <v>-0.62338169164056711</v>
      </c>
      <c r="ET12" s="7">
        <f t="shared" si="55"/>
        <v>-0.62222661737968443</v>
      </c>
      <c r="EU12" s="7">
        <f t="shared" si="56"/>
        <v>-0.52594874580972695</v>
      </c>
      <c r="EV12" s="7">
        <f t="shared" si="57"/>
        <v>-0.5371319373424901</v>
      </c>
      <c r="EW12" s="7">
        <f t="shared" si="58"/>
        <v>-0.60372228645977954</v>
      </c>
      <c r="EX12" s="7">
        <f t="shared" si="59"/>
        <v>-0.51575617630225312</v>
      </c>
      <c r="EY12" s="7">
        <f t="shared" si="60"/>
        <v>-0.57864658384383694</v>
      </c>
      <c r="EZ12" s="7">
        <f t="shared" si="61"/>
        <v>-0.58000018440908807</v>
      </c>
      <c r="FA12" s="7">
        <f t="shared" si="62"/>
        <v>-0.16160753040289533</v>
      </c>
      <c r="FB12" s="7">
        <f t="shared" si="63"/>
        <v>-0.61884881456223506</v>
      </c>
      <c r="FC12" s="7">
        <f t="shared" si="64"/>
        <v>-0.35850660280941443</v>
      </c>
      <c r="FD12" s="7">
        <f t="shared" si="65"/>
        <v>-0.57597122142517088</v>
      </c>
      <c r="FE12" s="7">
        <f t="shared" si="66"/>
        <v>-0.67478032175795177</v>
      </c>
      <c r="FF12" s="7">
        <f t="shared" si="67"/>
        <v>-0.55515426395196432</v>
      </c>
      <c r="FG12" s="7">
        <f t="shared" si="68"/>
        <v>-0.35733175471380735</v>
      </c>
      <c r="FH12" s="7">
        <f t="shared" si="69"/>
        <v>-0.43863466149220226</v>
      </c>
      <c r="FI12" s="7">
        <f t="shared" si="70"/>
        <v>-0.59145839607325268</v>
      </c>
      <c r="FJ12" s="7">
        <f t="shared" si="71"/>
        <v>-0.54205769077652988</v>
      </c>
      <c r="FK12" s="7">
        <f t="shared" si="72"/>
        <v>-0.56162773702026625</v>
      </c>
      <c r="FL12" s="7">
        <f t="shared" si="73"/>
        <v>-0.5088902940522948</v>
      </c>
      <c r="FM12" s="7">
        <f t="shared" si="74"/>
        <v>-0.60068275405298255</v>
      </c>
      <c r="FN12" s="7">
        <f t="shared" si="75"/>
        <v>-0.52292822215984125</v>
      </c>
      <c r="FO12" s="7">
        <f t="shared" si="76"/>
        <v>-0.5718928729939714</v>
      </c>
      <c r="FP12" s="7">
        <f t="shared" si="77"/>
        <v>-0.6676170797339166</v>
      </c>
      <c r="FQ12" s="7"/>
      <c r="FR12" s="7"/>
      <c r="FS12" s="7"/>
      <c r="FT12" s="7"/>
      <c r="FU12" s="7"/>
      <c r="FV12" s="7"/>
      <c r="FW12" s="7"/>
      <c r="FX12" s="7"/>
      <c r="FY12" s="7"/>
    </row>
    <row r="13" spans="2:183" x14ac:dyDescent="0.2">
      <c r="B13" s="5">
        <v>34669</v>
      </c>
      <c r="C13" s="6">
        <v>150481823</v>
      </c>
      <c r="D13" s="6">
        <f>VLOOKUP(B13,[16]jan94!$A$53:$IV$163,3,0)</f>
        <v>3926870</v>
      </c>
      <c r="E13" s="6">
        <f>VLOOKUP(B13,[17]feb94!$A$55:$IV$164,3,0)</f>
        <v>4805979</v>
      </c>
      <c r="F13" s="6">
        <f>VLOOKUP(B13,[18]mar94!$A$38:$IV$146,3,0)</f>
        <v>6067104</v>
      </c>
      <c r="G13" s="6">
        <f>VLOOKUP(B13,[19]apr94!$A$38:$IV$145,3,0)</f>
        <v>4540962</v>
      </c>
      <c r="H13" s="6">
        <f>VLOOKUP(B13,[20]may94!$A$64:$IV$169,3,0)</f>
        <v>7113403</v>
      </c>
      <c r="I13" s="6">
        <f>VLOOKUP(B13,[21]jun94!$A$53:$IV$157,3,0)</f>
        <v>5782352</v>
      </c>
      <c r="J13" s="6">
        <f>VLOOKUP(B13,[22]jul94!$A$61:$IV$164,3,0)</f>
        <v>6764936</v>
      </c>
      <c r="K13" s="6">
        <f>VLOOKUP(B13,[23]aug94!$A$55:$IV$157,3,0)</f>
        <v>8138621</v>
      </c>
      <c r="L13" s="6">
        <f>VLOOKUP(B13,[24]sep94!$A$54:$IV$156,3,0)</f>
        <v>8770249</v>
      </c>
      <c r="M13" s="6">
        <f>VLOOKUP(B13,[25]oct94!$A$49:$IV$149,3,0)</f>
        <v>5382533</v>
      </c>
      <c r="N13" s="6">
        <f>VLOOKUP(B13,[26]nov94!$A$38:$IV$138,3,0)</f>
        <v>7591380</v>
      </c>
      <c r="O13" s="6">
        <f>VLOOKUP(B13,[27]dec94!$A$50:$IV$148,3,0)</f>
        <v>4372550</v>
      </c>
      <c r="CQ13" s="4" t="s">
        <v>14</v>
      </c>
      <c r="CR13" s="7">
        <f t="shared" si="83"/>
        <v>-0.43362439222981375</v>
      </c>
      <c r="CS13" s="7">
        <f t="shared" si="2"/>
        <v>-0.41226461186634894</v>
      </c>
      <c r="CT13" s="7">
        <f t="shared" si="3"/>
        <v>-0.47988615870111995</v>
      </c>
      <c r="CU13" s="7">
        <f t="shared" si="4"/>
        <v>-0.40077521085647905</v>
      </c>
      <c r="CV13" s="7">
        <f t="shared" si="5"/>
        <v>-0.37143002947938769</v>
      </c>
      <c r="CW13" s="7">
        <f t="shared" si="6"/>
        <v>-0.53997994174041808</v>
      </c>
      <c r="CX13" s="7">
        <f t="shared" si="7"/>
        <v>-0.29188892477175538</v>
      </c>
      <c r="CY13" s="7">
        <f t="shared" si="8"/>
        <v>-0.51747742483207415</v>
      </c>
      <c r="CZ13" s="7">
        <f t="shared" si="9"/>
        <v>-0.4230051467269042</v>
      </c>
      <c r="DA13" s="7">
        <f t="shared" si="10"/>
        <v>-0.48170152431901647</v>
      </c>
      <c r="DB13" s="7">
        <f t="shared" si="11"/>
        <v>-0.56214926666824738</v>
      </c>
      <c r="DC13" s="7">
        <f t="shared" si="12"/>
        <v>-0.49623655870992395</v>
      </c>
      <c r="DD13" s="7">
        <f t="shared" si="13"/>
        <v>-0.60855630916557257</v>
      </c>
      <c r="DE13" s="7">
        <f t="shared" si="14"/>
        <v>-0.45682660786510765</v>
      </c>
      <c r="DF13" s="7">
        <f t="shared" si="15"/>
        <v>-0.44482077859107305</v>
      </c>
      <c r="DG13" s="7">
        <f t="shared" si="16"/>
        <v>-0.58093168062325362</v>
      </c>
      <c r="DH13" s="7">
        <f t="shared" si="17"/>
        <v>-0.3470726289589085</v>
      </c>
      <c r="DI13" s="7">
        <f t="shared" si="18"/>
        <v>-0.54594770144710136</v>
      </c>
      <c r="DJ13" s="7">
        <f t="shared" si="19"/>
        <v>-0.40204167372397287</v>
      </c>
      <c r="DK13" s="7">
        <f t="shared" si="20"/>
        <v>-0.47035960447159797</v>
      </c>
      <c r="DL13" s="7">
        <f t="shared" si="21"/>
        <v>-0.33160654945766094</v>
      </c>
      <c r="DM13" s="7">
        <f t="shared" si="22"/>
        <v>-0.58763788865104594</v>
      </c>
      <c r="DN13" s="7">
        <f t="shared" si="23"/>
        <v>-0.58791468242498945</v>
      </c>
      <c r="DO13" s="7">
        <f t="shared" si="24"/>
        <v>-0.53915016459088294</v>
      </c>
      <c r="DP13" s="7">
        <f t="shared" si="25"/>
        <v>-0.54727706794638487</v>
      </c>
      <c r="DQ13" s="7">
        <f t="shared" si="26"/>
        <v>-0.52261701634525781</v>
      </c>
      <c r="DR13" s="7">
        <f t="shared" si="27"/>
        <v>-0.442757591622849</v>
      </c>
      <c r="DS13" s="7">
        <f t="shared" si="28"/>
        <v>-0.62668421590032408</v>
      </c>
      <c r="DT13" s="7">
        <f t="shared" si="29"/>
        <v>-0.50967167648459955</v>
      </c>
      <c r="DU13" s="7">
        <f t="shared" si="30"/>
        <v>-0.5266765160087804</v>
      </c>
      <c r="DV13" s="7">
        <f t="shared" si="31"/>
        <v>-0.39687556904400617</v>
      </c>
      <c r="DW13" s="7">
        <f t="shared" si="32"/>
        <v>-0.52504386422049554</v>
      </c>
      <c r="DX13" s="7">
        <f t="shared" si="33"/>
        <v>-0.59928352611683289</v>
      </c>
      <c r="DY13" s="7">
        <f t="shared" si="34"/>
        <v>-0.66700655714560497</v>
      </c>
      <c r="DZ13" s="7">
        <f t="shared" si="35"/>
        <v>-0.63982314693511877</v>
      </c>
      <c r="EA13" s="7">
        <f t="shared" si="36"/>
        <v>-0.58105275628707587</v>
      </c>
      <c r="EB13" s="7">
        <f t="shared" si="37"/>
        <v>-0.56959525360041052</v>
      </c>
      <c r="EC13" s="7">
        <f t="shared" si="38"/>
        <v>-0.6178334697980955</v>
      </c>
      <c r="ED13" s="7">
        <f t="shared" si="39"/>
        <v>-0.65396336078585249</v>
      </c>
      <c r="EE13" s="7">
        <f t="shared" si="40"/>
        <v>-0.49524418021988387</v>
      </c>
      <c r="EF13" s="7">
        <f t="shared" si="41"/>
        <v>-0.53200358539608694</v>
      </c>
      <c r="EG13" s="7">
        <f t="shared" si="42"/>
        <v>-0.50957594701446696</v>
      </c>
      <c r="EH13" s="7">
        <f t="shared" si="43"/>
        <v>-0.55697702349674483</v>
      </c>
      <c r="EI13" s="7">
        <f t="shared" si="44"/>
        <v>-0.52871446026541702</v>
      </c>
      <c r="EJ13" s="7">
        <f t="shared" si="45"/>
        <v>-0.60833645817035176</v>
      </c>
      <c r="EK13" s="7">
        <f t="shared" si="46"/>
        <v>-0.57108928075909449</v>
      </c>
      <c r="EL13" s="7">
        <f t="shared" si="47"/>
        <v>-0.63137269195589785</v>
      </c>
      <c r="EM13" s="7">
        <f t="shared" si="48"/>
        <v>-0.5506192355671492</v>
      </c>
      <c r="EN13" s="7">
        <f t="shared" si="49"/>
        <v>-0.48885604509895769</v>
      </c>
      <c r="EO13" s="7">
        <f t="shared" si="50"/>
        <v>-0.5687370510213392</v>
      </c>
      <c r="EP13" s="7">
        <f t="shared" si="51"/>
        <v>-0.62956195389127467</v>
      </c>
      <c r="EQ13" s="7">
        <f t="shared" si="52"/>
        <v>-0.5754754688389897</v>
      </c>
      <c r="ER13" s="7">
        <f t="shared" si="53"/>
        <v>-0.62883651154211051</v>
      </c>
      <c r="ES13" s="7">
        <f t="shared" si="54"/>
        <v>-0.65440789179738135</v>
      </c>
      <c r="ET13" s="7">
        <f t="shared" si="55"/>
        <v>-0.65260539797465145</v>
      </c>
      <c r="EU13" s="7">
        <f t="shared" si="56"/>
        <v>-0.55756387816237984</v>
      </c>
      <c r="EV13" s="7">
        <f t="shared" si="57"/>
        <v>-0.55927444864591658</v>
      </c>
      <c r="EW13" s="7">
        <f t="shared" si="58"/>
        <v>-0.59008076908306362</v>
      </c>
      <c r="EX13" s="7">
        <f t="shared" si="59"/>
        <v>-0.53129941473570941</v>
      </c>
      <c r="EY13" s="7">
        <f t="shared" si="60"/>
        <v>-0.61618176581247541</v>
      </c>
      <c r="EZ13" s="7">
        <f t="shared" si="61"/>
        <v>-0.6252219550847552</v>
      </c>
      <c r="FA13" s="7">
        <f t="shared" si="62"/>
        <v>-0.20708736129495459</v>
      </c>
      <c r="FB13" s="7">
        <f t="shared" si="63"/>
        <v>-0.62925901144014718</v>
      </c>
      <c r="FC13" s="7">
        <f t="shared" si="64"/>
        <v>-0.39452220718355008</v>
      </c>
      <c r="FD13" s="7">
        <f t="shared" si="65"/>
        <v>-0.60192145658843677</v>
      </c>
      <c r="FE13" s="7">
        <f t="shared" si="66"/>
        <v>-0.69343958631050118</v>
      </c>
      <c r="FF13" s="7">
        <f t="shared" si="67"/>
        <v>-0.61168292289114434</v>
      </c>
      <c r="FG13" s="7">
        <f t="shared" si="68"/>
        <v>-0.37181150073839081</v>
      </c>
      <c r="FH13" s="7">
        <f t="shared" si="69"/>
        <v>-0.49221421644509511</v>
      </c>
      <c r="FI13" s="7">
        <f t="shared" si="70"/>
        <v>-0.6272428990376645</v>
      </c>
      <c r="FJ13" s="7">
        <f t="shared" si="71"/>
        <v>-0.59252100700412691</v>
      </c>
      <c r="FK13" s="7">
        <f t="shared" si="72"/>
        <v>-0.56618644337632973</v>
      </c>
      <c r="FL13" s="7">
        <f t="shared" si="73"/>
        <v>-0.59132333074313426</v>
      </c>
      <c r="FM13" s="7">
        <f t="shared" si="74"/>
        <v>-0.60348928864639739</v>
      </c>
      <c r="FN13" s="7">
        <f t="shared" si="75"/>
        <v>-0.54570377936244385</v>
      </c>
      <c r="FO13" s="7">
        <f t="shared" si="76"/>
        <v>-0.57727987108322543</v>
      </c>
      <c r="FP13" s="7"/>
      <c r="FQ13" s="7"/>
      <c r="FR13" s="7"/>
      <c r="FS13" s="7"/>
      <c r="FT13" s="7"/>
      <c r="FU13" s="7"/>
      <c r="FV13" s="7"/>
      <c r="FW13" s="7"/>
      <c r="FX13" s="7"/>
      <c r="FY13" s="7"/>
    </row>
    <row r="14" spans="2:183" x14ac:dyDescent="0.2">
      <c r="B14" s="5">
        <v>34700</v>
      </c>
      <c r="C14" s="6">
        <v>145916840</v>
      </c>
      <c r="D14" s="6">
        <f>VLOOKUP(B14,[16]jan94!$A$53:$IV$163,3,0)</f>
        <v>3678095</v>
      </c>
      <c r="E14" s="6">
        <f>VLOOKUP(B14,[17]feb94!$A$55:$IV$164,3,0)</f>
        <v>4499364</v>
      </c>
      <c r="F14" s="6">
        <f>VLOOKUP(B14,[18]mar94!$A$38:$IV$146,3,0)</f>
        <v>5962454</v>
      </c>
      <c r="G14" s="6">
        <f>VLOOKUP(B14,[19]apr94!$A$38:$IV$145,3,0)</f>
        <v>4464597</v>
      </c>
      <c r="H14" s="6">
        <f>VLOOKUP(B14,[20]may94!$A$64:$IV$169,3,0)</f>
        <v>6691003</v>
      </c>
      <c r="I14" s="6">
        <f>VLOOKUP(B14,[21]jun94!$A$53:$IV$157,3,0)</f>
        <v>5423705</v>
      </c>
      <c r="J14" s="6">
        <f>VLOOKUP(B14,[22]jul94!$A$61:$IV$164,3,0)</f>
        <v>6123649</v>
      </c>
      <c r="K14" s="6">
        <f>VLOOKUP(B14,[23]aug94!$A$55:$IV$157,3,0)</f>
        <v>7708371</v>
      </c>
      <c r="L14" s="6">
        <f>VLOOKUP(B14,[24]sep94!$A$54:$IV$156,3,0)</f>
        <v>8301323</v>
      </c>
      <c r="M14" s="6">
        <f>VLOOKUP(B14,[25]oct94!$A$49:$IV$149,3,0)</f>
        <v>5020510</v>
      </c>
      <c r="N14" s="6">
        <f>VLOOKUP(B14,[26]nov94!$A$38:$IV$138,3,0)</f>
        <v>6895835</v>
      </c>
      <c r="O14" s="6">
        <f>VLOOKUP(B14,[27]dec94!$A$50:$IV$148,3,0)</f>
        <v>7504302</v>
      </c>
      <c r="P14" s="6">
        <f>VLOOKUP(B14,[28]jan95!$A$63:$IV$158,3,0)</f>
        <v>3611623</v>
      </c>
      <c r="CQ14" s="4" t="s">
        <v>15</v>
      </c>
      <c r="CR14" s="7">
        <f t="shared" si="83"/>
        <v>-0.46158767914313048</v>
      </c>
      <c r="CS14" s="7">
        <f t="shared" si="2"/>
        <v>-0.39386695629332408</v>
      </c>
      <c r="CT14" s="7">
        <f t="shared" si="3"/>
        <v>-0.47733218705371044</v>
      </c>
      <c r="CU14" s="7">
        <f t="shared" si="4"/>
        <v>-0.40407473786127762</v>
      </c>
      <c r="CV14" s="7">
        <f t="shared" si="5"/>
        <v>-0.39679778265075616</v>
      </c>
      <c r="CW14" s="7">
        <f t="shared" si="6"/>
        <v>-0.48130251323671819</v>
      </c>
      <c r="CX14" s="7">
        <f t="shared" si="7"/>
        <v>-0.29563950669349731</v>
      </c>
      <c r="CY14" s="7">
        <f t="shared" si="8"/>
        <v>-0.52576822328116635</v>
      </c>
      <c r="CZ14" s="7">
        <f t="shared" si="9"/>
        <v>-0.45231105532179638</v>
      </c>
      <c r="DA14" s="7">
        <f t="shared" si="10"/>
        <v>-0.51537553347868381</v>
      </c>
      <c r="DB14" s="7">
        <f t="shared" si="11"/>
        <v>-0.54398501985146308</v>
      </c>
      <c r="DC14" s="7">
        <f t="shared" si="12"/>
        <v>-0.51072238297445915</v>
      </c>
      <c r="DD14" s="7">
        <f t="shared" si="13"/>
        <v>-0.63376480554886072</v>
      </c>
      <c r="DE14" s="7">
        <f t="shared" si="14"/>
        <v>-0.47799356565742868</v>
      </c>
      <c r="DF14" s="7">
        <f t="shared" si="15"/>
        <v>-0.489449581841223</v>
      </c>
      <c r="DG14" s="7">
        <f t="shared" si="16"/>
        <v>-0.6113033871720297</v>
      </c>
      <c r="DH14" s="7">
        <f t="shared" si="17"/>
        <v>-0.39857381626969052</v>
      </c>
      <c r="DI14" s="7">
        <f t="shared" si="18"/>
        <v>-0.57130243807344272</v>
      </c>
      <c r="DJ14" s="7">
        <f t="shared" si="19"/>
        <v>-0.45714298441105772</v>
      </c>
      <c r="DK14" s="7">
        <f t="shared" si="20"/>
        <v>-0.48197012070776357</v>
      </c>
      <c r="DL14" s="7">
        <f t="shared" si="21"/>
        <v>-0.39757290556206987</v>
      </c>
      <c r="DM14" s="7">
        <f t="shared" si="22"/>
        <v>-0.6053400173752459</v>
      </c>
      <c r="DN14" s="7">
        <f t="shared" si="23"/>
        <v>-0.60255985510134769</v>
      </c>
      <c r="DO14" s="7">
        <f t="shared" si="24"/>
        <v>-0.54384625309263579</v>
      </c>
      <c r="DP14" s="7">
        <f t="shared" si="25"/>
        <v>-0.55484661093693488</v>
      </c>
      <c r="DQ14" s="7">
        <f t="shared" si="26"/>
        <v>-0.55003146720231455</v>
      </c>
      <c r="DR14" s="7">
        <f t="shared" si="27"/>
        <v>-0.48631128297376991</v>
      </c>
      <c r="DS14" s="7">
        <f t="shared" si="28"/>
        <v>-0.6432936001707652</v>
      </c>
      <c r="DT14" s="7">
        <f t="shared" si="29"/>
        <v>-0.52288263930647971</v>
      </c>
      <c r="DU14" s="7">
        <f t="shared" si="30"/>
        <v>-0.55452551108222181</v>
      </c>
      <c r="DV14" s="7">
        <f t="shared" si="31"/>
        <v>-0.44732397572078919</v>
      </c>
      <c r="DW14" s="7">
        <f t="shared" si="32"/>
        <v>-0.56497444579654177</v>
      </c>
      <c r="DX14" s="7">
        <f t="shared" si="33"/>
        <v>-0.61499668220052728</v>
      </c>
      <c r="DY14" s="7">
        <f t="shared" si="34"/>
        <v>-0.69048229419464968</v>
      </c>
      <c r="DZ14" s="7">
        <f t="shared" si="35"/>
        <v>-0.66812707457864118</v>
      </c>
      <c r="EA14" s="7">
        <f t="shared" si="36"/>
        <v>-0.61441681391198855</v>
      </c>
      <c r="EB14" s="7">
        <f t="shared" si="37"/>
        <v>-0.58940730952159937</v>
      </c>
      <c r="EC14" s="7">
        <f t="shared" si="38"/>
        <v>-0.64836089898757232</v>
      </c>
      <c r="ED14" s="7">
        <f t="shared" si="39"/>
        <v>-0.68368682267671932</v>
      </c>
      <c r="EE14" s="7">
        <f t="shared" si="40"/>
        <v>-0.52953665404382289</v>
      </c>
      <c r="EF14" s="7">
        <f t="shared" si="41"/>
        <v>-0.50949704449250421</v>
      </c>
      <c r="EG14" s="7">
        <f t="shared" si="42"/>
        <v>-0.54286957517663748</v>
      </c>
      <c r="EH14" s="7">
        <f t="shared" si="43"/>
        <v>-0.58424821576663644</v>
      </c>
      <c r="EI14" s="7">
        <f t="shared" si="44"/>
        <v>-0.57430807816208074</v>
      </c>
      <c r="EJ14" s="7">
        <f t="shared" si="45"/>
        <v>-0.63237572592693714</v>
      </c>
      <c r="EK14" s="7">
        <f t="shared" si="46"/>
        <v>-0.60455668192229028</v>
      </c>
      <c r="EL14" s="7">
        <f t="shared" si="47"/>
        <v>-0.65445331823682817</v>
      </c>
      <c r="EM14" s="7">
        <f t="shared" si="48"/>
        <v>-0.51826171147101607</v>
      </c>
      <c r="EN14" s="7">
        <f t="shared" si="49"/>
        <v>-0.51036832954038447</v>
      </c>
      <c r="EO14" s="7">
        <f t="shared" si="50"/>
        <v>-0.5966262023947928</v>
      </c>
      <c r="EP14" s="7">
        <f t="shared" si="51"/>
        <v>-0.64714699569893086</v>
      </c>
      <c r="EQ14" s="7">
        <f t="shared" si="52"/>
        <v>-0.60269765854181523</v>
      </c>
      <c r="ER14" s="7">
        <f t="shared" si="53"/>
        <v>-0.63991744448373533</v>
      </c>
      <c r="ES14" s="7">
        <f t="shared" si="54"/>
        <v>-0.66872299194933227</v>
      </c>
      <c r="ET14" s="7">
        <f t="shared" si="55"/>
        <v>-0.66955703768053876</v>
      </c>
      <c r="EU14" s="7">
        <f t="shared" si="56"/>
        <v>-0.6209981509224215</v>
      </c>
      <c r="EV14" s="7">
        <f t="shared" si="57"/>
        <v>-0.53587637599035454</v>
      </c>
      <c r="EW14" s="7">
        <f t="shared" si="58"/>
        <v>-0.62420684313822439</v>
      </c>
      <c r="EX14" s="7">
        <f t="shared" si="59"/>
        <v>-0.54637278882331242</v>
      </c>
      <c r="EY14" s="7">
        <f t="shared" si="60"/>
        <v>-0.64953660288231019</v>
      </c>
      <c r="EZ14" s="7">
        <f t="shared" si="61"/>
        <v>-0.65227454582538869</v>
      </c>
      <c r="FA14" s="7">
        <f t="shared" si="62"/>
        <v>-0.25997169012757404</v>
      </c>
      <c r="FB14" s="7">
        <f t="shared" si="63"/>
        <v>-0.65986932808825638</v>
      </c>
      <c r="FC14" s="7">
        <f t="shared" si="64"/>
        <v>-0.40943509091150587</v>
      </c>
      <c r="FD14" s="7">
        <f t="shared" si="65"/>
        <v>-0.61767362764163358</v>
      </c>
      <c r="FE14" s="7">
        <f t="shared" si="66"/>
        <v>-0.71226807637367318</v>
      </c>
      <c r="FF14" s="7">
        <f t="shared" si="67"/>
        <v>-0.64101480684694434</v>
      </c>
      <c r="FG14" s="7">
        <f t="shared" si="68"/>
        <v>-0.38750149489066693</v>
      </c>
      <c r="FH14" s="7">
        <f t="shared" si="69"/>
        <v>-0.50578664113725891</v>
      </c>
      <c r="FI14" s="7">
        <f t="shared" si="70"/>
        <v>-0.66786107045175236</v>
      </c>
      <c r="FJ14" s="7">
        <f t="shared" si="71"/>
        <v>-0.62352879780365522</v>
      </c>
      <c r="FK14" s="7">
        <f t="shared" si="72"/>
        <v>-0.60487830788005681</v>
      </c>
      <c r="FL14" s="7">
        <f t="shared" si="73"/>
        <v>-0.61223216283285642</v>
      </c>
      <c r="FM14" s="7">
        <f t="shared" si="74"/>
        <v>-0.63415003932575287</v>
      </c>
      <c r="FN14" s="7">
        <f t="shared" si="75"/>
        <v>-0.57376437133912572</v>
      </c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</row>
    <row r="15" spans="2:183" x14ac:dyDescent="0.2">
      <c r="B15" s="5">
        <v>34731</v>
      </c>
      <c r="C15" s="6">
        <v>129784402</v>
      </c>
      <c r="D15" s="6">
        <f>VLOOKUP(B15,[16]jan94!$A$53:$IV$163,3,0)</f>
        <v>3158128</v>
      </c>
      <c r="E15" s="6">
        <f>VLOOKUP(B15,[17]feb94!$A$55:$IV$164,3,0)</f>
        <v>4049984</v>
      </c>
      <c r="F15" s="6">
        <f>VLOOKUP(B15,[18]mar94!$A$38:$IV$146,3,0)</f>
        <v>4747578</v>
      </c>
      <c r="G15" s="6">
        <f>VLOOKUP(B15,[19]apr94!$A$38:$IV$145,3,0)</f>
        <v>3889553</v>
      </c>
      <c r="H15" s="6">
        <f>VLOOKUP(B15,[20]may94!$A$64:$IV$169,3,0)</f>
        <v>5548592</v>
      </c>
      <c r="I15" s="6">
        <f>VLOOKUP(B15,[21]jun94!$A$53:$IV$157,3,0)</f>
        <v>4508274</v>
      </c>
      <c r="J15" s="6">
        <f>VLOOKUP(B15,[22]jul94!$A$61:$IV$164,3,0)</f>
        <v>4943357</v>
      </c>
      <c r="K15" s="6">
        <f>VLOOKUP(B15,[23]aug94!$A$55:$IV$157,3,0)</f>
        <v>6472396</v>
      </c>
      <c r="L15" s="6">
        <f>VLOOKUP(B15,[24]sep94!$A$54:$IV$156,3,0)</f>
        <v>6965798</v>
      </c>
      <c r="M15" s="6">
        <f>VLOOKUP(B15,[25]oct94!$A$49:$IV$149,3,0)</f>
        <v>4501989</v>
      </c>
      <c r="N15" s="6">
        <f>VLOOKUP(B15,[26]nov94!$A$38:$IV$138,3,0)</f>
        <v>5502133</v>
      </c>
      <c r="O15" s="6">
        <f>VLOOKUP(B15,[27]dec94!$A$50:$IV$148,3,0)</f>
        <v>7034228</v>
      </c>
      <c r="P15" s="6">
        <f>VLOOKUP(B15,[28]jan95!$A$63:$IV$158,3,0)</f>
        <v>6928990</v>
      </c>
      <c r="Q15" s="6">
        <f>VLOOKUP(B15,[29]feb95!$A$50:$IV$143,3,0)</f>
        <v>3450422</v>
      </c>
      <c r="CQ15" s="4" t="s">
        <v>16</v>
      </c>
      <c r="CR15" s="7">
        <f t="shared" si="83"/>
        <v>-0.47753784826417017</v>
      </c>
      <c r="CS15" s="7">
        <f t="shared" si="2"/>
        <v>-0.38688026370496664</v>
      </c>
      <c r="CT15" s="7">
        <f t="shared" si="3"/>
        <v>-0.51217290137594473</v>
      </c>
      <c r="CU15" s="7">
        <f t="shared" si="4"/>
        <v>-0.45160010691343738</v>
      </c>
      <c r="CV15" s="7">
        <f t="shared" si="5"/>
        <v>-0.45812142210169149</v>
      </c>
      <c r="CW15" s="7">
        <f t="shared" si="6"/>
        <v>-0.49070306006379905</v>
      </c>
      <c r="CX15" s="7">
        <f t="shared" si="7"/>
        <v>-0.28053090496622574</v>
      </c>
      <c r="CY15" s="7">
        <f t="shared" si="8"/>
        <v>-0.54088806618566354</v>
      </c>
      <c r="CZ15" s="7">
        <f t="shared" si="9"/>
        <v>-0.49342458185312355</v>
      </c>
      <c r="DA15" s="7">
        <f t="shared" si="10"/>
        <v>-0.54431310332929927</v>
      </c>
      <c r="DB15" s="7">
        <f t="shared" si="11"/>
        <v>-0.54449823352275872</v>
      </c>
      <c r="DC15" s="7">
        <f t="shared" si="12"/>
        <v>-0.53290052595945903</v>
      </c>
      <c r="DD15" s="7">
        <f t="shared" si="13"/>
        <v>-0.64994272544213372</v>
      </c>
      <c r="DE15" s="7">
        <f t="shared" si="14"/>
        <v>-0.49715461116991722</v>
      </c>
      <c r="DF15" s="7">
        <f t="shared" si="15"/>
        <v>-0.51074820403441479</v>
      </c>
      <c r="DG15" s="7">
        <f t="shared" si="16"/>
        <v>-0.65006054255956192</v>
      </c>
      <c r="DH15" s="7">
        <f t="shared" si="17"/>
        <v>-0.41683812687924843</v>
      </c>
      <c r="DI15" s="7">
        <f t="shared" si="18"/>
        <v>-0.59266538242004363</v>
      </c>
      <c r="DJ15" s="7">
        <f t="shared" si="19"/>
        <v>-0.49060558188291431</v>
      </c>
      <c r="DK15" s="7">
        <f t="shared" si="20"/>
        <v>-0.51043954225870303</v>
      </c>
      <c r="DL15" s="7">
        <f t="shared" si="21"/>
        <v>-0.42427624317541013</v>
      </c>
      <c r="DM15" s="7">
        <f t="shared" si="22"/>
        <v>-0.62857337437412641</v>
      </c>
      <c r="DN15" s="7">
        <f t="shared" si="23"/>
        <v>-0.63669216714995935</v>
      </c>
      <c r="DO15" s="7">
        <f t="shared" si="24"/>
        <v>-0.56813817794574739</v>
      </c>
      <c r="DP15" s="7">
        <f t="shared" si="25"/>
        <v>-0.58609352079454768</v>
      </c>
      <c r="DQ15" s="7">
        <f t="shared" si="26"/>
        <v>-0.57600679884078343</v>
      </c>
      <c r="DR15" s="7">
        <f t="shared" si="27"/>
        <v>-0.5222522683037395</v>
      </c>
      <c r="DS15" s="7">
        <f t="shared" si="28"/>
        <v>-0.6705991544657508</v>
      </c>
      <c r="DT15" s="7">
        <f t="shared" si="29"/>
        <v>-0.55664951800722329</v>
      </c>
      <c r="DU15" s="7">
        <f t="shared" si="30"/>
        <v>-0.57095417685543326</v>
      </c>
      <c r="DV15" s="7">
        <f t="shared" si="31"/>
        <v>-0.44787502529084477</v>
      </c>
      <c r="DW15" s="7">
        <f t="shared" si="32"/>
        <v>-0.59356277454566708</v>
      </c>
      <c r="DX15" s="7">
        <f t="shared" si="33"/>
        <v>-0.62957069697155277</v>
      </c>
      <c r="DY15" s="7">
        <f t="shared" si="34"/>
        <v>-0.7038827828214661</v>
      </c>
      <c r="DZ15" s="7">
        <f t="shared" si="35"/>
        <v>-0.67286226428451557</v>
      </c>
      <c r="EA15" s="7">
        <f t="shared" si="36"/>
        <v>-0.63310194848058543</v>
      </c>
      <c r="EB15" s="7">
        <f t="shared" si="37"/>
        <v>-0.63690480946839478</v>
      </c>
      <c r="EC15" s="7">
        <f t="shared" si="38"/>
        <v>-0.68332448618104047</v>
      </c>
      <c r="ED15" s="7">
        <f t="shared" si="39"/>
        <v>-0.68811628443378658</v>
      </c>
      <c r="EE15" s="7">
        <f t="shared" si="40"/>
        <v>-0.59693771322446298</v>
      </c>
      <c r="EF15" s="7">
        <f t="shared" si="41"/>
        <v>-0.58043936270759422</v>
      </c>
      <c r="EG15" s="7">
        <f t="shared" si="42"/>
        <v>-0.52758271813019253</v>
      </c>
      <c r="EH15" s="7">
        <f t="shared" si="43"/>
        <v>-0.6218372338308541</v>
      </c>
      <c r="EI15" s="7">
        <f t="shared" si="44"/>
        <v>-0.5981698602694947</v>
      </c>
      <c r="EJ15" s="7">
        <f t="shared" si="45"/>
        <v>-0.64803431983234183</v>
      </c>
      <c r="EK15" s="7">
        <f t="shared" si="46"/>
        <v>-0.62791508468207824</v>
      </c>
      <c r="EL15" s="7">
        <f t="shared" si="47"/>
        <v>-0.68685531266439104</v>
      </c>
      <c r="EM15" s="7">
        <f t="shared" si="48"/>
        <v>-0.50344110366826389</v>
      </c>
      <c r="EN15" s="7">
        <f t="shared" si="49"/>
        <v>-0.55036712708682589</v>
      </c>
      <c r="EO15" s="7">
        <f t="shared" si="50"/>
        <v>-0.62126652632086576</v>
      </c>
      <c r="EP15" s="7">
        <f t="shared" si="51"/>
        <v>-0.64174028996513643</v>
      </c>
      <c r="EQ15" s="7">
        <f t="shared" si="52"/>
        <v>-0.64917132430006108</v>
      </c>
      <c r="ER15" s="7">
        <f t="shared" si="53"/>
        <v>-0.65472288482389684</v>
      </c>
      <c r="ES15" s="7">
        <f t="shared" si="54"/>
        <v>-0.70710056948954714</v>
      </c>
      <c r="ET15" s="7">
        <f t="shared" si="55"/>
        <v>-0.68952875062591767</v>
      </c>
      <c r="EU15" s="7">
        <f t="shared" si="56"/>
        <v>-0.63114448311964344</v>
      </c>
      <c r="EV15" s="7">
        <f t="shared" si="57"/>
        <v>-0.5405722883033619</v>
      </c>
      <c r="EW15" s="7">
        <f t="shared" si="58"/>
        <v>-0.64493398282247905</v>
      </c>
      <c r="EX15" s="7">
        <f t="shared" si="59"/>
        <v>-0.5730259168332692</v>
      </c>
      <c r="EY15" s="7">
        <f t="shared" si="60"/>
        <v>-0.6712080699715246</v>
      </c>
      <c r="EZ15" s="7">
        <f t="shared" si="61"/>
        <v>-0.65422796443935072</v>
      </c>
      <c r="FA15" s="7">
        <f t="shared" si="62"/>
        <v>-0.2660649837269401</v>
      </c>
      <c r="FB15" s="7">
        <f t="shared" si="63"/>
        <v>-0.61714414841587883</v>
      </c>
      <c r="FC15" s="7">
        <f t="shared" si="64"/>
        <v>-0.44786881565849257</v>
      </c>
      <c r="FD15" s="7">
        <f t="shared" si="65"/>
        <v>-0.66081632589315575</v>
      </c>
      <c r="FE15" s="7">
        <f t="shared" si="66"/>
        <v>-0.74192602406573493</v>
      </c>
      <c r="FF15" s="7">
        <f t="shared" si="67"/>
        <v>-0.65798109290040008</v>
      </c>
      <c r="FG15" s="7">
        <f t="shared" si="68"/>
        <v>-0.46670325567242887</v>
      </c>
      <c r="FH15" s="7">
        <f t="shared" si="69"/>
        <v>-0.58875424855787373</v>
      </c>
      <c r="FI15" s="7">
        <f t="shared" si="70"/>
        <v>-0.69939210148375097</v>
      </c>
      <c r="FJ15" s="7">
        <f t="shared" si="71"/>
        <v>-0.64359869043579732</v>
      </c>
      <c r="FK15" s="7">
        <f t="shared" si="72"/>
        <v>-0.64400628377349267</v>
      </c>
      <c r="FL15" s="7">
        <f t="shared" si="73"/>
        <v>-0.62649364274476482</v>
      </c>
      <c r="FM15" s="7">
        <f t="shared" si="74"/>
        <v>-0.66429984894840222</v>
      </c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</row>
    <row r="16" spans="2:183" x14ac:dyDescent="0.2">
      <c r="B16" s="5">
        <v>34759</v>
      </c>
      <c r="C16" s="6">
        <v>140294042</v>
      </c>
      <c r="D16" s="6">
        <f>VLOOKUP(B16,[16]jan94!$A$53:$IV$163,3,0)</f>
        <v>3392917</v>
      </c>
      <c r="E16" s="6">
        <f>VLOOKUP(B16,[17]feb94!$A$55:$IV$164,3,0)</f>
        <v>4624269</v>
      </c>
      <c r="F16" s="6">
        <f>VLOOKUP(B16,[18]mar94!$A$38:$IV$146,3,0)</f>
        <v>4968724</v>
      </c>
      <c r="G16" s="6">
        <f>VLOOKUP(B16,[19]apr94!$A$38:$IV$145,3,0)</f>
        <v>4073230</v>
      </c>
      <c r="H16" s="6">
        <f>VLOOKUP(B16,[20]may94!$A$64:$IV$169,3,0)</f>
        <v>5527250</v>
      </c>
      <c r="I16" s="6">
        <f>VLOOKUP(B16,[21]jun94!$A$53:$IV$157,3,0)</f>
        <v>4256432</v>
      </c>
      <c r="J16" s="6">
        <f>VLOOKUP(B16,[22]jul94!$A$61:$IV$164,3,0)</f>
        <v>5141895</v>
      </c>
      <c r="K16" s="6">
        <f>VLOOKUP(B16,[23]aug94!$A$55:$IV$157,3,0)</f>
        <v>6320524</v>
      </c>
      <c r="L16" s="6">
        <f>VLOOKUP(B16,[24]sep94!$A$54:$IV$156,3,0)</f>
        <v>6858455</v>
      </c>
      <c r="M16" s="6">
        <f>VLOOKUP(B16,[25]oct94!$A$49:$IV$149,3,0)</f>
        <v>4696900</v>
      </c>
      <c r="N16" s="6">
        <f>VLOOKUP(B16,[26]nov94!$A$38:$IV$138,3,0)</f>
        <v>5306868</v>
      </c>
      <c r="O16" s="6">
        <f>VLOOKUP(B16,[27]dec94!$A$50:$IV$148,3,0)</f>
        <v>6659057</v>
      </c>
      <c r="P16" s="6">
        <f>VLOOKUP(B16,[28]jan95!$A$63:$IV$158,3,0)</f>
        <v>6728262</v>
      </c>
      <c r="Q16" s="6">
        <f>VLOOKUP(B16,[29]feb95!$A$50:$IV$143,3,0)</f>
        <v>8262538</v>
      </c>
      <c r="R16" s="6">
        <f>VLOOKUP(B16,[30]mar95!$A$37:$IV$129,3,0)</f>
        <v>3334594</v>
      </c>
      <c r="CQ16" s="4" t="s">
        <v>17</v>
      </c>
      <c r="CR16" s="7">
        <f t="shared" si="83"/>
        <v>-0.47856497166857803</v>
      </c>
      <c r="CS16" s="7">
        <f t="shared" si="2"/>
        <v>-0.39712394542393548</v>
      </c>
      <c r="CT16" s="7">
        <f t="shared" si="3"/>
        <v>-0.52364044880135507</v>
      </c>
      <c r="CU16" s="7">
        <f t="shared" si="4"/>
        <v>-0.46511449705010055</v>
      </c>
      <c r="CV16" s="7">
        <f t="shared" si="5"/>
        <v>-0.45982873694414866</v>
      </c>
      <c r="CW16" s="7">
        <f t="shared" si="6"/>
        <v>-0.49725693965681161</v>
      </c>
      <c r="CX16" s="7">
        <f t="shared" si="7"/>
        <v>-0.33134193494983472</v>
      </c>
      <c r="CY16" s="7">
        <f t="shared" si="8"/>
        <v>-0.55783701582356071</v>
      </c>
      <c r="CZ16" s="7">
        <f t="shared" si="9"/>
        <v>-0.5106637821019917</v>
      </c>
      <c r="DA16" s="7">
        <f t="shared" si="10"/>
        <v>-0.57171297257590481</v>
      </c>
      <c r="DB16" s="7">
        <f t="shared" si="11"/>
        <v>-0.56730847446663868</v>
      </c>
      <c r="DC16" s="7">
        <f t="shared" si="12"/>
        <v>-0.55994601496581564</v>
      </c>
      <c r="DD16" s="7">
        <f t="shared" si="13"/>
        <v>-0.68424340825045682</v>
      </c>
      <c r="DE16" s="7">
        <f t="shared" si="14"/>
        <v>-0.54872921613189551</v>
      </c>
      <c r="DF16" s="7">
        <f t="shared" si="15"/>
        <v>-0.55183484241289571</v>
      </c>
      <c r="DG16" s="7">
        <f t="shared" si="16"/>
        <v>-0.68444071960955555</v>
      </c>
      <c r="DH16" s="7">
        <f t="shared" si="17"/>
        <v>-0.45855002608436818</v>
      </c>
      <c r="DI16" s="7">
        <f t="shared" si="18"/>
        <v>-0.61030559987034927</v>
      </c>
      <c r="DJ16" s="7">
        <f t="shared" si="19"/>
        <v>-0.51849303958570281</v>
      </c>
      <c r="DK16" s="7">
        <f t="shared" si="20"/>
        <v>-0.55873186693130383</v>
      </c>
      <c r="DL16" s="7">
        <f t="shared" si="21"/>
        <v>-0.4418590962712044</v>
      </c>
      <c r="DM16" s="7">
        <f t="shared" si="22"/>
        <v>-0.65545314654361908</v>
      </c>
      <c r="DN16" s="7">
        <f t="shared" si="23"/>
        <v>-0.65106358695404321</v>
      </c>
      <c r="DO16" s="7">
        <f t="shared" si="24"/>
        <v>-0.57836008662104532</v>
      </c>
      <c r="DP16" s="7">
        <f t="shared" si="25"/>
        <v>-0.61450378068752698</v>
      </c>
      <c r="DQ16" s="7">
        <f t="shared" si="26"/>
        <v>-0.63718602516031264</v>
      </c>
      <c r="DR16" s="7">
        <f t="shared" si="27"/>
        <v>-0.57371533715232603</v>
      </c>
      <c r="DS16" s="7">
        <f t="shared" si="28"/>
        <v>-0.68643429321527671</v>
      </c>
      <c r="DT16" s="7">
        <f t="shared" si="29"/>
        <v>-0.58257127165079914</v>
      </c>
      <c r="DU16" s="7">
        <f t="shared" si="30"/>
        <v>-0.54620166253629032</v>
      </c>
      <c r="DV16" s="7">
        <f t="shared" si="31"/>
        <v>-0.49434395548811338</v>
      </c>
      <c r="DW16" s="7">
        <f t="shared" si="32"/>
        <v>-0.6240469761638322</v>
      </c>
      <c r="DX16" s="7">
        <f t="shared" si="33"/>
        <v>-0.65495285505526069</v>
      </c>
      <c r="DY16" s="7">
        <f t="shared" si="34"/>
        <v>-0.7127487647063544</v>
      </c>
      <c r="DZ16" s="7">
        <f t="shared" si="35"/>
        <v>-0.68396494479361891</v>
      </c>
      <c r="EA16" s="7">
        <f t="shared" si="36"/>
        <v>-0.6566942070038404</v>
      </c>
      <c r="EB16" s="7">
        <f t="shared" si="37"/>
        <v>-0.6554872873748433</v>
      </c>
      <c r="EC16" s="7">
        <f t="shared" si="38"/>
        <v>-0.69649073586255617</v>
      </c>
      <c r="ED16" s="7">
        <f t="shared" si="39"/>
        <v>-0.69605070819767401</v>
      </c>
      <c r="EE16" s="7">
        <f t="shared" si="40"/>
        <v>-0.57694941569883385</v>
      </c>
      <c r="EF16" s="7">
        <f t="shared" si="41"/>
        <v>-0.61005078011055036</v>
      </c>
      <c r="EG16" s="7">
        <f t="shared" si="42"/>
        <v>-0.54905715718785641</v>
      </c>
      <c r="EH16" s="7">
        <f t="shared" si="43"/>
        <v>-0.63667011834871867</v>
      </c>
      <c r="EI16" s="7">
        <f t="shared" si="44"/>
        <v>-0.63233946800872587</v>
      </c>
      <c r="EJ16" s="7">
        <f t="shared" si="45"/>
        <v>-0.67075699863456661</v>
      </c>
      <c r="EK16" s="7">
        <f t="shared" si="46"/>
        <v>-0.63571205340886205</v>
      </c>
      <c r="EL16" s="7">
        <f t="shared" si="47"/>
        <v>-0.70457091501451707</v>
      </c>
      <c r="EM16" s="7">
        <f t="shared" si="48"/>
        <v>-0.53919307920940651</v>
      </c>
      <c r="EN16" s="7">
        <f t="shared" si="49"/>
        <v>-0.57872325834899696</v>
      </c>
      <c r="EO16" s="7">
        <f t="shared" si="50"/>
        <v>-0.65610218811031951</v>
      </c>
      <c r="EP16" s="7">
        <f t="shared" si="51"/>
        <v>-0.65953728405108547</v>
      </c>
      <c r="EQ16" s="7">
        <f t="shared" si="52"/>
        <v>-0.66849928186902607</v>
      </c>
      <c r="ER16" s="7">
        <f t="shared" si="53"/>
        <v>-0.66872282905752245</v>
      </c>
      <c r="ES16" s="7">
        <f t="shared" si="54"/>
        <v>-0.73477053099506395</v>
      </c>
      <c r="ET16" s="7">
        <f t="shared" si="55"/>
        <v>-0.70519572618858473</v>
      </c>
      <c r="EU16" s="7">
        <f t="shared" si="56"/>
        <v>-0.66754119223730757</v>
      </c>
      <c r="EV16" s="7">
        <f t="shared" si="57"/>
        <v>-0.56027420810245998</v>
      </c>
      <c r="EW16" s="7">
        <f t="shared" si="58"/>
        <v>-0.66794409361222529</v>
      </c>
      <c r="EX16" s="7">
        <f t="shared" si="59"/>
        <v>-0.59571365966374157</v>
      </c>
      <c r="EY16" s="7">
        <f t="shared" si="60"/>
        <v>-0.68986593625996129</v>
      </c>
      <c r="EZ16" s="7">
        <f t="shared" si="61"/>
        <v>-0.69503812857114011</v>
      </c>
      <c r="FA16" s="7">
        <f t="shared" si="62"/>
        <v>-0.31100582493678447</v>
      </c>
      <c r="FB16" s="7">
        <f t="shared" si="63"/>
        <v>-0.62695526999944162</v>
      </c>
      <c r="FC16" s="7">
        <f t="shared" si="64"/>
        <v>-0.4948205528485014</v>
      </c>
      <c r="FD16" s="7">
        <f t="shared" si="65"/>
        <v>-0.66497297229761376</v>
      </c>
      <c r="FE16" s="7">
        <f t="shared" si="66"/>
        <v>-0.75642918315696972</v>
      </c>
      <c r="FF16" s="7">
        <f t="shared" si="67"/>
        <v>-0.68982468747796932</v>
      </c>
      <c r="FG16" s="7">
        <f t="shared" si="68"/>
        <v>-0.48458869316948167</v>
      </c>
      <c r="FH16" s="7">
        <f t="shared" si="69"/>
        <v>-0.61839962007416716</v>
      </c>
      <c r="FI16" s="7">
        <f t="shared" si="70"/>
        <v>-0.71547778635130943</v>
      </c>
      <c r="FJ16" s="7">
        <f t="shared" si="71"/>
        <v>-0.66240452073068357</v>
      </c>
      <c r="FK16" s="7">
        <f t="shared" si="72"/>
        <v>-0.68627439221762132</v>
      </c>
      <c r="FL16" s="7">
        <f t="shared" si="73"/>
        <v>-0.67383617053795153</v>
      </c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</row>
    <row r="17" spans="1:181" x14ac:dyDescent="0.2">
      <c r="B17" s="5">
        <v>34790</v>
      </c>
      <c r="C17" s="6">
        <v>134314319</v>
      </c>
      <c r="D17" s="6">
        <f>VLOOKUP(B17,[16]jan94!$A$53:$IV$163,3,0)</f>
        <v>3277013</v>
      </c>
      <c r="E17" s="6">
        <f>VLOOKUP(B17,[17]feb94!$A$55:$IV$164,3,0)</f>
        <v>4526682</v>
      </c>
      <c r="F17" s="6">
        <f>VLOOKUP(B17,[18]mar94!$A$38:$IV$146,3,0)</f>
        <v>4832054</v>
      </c>
      <c r="G17" s="6">
        <f>VLOOKUP(B17,[19]apr94!$A$38:$IV$145,3,0)</f>
        <v>3715779</v>
      </c>
      <c r="H17" s="6">
        <f>VLOOKUP(B17,[20]may94!$A$64:$IV$169,3,0)</f>
        <v>5028102</v>
      </c>
      <c r="I17" s="6">
        <f>VLOOKUP(B17,[21]jun94!$A$53:$IV$157,3,0)</f>
        <v>3951214</v>
      </c>
      <c r="J17" s="6">
        <f>VLOOKUP(B17,[22]jul94!$A$61:$IV$164,3,0)</f>
        <v>4979243</v>
      </c>
      <c r="K17" s="6">
        <f>VLOOKUP(B17,[23]aug94!$A$55:$IV$157,3,0)</f>
        <v>5696717</v>
      </c>
      <c r="L17" s="6">
        <f>VLOOKUP(B17,[24]sep94!$A$54:$IV$156,3,0)</f>
        <v>6339255</v>
      </c>
      <c r="M17" s="6">
        <f>VLOOKUP(B17,[25]oct94!$A$49:$IV$149,3,0)</f>
        <v>4487864</v>
      </c>
      <c r="N17" s="6">
        <f>VLOOKUP(B17,[26]nov94!$A$38:$IV$138,3,0)</f>
        <v>4956970</v>
      </c>
      <c r="O17" s="6">
        <f>VLOOKUP(B17,[27]dec94!$A$50:$IV$148,3,0)</f>
        <v>5910494</v>
      </c>
      <c r="P17" s="6">
        <f>VLOOKUP(B17,[28]jan95!$A$63:$IV$158,3,0)</f>
        <v>6651215</v>
      </c>
      <c r="Q17" s="6">
        <f>VLOOKUP(B17,[29]feb95!$A$50:$IV$143,3,0)</f>
        <v>7828377</v>
      </c>
      <c r="R17" s="6">
        <f>VLOOKUP(B17,[30]mar95!$A$37:$IV$129,3,0)</f>
        <v>8245313</v>
      </c>
      <c r="S17" s="6">
        <f>VLOOKUP(B17,[31]apr95!$A$54:$IV$146,3,0)</f>
        <v>3502465</v>
      </c>
      <c r="CQ17" s="4" t="s">
        <v>18</v>
      </c>
      <c r="CR17" s="7">
        <f t="shared" si="83"/>
        <v>-0.48504451802207171</v>
      </c>
      <c r="CS17" s="7">
        <f t="shared" si="2"/>
        <v>-0.39216129261712429</v>
      </c>
      <c r="CT17" s="7">
        <f t="shared" si="3"/>
        <v>-0.56594806030603295</v>
      </c>
      <c r="CU17" s="7">
        <f t="shared" si="4"/>
        <v>-0.49053572621337282</v>
      </c>
      <c r="CV17" s="7">
        <f t="shared" si="5"/>
        <v>-0.45908035753191168</v>
      </c>
      <c r="CW17" s="7">
        <f t="shared" si="6"/>
        <v>-0.51743557811480989</v>
      </c>
      <c r="CX17" s="7">
        <f t="shared" si="7"/>
        <v>-0.35528162394104845</v>
      </c>
      <c r="CY17" s="7">
        <f t="shared" si="8"/>
        <v>-0.60280607966665689</v>
      </c>
      <c r="CZ17" s="7">
        <f t="shared" si="9"/>
        <v>-0.5219567041153601</v>
      </c>
      <c r="DA17" s="7">
        <f t="shared" si="10"/>
        <v>-0.59668818846539962</v>
      </c>
      <c r="DB17" s="7">
        <f t="shared" si="11"/>
        <v>-0.58887698942748223</v>
      </c>
      <c r="DC17" s="7">
        <f t="shared" si="12"/>
        <v>-0.59865483380954898</v>
      </c>
      <c r="DD17" s="7">
        <f t="shared" si="13"/>
        <v>-0.68063497966398212</v>
      </c>
      <c r="DE17" s="7">
        <f t="shared" si="14"/>
        <v>-0.58418432689810318</v>
      </c>
      <c r="DF17" s="7">
        <f t="shared" si="15"/>
        <v>-0.58020490726260232</v>
      </c>
      <c r="DG17" s="7">
        <f t="shared" si="16"/>
        <v>-0.71967252236737467</v>
      </c>
      <c r="DH17" s="7">
        <f t="shared" si="17"/>
        <v>-0.48041355392069318</v>
      </c>
      <c r="DI17" s="7">
        <f t="shared" si="18"/>
        <v>-0.63461433645901699</v>
      </c>
      <c r="DJ17" s="7">
        <f t="shared" si="19"/>
        <v>-0.51150630094773053</v>
      </c>
      <c r="DK17" s="7">
        <f t="shared" si="20"/>
        <v>-0.59416935594827314</v>
      </c>
      <c r="DL17" s="7">
        <f t="shared" si="21"/>
        <v>-0.47209774148375577</v>
      </c>
      <c r="DM17" s="7">
        <f t="shared" si="22"/>
        <v>-0.66180761722072179</v>
      </c>
      <c r="DN17" s="7">
        <f t="shared" si="23"/>
        <v>-0.68106292180264005</v>
      </c>
      <c r="DO17" s="7">
        <f t="shared" si="24"/>
        <v>-0.59694813174055883</v>
      </c>
      <c r="DP17" s="7">
        <f t="shared" si="25"/>
        <v>-0.62307583224207996</v>
      </c>
      <c r="DQ17" s="7">
        <f t="shared" si="26"/>
        <v>-0.6801001425748413</v>
      </c>
      <c r="DR17" s="7">
        <f t="shared" si="27"/>
        <v>-0.56800617649990515</v>
      </c>
      <c r="DS17" s="7">
        <f t="shared" si="28"/>
        <v>-0.70250319764559166</v>
      </c>
      <c r="DT17" s="7">
        <f t="shared" si="29"/>
        <v>-0.57329503592349107</v>
      </c>
      <c r="DU17" s="7">
        <f t="shared" si="30"/>
        <v>-0.55887119638955207</v>
      </c>
      <c r="DV17" s="7">
        <f t="shared" si="31"/>
        <v>-0.50817527819929198</v>
      </c>
      <c r="DW17" s="7">
        <f t="shared" si="32"/>
        <v>-0.64209716487934376</v>
      </c>
      <c r="DX17" s="7">
        <f t="shared" si="33"/>
        <v>-0.68005869652530615</v>
      </c>
      <c r="DY17" s="7">
        <f t="shared" si="34"/>
        <v>-0.72730007044791034</v>
      </c>
      <c r="DZ17" s="7">
        <f t="shared" si="35"/>
        <v>-0.70327649196656339</v>
      </c>
      <c r="EA17" s="7">
        <f t="shared" si="36"/>
        <v>-0.65492247608842313</v>
      </c>
      <c r="EB17" s="7">
        <f t="shared" si="37"/>
        <v>-0.67430951908518733</v>
      </c>
      <c r="EC17" s="7">
        <f t="shared" si="38"/>
        <v>-0.7059573925042214</v>
      </c>
      <c r="ED17" s="7">
        <f t="shared" si="39"/>
        <v>-0.71677005588310694</v>
      </c>
      <c r="EE17" s="7">
        <f t="shared" si="40"/>
        <v>-0.60228104879424937</v>
      </c>
      <c r="EF17" s="7">
        <f t="shared" si="41"/>
        <v>-0.62315702264921602</v>
      </c>
      <c r="EG17" s="7">
        <f t="shared" si="42"/>
        <v>-0.56011195950218995</v>
      </c>
      <c r="EH17" s="7">
        <f t="shared" si="43"/>
        <v>-0.65814176221367882</v>
      </c>
      <c r="EI17" s="7">
        <f t="shared" si="44"/>
        <v>-0.65891098724614661</v>
      </c>
      <c r="EJ17" s="7">
        <f t="shared" si="45"/>
        <v>-0.6912559972963972</v>
      </c>
      <c r="EK17" s="7">
        <f t="shared" si="46"/>
        <v>-0.65628654365349925</v>
      </c>
      <c r="EL17" s="7">
        <f t="shared" si="47"/>
        <v>-0.71993690832707546</v>
      </c>
      <c r="EM17" s="7">
        <f t="shared" si="48"/>
        <v>-0.58840529674068354</v>
      </c>
      <c r="EN17" s="7">
        <f t="shared" si="49"/>
        <v>-0.60268433018577694</v>
      </c>
      <c r="EO17" s="7">
        <f t="shared" si="50"/>
        <v>-0.66473248062101176</v>
      </c>
      <c r="EP17" s="7">
        <f t="shared" si="51"/>
        <v>-0.65801578466757737</v>
      </c>
      <c r="EQ17" s="7">
        <f t="shared" si="52"/>
        <v>-0.69700455278401297</v>
      </c>
      <c r="ER17" s="7">
        <f t="shared" si="53"/>
        <v>-0.68578045213409478</v>
      </c>
      <c r="ES17" s="7">
        <f t="shared" si="54"/>
        <v>-0.73775716092676191</v>
      </c>
      <c r="ET17" s="7">
        <f t="shared" si="55"/>
        <v>-0.7217423939189993</v>
      </c>
      <c r="EU17" s="7">
        <f t="shared" si="56"/>
        <v>-0.70117849484024319</v>
      </c>
      <c r="EV17" s="7">
        <f t="shared" si="57"/>
        <v>-0.60079325581573573</v>
      </c>
      <c r="EW17" s="7">
        <f t="shared" si="58"/>
        <v>-0.69171705154333862</v>
      </c>
      <c r="EX17" s="7">
        <f t="shared" si="59"/>
        <v>-0.62774272797452002</v>
      </c>
      <c r="EY17" s="7">
        <f t="shared" si="60"/>
        <v>-0.71259074815200452</v>
      </c>
      <c r="EZ17" s="7">
        <f t="shared" si="61"/>
        <v>-0.70416428041693135</v>
      </c>
      <c r="FA17" s="7">
        <f t="shared" si="62"/>
        <v>-0.36498969643187223</v>
      </c>
      <c r="FB17" s="7">
        <f t="shared" si="63"/>
        <v>-0.64296244908857314</v>
      </c>
      <c r="FC17" s="7">
        <f t="shared" si="64"/>
        <v>-0.5294607269881092</v>
      </c>
      <c r="FD17" s="7">
        <f t="shared" si="65"/>
        <v>-0.67985005527358411</v>
      </c>
      <c r="FE17" s="7">
        <f t="shared" si="66"/>
        <v>-0.76149721733752884</v>
      </c>
      <c r="FF17" s="7">
        <f t="shared" si="67"/>
        <v>-0.72138536538034415</v>
      </c>
      <c r="FG17" s="7">
        <f t="shared" si="68"/>
        <v>-0.50373810684087061</v>
      </c>
      <c r="FH17" s="7">
        <f t="shared" si="69"/>
        <v>-0.62676570397800258</v>
      </c>
      <c r="FI17" s="7">
        <f t="shared" si="70"/>
        <v>-0.72857548246419024</v>
      </c>
      <c r="FJ17" s="7">
        <f t="shared" si="71"/>
        <v>-0.67954986835818254</v>
      </c>
      <c r="FK17" s="7">
        <f t="shared" si="72"/>
        <v>-0.71293746264727675</v>
      </c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</row>
    <row r="18" spans="1:181" x14ac:dyDescent="0.2">
      <c r="B18" s="5">
        <v>34820</v>
      </c>
      <c r="C18" s="6">
        <v>135822267</v>
      </c>
      <c r="D18" s="6">
        <f>VLOOKUP(B18,[16]jan94!$A$53:$IV$163,3,0)</f>
        <v>3344168</v>
      </c>
      <c r="E18" s="6">
        <f>VLOOKUP(B18,[17]feb94!$A$55:$IV$164,3,0)</f>
        <v>4599421</v>
      </c>
      <c r="F18" s="6">
        <f>VLOOKUP(B18,[18]mar94!$A$38:$IV$146,3,0)</f>
        <v>4660284</v>
      </c>
      <c r="G18" s="6">
        <f>VLOOKUP(B18,[19]apr94!$A$38:$IV$145,3,0)</f>
        <v>3818496</v>
      </c>
      <c r="H18" s="6">
        <f>VLOOKUP(B18,[20]may94!$A$64:$IV$169,3,0)</f>
        <v>5559996</v>
      </c>
      <c r="I18" s="6">
        <f>VLOOKUP(B18,[21]jun94!$A$53:$IV$157,3,0)</f>
        <v>3748501</v>
      </c>
      <c r="J18" s="6">
        <f>VLOOKUP(B18,[22]jul94!$A$61:$IV$164,3,0)</f>
        <v>5177650</v>
      </c>
      <c r="K18" s="6">
        <f>VLOOKUP(B18,[23]aug94!$A$55:$IV$157,3,0)</f>
        <v>5697176</v>
      </c>
      <c r="L18" s="6">
        <f>VLOOKUP(B18,[24]sep94!$A$54:$IV$156,3,0)</f>
        <v>6593963</v>
      </c>
      <c r="M18" s="6">
        <f>VLOOKUP(B18,[25]oct94!$A$49:$IV$149,3,0)</f>
        <v>4354167</v>
      </c>
      <c r="N18" s="6">
        <f>VLOOKUP(B18,[26]nov94!$A$38:$IV$138,3,0)</f>
        <v>5135898</v>
      </c>
      <c r="O18" s="6">
        <f>VLOOKUP(B18,[27]dec94!$A$50:$IV$148,3,0)</f>
        <v>5952751</v>
      </c>
      <c r="P18" s="6">
        <f>VLOOKUP(B18,[28]jan95!$A$63:$IV$158,3,0)</f>
        <v>6025996</v>
      </c>
      <c r="Q18" s="6">
        <f>VLOOKUP(B18,[29]feb95!$A$50:$IV$143,3,0)</f>
        <v>7604425</v>
      </c>
      <c r="R18" s="6">
        <f>VLOOKUP(B18,[30]mar95!$A$37:$IV$129,3,0)</f>
        <v>8114997</v>
      </c>
      <c r="S18" s="6">
        <f>VLOOKUP(B18,[31]apr95!$A$54:$IV$146,3,0)</f>
        <v>6352556</v>
      </c>
      <c r="T18" s="6">
        <f>VLOOKUP(B18,[32]may95!$A$37:$IV$127,3,0)</f>
        <v>4181030</v>
      </c>
      <c r="CQ18" s="4" t="s">
        <v>19</v>
      </c>
      <c r="CR18" s="7">
        <f t="shared" si="83"/>
        <v>-0.51046021590288693</v>
      </c>
      <c r="CS18" s="7">
        <f t="shared" si="2"/>
        <v>-0.42449023034337319</v>
      </c>
      <c r="CT18" s="7">
        <f t="shared" si="3"/>
        <v>-0.55307303602651203</v>
      </c>
      <c r="CU18" s="7">
        <f t="shared" si="4"/>
        <v>-0.54770367602856318</v>
      </c>
      <c r="CV18" s="7">
        <f t="shared" si="5"/>
        <v>-0.48816154874868306</v>
      </c>
      <c r="CW18" s="7">
        <f t="shared" si="6"/>
        <v>-0.52260219894954774</v>
      </c>
      <c r="CX18" s="7">
        <f t="shared" si="7"/>
        <v>-0.36484083968324121</v>
      </c>
      <c r="CY18" s="7">
        <f t="shared" si="8"/>
        <v>-0.60540359664971832</v>
      </c>
      <c r="CZ18" s="7">
        <f t="shared" si="9"/>
        <v>-0.53715075502757736</v>
      </c>
      <c r="DA18" s="7">
        <f t="shared" si="10"/>
        <v>-0.5922559587812456</v>
      </c>
      <c r="DB18" s="7">
        <f t="shared" si="11"/>
        <v>-0.60841703353013554</v>
      </c>
      <c r="DC18" s="7">
        <f t="shared" si="12"/>
        <v>-0.62065439264038147</v>
      </c>
      <c r="DD18" s="7">
        <f t="shared" si="13"/>
        <v>-0.68634916969620874</v>
      </c>
      <c r="DE18" s="7">
        <f t="shared" si="14"/>
        <v>-0.62022528670972521</v>
      </c>
      <c r="DF18" s="7">
        <f t="shared" si="15"/>
        <v>-0.61693380892134841</v>
      </c>
      <c r="DG18" s="7">
        <f t="shared" si="16"/>
        <v>-0.70158751322564761</v>
      </c>
      <c r="DH18" s="7">
        <f t="shared" si="17"/>
        <v>-0.50842815364267779</v>
      </c>
      <c r="DI18" s="7">
        <f t="shared" si="18"/>
        <v>-0.63128514833761851</v>
      </c>
      <c r="DJ18" s="7">
        <f t="shared" si="19"/>
        <v>-0.53786582060836285</v>
      </c>
      <c r="DK18" s="7">
        <f t="shared" si="20"/>
        <v>-0.6184342569574135</v>
      </c>
      <c r="DL18" s="7">
        <f t="shared" si="21"/>
        <v>-0.48512464930105248</v>
      </c>
      <c r="DM18" s="7">
        <f t="shared" si="22"/>
        <v>-0.68489278134829001</v>
      </c>
      <c r="DN18" s="7">
        <f t="shared" si="23"/>
        <v>-0.69346407879084704</v>
      </c>
      <c r="DO18" s="7">
        <f t="shared" si="24"/>
        <v>-0.60955370176760293</v>
      </c>
      <c r="DP18" s="7">
        <f t="shared" si="25"/>
        <v>-0.64757818365820308</v>
      </c>
      <c r="DQ18" s="7">
        <f t="shared" si="26"/>
        <v>-0.68513790783254458</v>
      </c>
      <c r="DR18" s="7">
        <f t="shared" si="27"/>
        <v>-0.52782463336938423</v>
      </c>
      <c r="DS18" s="7">
        <f t="shared" si="28"/>
        <v>-0.72876886582886391</v>
      </c>
      <c r="DT18" s="7">
        <f t="shared" si="29"/>
        <v>-0.59481702041528695</v>
      </c>
      <c r="DU18" s="7">
        <f t="shared" si="30"/>
        <v>-0.57924102562211666</v>
      </c>
      <c r="DV18" s="7">
        <f t="shared" si="31"/>
        <v>-0.54197875569044018</v>
      </c>
      <c r="DW18" s="7">
        <f t="shared" si="32"/>
        <v>-0.65744658242296583</v>
      </c>
      <c r="DX18" s="7">
        <f t="shared" si="33"/>
        <v>-0.69623293323855995</v>
      </c>
      <c r="DY18" s="7">
        <f t="shared" si="34"/>
        <v>-0.7385691951636375</v>
      </c>
      <c r="DZ18" s="7">
        <f t="shared" si="35"/>
        <v>-0.70739381661663847</v>
      </c>
      <c r="EA18" s="7">
        <f t="shared" si="36"/>
        <v>-0.69151769133230356</v>
      </c>
      <c r="EB18" s="7">
        <f t="shared" si="37"/>
        <v>-0.69327912805587266</v>
      </c>
      <c r="EC18" s="7">
        <f t="shared" si="38"/>
        <v>-0.68318360922898791</v>
      </c>
      <c r="ED18" s="7">
        <f t="shared" si="39"/>
        <v>-0.74504212956103499</v>
      </c>
      <c r="EE18" s="7">
        <f t="shared" si="40"/>
        <v>-0.61452728361649145</v>
      </c>
      <c r="EF18" s="7">
        <f t="shared" si="41"/>
        <v>-0.64504880118142804</v>
      </c>
      <c r="EG18" s="7">
        <f t="shared" si="42"/>
        <v>-0.58384950544043346</v>
      </c>
      <c r="EH18" s="7">
        <f t="shared" si="43"/>
        <v>-0.6899071281797895</v>
      </c>
      <c r="EI18" s="7">
        <f t="shared" si="44"/>
        <v>-0.66841531326036985</v>
      </c>
      <c r="EJ18" s="7">
        <f t="shared" si="45"/>
        <v>-0.71256465476962427</v>
      </c>
      <c r="EK18" s="7">
        <f t="shared" si="46"/>
        <v>-0.67470163822244222</v>
      </c>
      <c r="EL18" s="7">
        <f t="shared" si="47"/>
        <v>-0.72561994404584906</v>
      </c>
      <c r="EM18" s="7">
        <f t="shared" si="48"/>
        <v>-0.64235180698628069</v>
      </c>
      <c r="EN18" s="7">
        <f t="shared" si="49"/>
        <v>-0.62759811894238493</v>
      </c>
      <c r="EO18" s="7">
        <f t="shared" si="50"/>
        <v>-0.68286516235623473</v>
      </c>
      <c r="EP18" s="7">
        <f t="shared" si="51"/>
        <v>-0.6828071762068455</v>
      </c>
      <c r="EQ18" s="7">
        <f t="shared" si="52"/>
        <v>-0.7095635534102338</v>
      </c>
      <c r="ER18" s="7">
        <f t="shared" si="53"/>
        <v>-0.71453670640343381</v>
      </c>
      <c r="ES18" s="7">
        <f t="shared" si="54"/>
        <v>-0.74947290618124629</v>
      </c>
      <c r="ET18" s="7">
        <f t="shared" si="55"/>
        <v>-0.73812219871218321</v>
      </c>
      <c r="EU18" s="7">
        <f t="shared" si="56"/>
        <v>-0.73064793570043374</v>
      </c>
      <c r="EV18" s="7">
        <f t="shared" si="57"/>
        <v>-0.61110879829017772</v>
      </c>
      <c r="EW18" s="7">
        <f t="shared" si="58"/>
        <v>-0.70146577679381983</v>
      </c>
      <c r="EX18" s="7">
        <f t="shared" si="59"/>
        <v>-0.66368406999386642</v>
      </c>
      <c r="EY18" s="7">
        <f t="shared" si="60"/>
        <v>-0.72920274991250489</v>
      </c>
      <c r="EZ18" s="7">
        <f t="shared" si="61"/>
        <v>-0.7230284476351676</v>
      </c>
      <c r="FA18" s="7">
        <f t="shared" si="62"/>
        <v>-0.43473311641068968</v>
      </c>
      <c r="FB18" s="7">
        <f t="shared" si="63"/>
        <v>-0.67612256331190834</v>
      </c>
      <c r="FC18" s="7">
        <f t="shared" si="64"/>
        <v>-0.56249227640997124</v>
      </c>
      <c r="FD18" s="7">
        <f t="shared" si="65"/>
        <v>-0.7014913130541186</v>
      </c>
      <c r="FE18" s="7">
        <f t="shared" si="66"/>
        <v>-0.75737994648152118</v>
      </c>
      <c r="FF18" s="7">
        <f t="shared" si="67"/>
        <v>-0.73655137596110332</v>
      </c>
      <c r="FG18" s="7">
        <f t="shared" si="68"/>
        <v>-0.53347599075435637</v>
      </c>
      <c r="FH18" s="7">
        <f t="shared" si="69"/>
        <v>-0.67170041895349497</v>
      </c>
      <c r="FI18" s="7">
        <f t="shared" si="70"/>
        <v>-0.73549280903984671</v>
      </c>
      <c r="FJ18" s="7">
        <f t="shared" si="71"/>
        <v>-0.69563934636886537</v>
      </c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</row>
    <row r="19" spans="1:181" x14ac:dyDescent="0.2">
      <c r="B19" s="5">
        <v>34851</v>
      </c>
      <c r="C19" s="6">
        <v>129178142</v>
      </c>
      <c r="D19" s="6">
        <f>VLOOKUP(B19,[16]jan94!$A$53:$IV$163,3,0)</f>
        <v>3076564</v>
      </c>
      <c r="E19" s="6">
        <f>VLOOKUP(B19,[17]feb94!$A$55:$IV$164,3,0)</f>
        <v>4487692</v>
      </c>
      <c r="F19" s="6">
        <f>VLOOKUP(B19,[18]mar94!$A$38:$IV$146,3,0)</f>
        <v>4403935</v>
      </c>
      <c r="G19" s="6">
        <f>VLOOKUP(B19,[19]apr94!$A$38:$IV$145,3,0)</f>
        <v>3400615</v>
      </c>
      <c r="H19" s="6">
        <f>VLOOKUP(B19,[20]may94!$A$64:$IV$169,3,0)</f>
        <v>5163490</v>
      </c>
      <c r="I19" s="6">
        <f>VLOOKUP(B19,[21]jun94!$A$53:$IV$157,3,0)</f>
        <v>3441757</v>
      </c>
      <c r="J19" s="6">
        <f>VLOOKUP(B19,[22]jul94!$A$61:$IV$164,3,0)</f>
        <v>4938652</v>
      </c>
      <c r="K19" s="6">
        <f>VLOOKUP(B19,[23]aug94!$A$55:$IV$157,3,0)</f>
        <v>4822076</v>
      </c>
      <c r="L19" s="6">
        <f>VLOOKUP(B19,[24]sep94!$A$54:$IV$156,3,0)</f>
        <v>5878552</v>
      </c>
      <c r="M19" s="6">
        <f>VLOOKUP(B19,[25]oct94!$A$49:$IV$149,3,0)</f>
        <v>3994119</v>
      </c>
      <c r="N19" s="6">
        <f>VLOOKUP(B19,[26]nov94!$A$38:$IV$138,3,0)</f>
        <v>4702446</v>
      </c>
      <c r="O19" s="6">
        <f>VLOOKUP(B19,[27]dec94!$A$50:$IV$148,3,0)</f>
        <v>5057866</v>
      </c>
      <c r="P19" s="6">
        <f>VLOOKUP(B19,[28]jan95!$A$63:$IV$158,3,0)</f>
        <v>5063007</v>
      </c>
      <c r="Q19" s="6">
        <f>VLOOKUP(B19,[29]feb95!$A$50:$IV$143,3,0)</f>
        <v>6547299</v>
      </c>
      <c r="R19" s="6">
        <f>VLOOKUP(B19,[30]mar95!$A$37:$IV$129,3,0)</f>
        <v>7308281</v>
      </c>
      <c r="S19" s="6">
        <f>VLOOKUP(B19,[31]apr95!$A$54:$IV$146,3,0)</f>
        <v>5601677</v>
      </c>
      <c r="T19" s="6">
        <f>VLOOKUP(B19,[32]may95!$A$37:$IV$127,3,0)</f>
        <v>6859565</v>
      </c>
      <c r="U19" s="6">
        <f>VLOOKUP(B19,[33]jun95!$A$53:$IV$142,3,0)</f>
        <v>2695726</v>
      </c>
      <c r="CQ19" s="4" t="s">
        <v>20</v>
      </c>
      <c r="CR19" s="7">
        <f t="shared" si="83"/>
        <v>-0.55447532331326166</v>
      </c>
      <c r="CS19" s="7">
        <f t="shared" si="2"/>
        <v>-0.45943404832948231</v>
      </c>
      <c r="CT19" s="7">
        <f t="shared" si="3"/>
        <v>-0.57866792803576339</v>
      </c>
      <c r="CU19" s="7">
        <f t="shared" si="4"/>
        <v>-0.57382863927576866</v>
      </c>
      <c r="CV19" s="7">
        <f t="shared" si="5"/>
        <v>-0.51829054952546871</v>
      </c>
      <c r="CW19" s="7">
        <f t="shared" si="6"/>
        <v>-0.56077947564306763</v>
      </c>
      <c r="CX19" s="7">
        <f t="shared" si="7"/>
        <v>-0.40462419712925668</v>
      </c>
      <c r="CY19" s="7">
        <f t="shared" si="8"/>
        <v>-0.63223153484162042</v>
      </c>
      <c r="CZ19" s="7">
        <f t="shared" si="9"/>
        <v>-0.54095461526863087</v>
      </c>
      <c r="DA19" s="7">
        <f t="shared" si="10"/>
        <v>-0.5943148734766569</v>
      </c>
      <c r="DB19" s="7">
        <f t="shared" si="11"/>
        <v>-0.62904478500615169</v>
      </c>
      <c r="DC19" s="7">
        <f t="shared" si="12"/>
        <v>-0.64315522838322159</v>
      </c>
      <c r="DD19" s="7">
        <f t="shared" si="13"/>
        <v>-0.67937497197957786</v>
      </c>
      <c r="DE19" s="7">
        <f t="shared" si="14"/>
        <v>-0.64717281784362135</v>
      </c>
      <c r="DF19" s="7">
        <f t="shared" si="15"/>
        <v>-0.62697219620407374</v>
      </c>
      <c r="DG19" s="7">
        <f t="shared" si="16"/>
        <v>-0.73024763575480489</v>
      </c>
      <c r="DH19" s="7">
        <f t="shared" si="17"/>
        <v>-0.52947949323317145</v>
      </c>
      <c r="DI19" s="7">
        <f t="shared" si="18"/>
        <v>-0.63558922476734592</v>
      </c>
      <c r="DJ19" s="7">
        <f t="shared" si="19"/>
        <v>-0.58795855334112157</v>
      </c>
      <c r="DK19" s="7">
        <f t="shared" si="20"/>
        <v>-0.60133321099153492</v>
      </c>
      <c r="DL19" s="7">
        <f t="shared" si="21"/>
        <v>-0.51148718906787349</v>
      </c>
      <c r="DM19" s="7">
        <f t="shared" si="22"/>
        <v>-0.6829513320551327</v>
      </c>
      <c r="DN19" s="7">
        <f t="shared" si="23"/>
        <v>-0.72069162763370065</v>
      </c>
      <c r="DO19" s="7">
        <f t="shared" si="24"/>
        <v>-0.63850239240347506</v>
      </c>
      <c r="DP19" s="7">
        <f t="shared" si="25"/>
        <v>-0.66308295233411862</v>
      </c>
      <c r="DQ19" s="7">
        <f t="shared" si="26"/>
        <v>-0.71020110924360436</v>
      </c>
      <c r="DR19" s="7">
        <f t="shared" si="27"/>
        <v>-0.57356276475558032</v>
      </c>
      <c r="DS19" s="7">
        <f t="shared" si="28"/>
        <v>-0.74570334756936918</v>
      </c>
      <c r="DT19" s="7">
        <f t="shared" si="29"/>
        <v>-0.61613582308325554</v>
      </c>
      <c r="DU19" s="7">
        <f t="shared" si="30"/>
        <v>-0.60483182263704349</v>
      </c>
      <c r="DV19" s="7">
        <f t="shared" si="31"/>
        <v>-0.56487126960040468</v>
      </c>
      <c r="DW19" s="7">
        <f t="shared" si="32"/>
        <v>-0.68428742846992552</v>
      </c>
      <c r="DX19" s="7">
        <f t="shared" si="33"/>
        <v>-0.71508898245799835</v>
      </c>
      <c r="DY19" s="7">
        <f t="shared" si="34"/>
        <v>-0.74127432875009902</v>
      </c>
      <c r="DZ19" s="7">
        <f t="shared" si="35"/>
        <v>-0.72082491835582674</v>
      </c>
      <c r="EA19" s="7">
        <f t="shared" si="36"/>
        <v>-0.72205988290275602</v>
      </c>
      <c r="EB19" s="7">
        <f t="shared" si="37"/>
        <v>-0.71468292228224173</v>
      </c>
      <c r="EC19" s="7">
        <f t="shared" si="38"/>
        <v>-0.66405463129824915</v>
      </c>
      <c r="ED19" s="7">
        <f t="shared" si="39"/>
        <v>-0.74746063653918615</v>
      </c>
      <c r="EE19" s="7">
        <f t="shared" si="40"/>
        <v>-0.64284106021216525</v>
      </c>
      <c r="EF19" s="7">
        <f t="shared" si="41"/>
        <v>-0.67828539232677498</v>
      </c>
      <c r="EG19" s="7">
        <f t="shared" si="42"/>
        <v>-0.61945852164363879</v>
      </c>
      <c r="EH19" s="7">
        <f t="shared" si="43"/>
        <v>-0.70443624116802928</v>
      </c>
      <c r="EI19" s="7">
        <f t="shared" si="44"/>
        <v>-0.68216586826745096</v>
      </c>
      <c r="EJ19" s="7">
        <f t="shared" si="45"/>
        <v>-0.74293503682560236</v>
      </c>
      <c r="EK19" s="7">
        <f t="shared" si="46"/>
        <v>-0.67691038920212143</v>
      </c>
      <c r="EL19" s="7">
        <f t="shared" si="47"/>
        <v>-0.73495095143742095</v>
      </c>
      <c r="EM19" s="7">
        <f t="shared" si="48"/>
        <v>-0.60306231833295088</v>
      </c>
      <c r="EN19" s="7">
        <f t="shared" si="49"/>
        <v>-0.65194382331949052</v>
      </c>
      <c r="EO19" s="7">
        <f t="shared" si="50"/>
        <v>-0.69804691363910731</v>
      </c>
      <c r="EP19" s="7">
        <f t="shared" si="51"/>
        <v>-0.68718476258155847</v>
      </c>
      <c r="EQ19" s="7">
        <f t="shared" si="52"/>
        <v>-0.70858066388451246</v>
      </c>
      <c r="ER19" s="7">
        <f t="shared" si="53"/>
        <v>-0.72924244783231951</v>
      </c>
      <c r="ES19" s="7">
        <f t="shared" si="54"/>
        <v>-0.7623653724417353</v>
      </c>
      <c r="ET19" s="7">
        <f t="shared" si="55"/>
        <v>-0.74944354397131152</v>
      </c>
      <c r="EU19" s="7">
        <f t="shared" si="56"/>
        <v>-0.74625369500129468</v>
      </c>
      <c r="EV19" s="7">
        <f t="shared" si="57"/>
        <v>-0.62768116450942013</v>
      </c>
      <c r="EW19" s="7">
        <f t="shared" si="58"/>
        <v>-0.72848908193965312</v>
      </c>
      <c r="EX19" s="7">
        <f t="shared" si="59"/>
        <v>-0.67049712973328934</v>
      </c>
      <c r="EY19" s="7">
        <f t="shared" si="60"/>
        <v>-0.75088856670444315</v>
      </c>
      <c r="EZ19" s="7">
        <f t="shared" si="61"/>
        <v>-0.74545484895565084</v>
      </c>
      <c r="FA19" s="7">
        <f t="shared" si="62"/>
        <v>-0.43863890180401588</v>
      </c>
      <c r="FB19" s="7">
        <f t="shared" si="63"/>
        <v>-0.66364975460236897</v>
      </c>
      <c r="FC19" s="7">
        <f t="shared" si="64"/>
        <v>-0.59331590517284183</v>
      </c>
      <c r="FD19" s="7">
        <f t="shared" si="65"/>
        <v>-0.73296897820526274</v>
      </c>
      <c r="FE19" s="7">
        <f t="shared" si="66"/>
        <v>-0.75557437371073521</v>
      </c>
      <c r="FF19" s="7">
        <f t="shared" si="67"/>
        <v>-0.75604902110163297</v>
      </c>
      <c r="FG19" s="7">
        <f t="shared" si="68"/>
        <v>-0.60561072897752466</v>
      </c>
      <c r="FH19" s="7">
        <f t="shared" si="69"/>
        <v>-0.70129706005337944</v>
      </c>
      <c r="FI19" s="7">
        <f t="shared" si="70"/>
        <v>-0.76463682870663985</v>
      </c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</row>
    <row r="20" spans="1:181" x14ac:dyDescent="0.2">
      <c r="B20" s="5">
        <v>34881</v>
      </c>
      <c r="C20" s="6">
        <v>129539376</v>
      </c>
      <c r="D20" s="6">
        <f>VLOOKUP(B20,[16]jan94!$A$53:$IV$163,3,0)</f>
        <v>2893278</v>
      </c>
      <c r="E20" s="6">
        <f>VLOOKUP(B20,[17]feb94!$A$55:$IV$164,3,0)</f>
        <v>4390640</v>
      </c>
      <c r="F20" s="6">
        <f>VLOOKUP(B20,[18]mar94!$A$38:$IV$146,3,0)</f>
        <v>4146562</v>
      </c>
      <c r="G20" s="6">
        <f>VLOOKUP(B20,[19]apr94!$A$38:$IV$145,3,0)</f>
        <v>3427373</v>
      </c>
      <c r="H20" s="6">
        <f>VLOOKUP(B20,[20]may94!$A$64:$IV$169,3,0)</f>
        <v>4793170</v>
      </c>
      <c r="I20" s="6">
        <f>VLOOKUP(B20,[21]jun94!$A$53:$IV$157,3,0)</f>
        <v>4010126</v>
      </c>
      <c r="J20" s="6">
        <f>VLOOKUP(B20,[22]jul94!$A$61:$IV$164,3,0)</f>
        <v>4687912</v>
      </c>
      <c r="K20" s="6">
        <f>VLOOKUP(B20,[23]aug94!$A$55:$IV$157,3,0)</f>
        <v>4836397</v>
      </c>
      <c r="L20" s="6">
        <f>VLOOKUP(B20,[24]sep94!$A$54:$IV$156,3,0)</f>
        <v>5332516</v>
      </c>
      <c r="M20" s="6">
        <f>VLOOKUP(B20,[25]oct94!$A$49:$IV$149,3,0)</f>
        <v>3748187</v>
      </c>
      <c r="N20" s="6">
        <f>VLOOKUP(B20,[26]nov94!$A$38:$IV$138,3,0)</f>
        <v>4615674</v>
      </c>
      <c r="O20" s="6">
        <f>VLOOKUP(B20,[27]dec94!$A$50:$IV$148,3,0)</f>
        <v>4736257</v>
      </c>
      <c r="P20" s="6">
        <f>VLOOKUP(B20,[28]jan95!$A$63:$IV$158,3,0)</f>
        <v>4435316</v>
      </c>
      <c r="Q20" s="6">
        <f>VLOOKUP(B20,[29]feb95!$A$50:$IV$143,3,0)</f>
        <v>6044574</v>
      </c>
      <c r="R20" s="6">
        <f>VLOOKUP(B20,[30]mar95!$A$37:$IV$129,3,0)</f>
        <v>7798229</v>
      </c>
      <c r="S20" s="6">
        <f>VLOOKUP(B20,[31]apr95!$A$54:$IV$146,3,0)</f>
        <v>4859538</v>
      </c>
      <c r="T20" s="6">
        <f>VLOOKUP(B20,[32]may95!$A$37:$IV$127,3,0)</f>
        <v>6870673</v>
      </c>
      <c r="U20" s="6">
        <f>VLOOKUP(B20,[33]jun95!$A$53:$IV$142,3,0)</f>
        <v>5981198</v>
      </c>
      <c r="V20" s="6">
        <f>VLOOKUP(B20,[34]jul95!$A$52:$IV$140,3,0)</f>
        <v>5017511</v>
      </c>
      <c r="CQ20" s="4" t="s">
        <v>21</v>
      </c>
      <c r="CR20" s="7">
        <f t="shared" si="83"/>
        <v>-0.56284862700001237</v>
      </c>
      <c r="CS20" s="7">
        <f t="shared" si="2"/>
        <v>-0.54462726559194419</v>
      </c>
      <c r="CT20" s="7">
        <f t="shared" si="3"/>
        <v>-0.5886979456832464</v>
      </c>
      <c r="CU20" s="7">
        <f t="shared" si="4"/>
        <v>-0.57349445155050494</v>
      </c>
      <c r="CV20" s="7">
        <f t="shared" si="5"/>
        <v>-0.54655291471440071</v>
      </c>
      <c r="CW20" s="7">
        <f t="shared" si="6"/>
        <v>-0.54871645161014937</v>
      </c>
      <c r="CX20" s="7">
        <f t="shared" si="7"/>
        <v>-0.45602245680132492</v>
      </c>
      <c r="CY20" s="7">
        <f t="shared" si="8"/>
        <v>-0.64871336890379805</v>
      </c>
      <c r="CZ20" s="7">
        <f t="shared" si="9"/>
        <v>-0.56097889415263069</v>
      </c>
      <c r="DA20" s="7">
        <f t="shared" si="10"/>
        <v>-0.61321254753097143</v>
      </c>
      <c r="DB20" s="7">
        <f t="shared" si="11"/>
        <v>-0.65343930879497536</v>
      </c>
      <c r="DC20" s="7">
        <f t="shared" si="12"/>
        <v>-0.68267188607281526</v>
      </c>
      <c r="DD20" s="7">
        <f t="shared" si="13"/>
        <v>-0.6854652698300906</v>
      </c>
      <c r="DE20" s="7">
        <f t="shared" si="14"/>
        <v>-0.69213724241469954</v>
      </c>
      <c r="DF20" s="7">
        <f t="shared" si="15"/>
        <v>-0.65004681467069869</v>
      </c>
      <c r="DG20" s="7">
        <f t="shared" si="16"/>
        <v>-0.75270343150064323</v>
      </c>
      <c r="DH20" s="7">
        <f t="shared" si="17"/>
        <v>-0.5382106779412773</v>
      </c>
      <c r="DI20" s="7">
        <f t="shared" si="18"/>
        <v>-0.65136415815025694</v>
      </c>
      <c r="DJ20" s="7">
        <f t="shared" si="19"/>
        <v>-0.59835799110746035</v>
      </c>
      <c r="DK20" s="7">
        <f t="shared" si="20"/>
        <v>-0.64404513537267727</v>
      </c>
      <c r="DL20" s="7">
        <f t="shared" si="21"/>
        <v>-0.54377141539857465</v>
      </c>
      <c r="DM20" s="7">
        <f t="shared" si="22"/>
        <v>-0.71129738034448753</v>
      </c>
      <c r="DN20" s="7">
        <f t="shared" si="23"/>
        <v>-0.7398612547855945</v>
      </c>
      <c r="DO20" s="7">
        <f t="shared" si="24"/>
        <v>-0.66510852959488631</v>
      </c>
      <c r="DP20" s="7">
        <f t="shared" si="25"/>
        <v>-0.68644408760560738</v>
      </c>
      <c r="DQ20" s="7">
        <f t="shared" si="26"/>
        <v>-0.7400490362254547</v>
      </c>
      <c r="DR20" s="7">
        <f t="shared" si="27"/>
        <v>-0.59726430747466053</v>
      </c>
      <c r="DS20" s="7">
        <f t="shared" si="28"/>
        <v>-0.76639675064303059</v>
      </c>
      <c r="DT20" s="7">
        <f t="shared" si="29"/>
        <v>-0.62848731185168749</v>
      </c>
      <c r="DU20" s="7">
        <f t="shared" si="30"/>
        <v>-0.62345282080408615</v>
      </c>
      <c r="DV20" s="7">
        <f t="shared" si="31"/>
        <v>-0.60824727220174868</v>
      </c>
      <c r="DW20" s="7">
        <f t="shared" si="32"/>
        <v>-0.69833214371887387</v>
      </c>
      <c r="DX20" s="7">
        <f t="shared" si="33"/>
        <v>-0.73389727511213543</v>
      </c>
      <c r="DY20" s="7">
        <f t="shared" si="34"/>
        <v>-0.75580196247877351</v>
      </c>
      <c r="DZ20" s="7">
        <f t="shared" si="35"/>
        <v>-0.72289882088234836</v>
      </c>
      <c r="EA20" s="7">
        <f t="shared" si="36"/>
        <v>-0.73044740729852298</v>
      </c>
      <c r="EB20" s="7">
        <f t="shared" si="37"/>
        <v>-0.7425542739616342</v>
      </c>
      <c r="EC20" s="7">
        <f t="shared" si="38"/>
        <v>-0.662854513761307</v>
      </c>
      <c r="ED20" s="7">
        <f t="shared" si="39"/>
        <v>-0.75719821779798724</v>
      </c>
      <c r="EE20" s="7">
        <f t="shared" si="40"/>
        <v>-0.66783809235439828</v>
      </c>
      <c r="EF20" s="7">
        <f t="shared" si="41"/>
        <v>-0.72728317583234636</v>
      </c>
      <c r="EG20" s="7">
        <f t="shared" si="42"/>
        <v>-0.64620173390475966</v>
      </c>
      <c r="EH20" s="7">
        <f t="shared" si="43"/>
        <v>-0.72057379561692092</v>
      </c>
      <c r="EI20" s="7">
        <f t="shared" si="44"/>
        <v>-0.69432027920355843</v>
      </c>
      <c r="EJ20" s="7">
        <f t="shared" si="45"/>
        <v>-0.77791300426612309</v>
      </c>
      <c r="EK20" s="7">
        <f t="shared" si="46"/>
        <v>-0.69819991236719603</v>
      </c>
      <c r="EL20" s="7">
        <f t="shared" si="47"/>
        <v>-0.75637819732620104</v>
      </c>
      <c r="EM20" s="7">
        <f t="shared" si="48"/>
        <v>-0.63365853533820915</v>
      </c>
      <c r="EN20" s="7">
        <f t="shared" si="49"/>
        <v>-0.64990004748884656</v>
      </c>
      <c r="EO20" s="7">
        <f t="shared" si="50"/>
        <v>-0.69874733654888332</v>
      </c>
      <c r="EP20" s="7">
        <f t="shared" si="51"/>
        <v>-0.70334889221427088</v>
      </c>
      <c r="EQ20" s="7">
        <f t="shared" si="52"/>
        <v>-0.71572663907515655</v>
      </c>
      <c r="ER20" s="7">
        <f t="shared" si="53"/>
        <v>-0.75169270503615793</v>
      </c>
      <c r="ES20" s="7">
        <f t="shared" si="54"/>
        <v>-0.76223797569656004</v>
      </c>
      <c r="ET20" s="7">
        <f t="shared" si="55"/>
        <v>-0.76970429997481471</v>
      </c>
      <c r="EU20" s="7">
        <f t="shared" si="56"/>
        <v>-0.76369343059926631</v>
      </c>
      <c r="EV20" s="7">
        <f t="shared" si="57"/>
        <v>-0.65881963507167074</v>
      </c>
      <c r="EW20" s="7">
        <f t="shared" si="58"/>
        <v>-0.73533783038495626</v>
      </c>
      <c r="EX20" s="7">
        <f t="shared" si="59"/>
        <v>-0.68618558936801211</v>
      </c>
      <c r="EY20" s="7">
        <f t="shared" si="60"/>
        <v>-0.75338709576174012</v>
      </c>
      <c r="EZ20" s="7">
        <f t="shared" si="61"/>
        <v>-0.76263453281514071</v>
      </c>
      <c r="FA20" s="7">
        <f t="shared" si="62"/>
        <v>-0.4998429653577679</v>
      </c>
      <c r="FB20" s="7">
        <f t="shared" si="63"/>
        <v>-0.68054494466469073</v>
      </c>
      <c r="FC20" s="7">
        <f t="shared" si="64"/>
        <v>-0.63283138125092264</v>
      </c>
      <c r="FD20" s="7">
        <f t="shared" si="65"/>
        <v>-0.75510418426367443</v>
      </c>
      <c r="FE20" s="7">
        <f t="shared" si="66"/>
        <v>-0.76011559967776043</v>
      </c>
      <c r="FF20" s="7">
        <f t="shared" si="67"/>
        <v>-0.76772924427805045</v>
      </c>
      <c r="FG20" s="7">
        <f t="shared" si="68"/>
        <v>-0.64087594956222982</v>
      </c>
      <c r="FH20" s="7">
        <f t="shared" si="69"/>
        <v>-0.71333789173384921</v>
      </c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</row>
    <row r="21" spans="1:181" x14ac:dyDescent="0.2">
      <c r="B21" s="5">
        <v>34912</v>
      </c>
      <c r="C21" s="6">
        <v>126042186</v>
      </c>
      <c r="D21" s="6">
        <f>VLOOKUP(B21,[16]jan94!$A$53:$IV$163,3,0)</f>
        <v>2838901</v>
      </c>
      <c r="E21" s="6">
        <f>VLOOKUP(B21,[17]feb94!$A$55:$IV$164,3,0)</f>
        <v>4124049</v>
      </c>
      <c r="F21" s="6">
        <f>VLOOKUP(B21,[18]mar94!$A$38:$IV$146,3,0)</f>
        <v>4269559</v>
      </c>
      <c r="G21" s="6">
        <f>VLOOKUP(B21,[19]apr94!$A$38:$IV$145,3,0)</f>
        <v>3264482</v>
      </c>
      <c r="H21" s="6">
        <f>VLOOKUP(B21,[20]may94!$A$64:$IV$169,3,0)</f>
        <v>4778068</v>
      </c>
      <c r="I21" s="6">
        <f>VLOOKUP(B21,[21]jun94!$A$53:$IV$157,3,0)</f>
        <v>3937449</v>
      </c>
      <c r="J21" s="6">
        <f>VLOOKUP(B21,[22]jul94!$A$61:$IV$164,3,0)</f>
        <v>4663082</v>
      </c>
      <c r="K21" s="6">
        <f>VLOOKUP(B21,[23]aug94!$A$55:$IV$157,3,0)</f>
        <v>4783026</v>
      </c>
      <c r="L21" s="6">
        <f>VLOOKUP(B21,[24]sep94!$A$54:$IV$156,3,0)</f>
        <v>4805884</v>
      </c>
      <c r="M21" s="6">
        <f>VLOOKUP(B21,[25]oct94!$A$49:$IV$149,3,0)</f>
        <v>3586089</v>
      </c>
      <c r="N21" s="6">
        <f>VLOOKUP(B21,[26]nov94!$A$38:$IV$138,3,0)</f>
        <v>4280018</v>
      </c>
      <c r="O21" s="6">
        <f>VLOOKUP(B21,[27]dec94!$A$50:$IV$148,3,0)</f>
        <v>4625481</v>
      </c>
      <c r="P21" s="6">
        <f>VLOOKUP(B21,[28]jan95!$A$63:$IV$158,3,0)</f>
        <v>4122318</v>
      </c>
      <c r="Q21" s="6">
        <f>VLOOKUP(B21,[29]feb95!$A$50:$IV$143,3,0)</f>
        <v>5485922</v>
      </c>
      <c r="R21" s="6">
        <f>VLOOKUP(B21,[30]mar95!$A$37:$IV$129,3,0)</f>
        <v>6931999</v>
      </c>
      <c r="S21" s="6">
        <f>VLOOKUP(B21,[31]apr95!$A$54:$IV$146,3,0)</f>
        <v>4668829</v>
      </c>
      <c r="T21" s="6">
        <f>VLOOKUP(B21,[32]may95!$A$37:$IV$127,3,0)</f>
        <v>6901203</v>
      </c>
      <c r="U21" s="6">
        <f>VLOOKUP(B21,[33]jun95!$A$53:$IV$142,3,0)</f>
        <v>5284751</v>
      </c>
      <c r="V21" s="6">
        <f>VLOOKUP(B21,[34]jul95!$A$52:$IV$140,3,0)</f>
        <v>9204409</v>
      </c>
      <c r="W21" s="6">
        <f>VLOOKUP(B21,[35]aug95!$A$53:$IV$140,3,0)</f>
        <v>3771941</v>
      </c>
      <c r="CQ21" s="4" t="s">
        <v>22</v>
      </c>
      <c r="CR21" s="7">
        <f t="shared" si="83"/>
        <v>-0.59535131571238165</v>
      </c>
      <c r="CS21" s="7">
        <f t="shared" si="2"/>
        <v>-0.51942082008805202</v>
      </c>
      <c r="CT21" s="7">
        <f t="shared" si="3"/>
        <v>-0.60259096259905787</v>
      </c>
      <c r="CU21" s="7">
        <f t="shared" si="4"/>
        <v>-0.58258563635239979</v>
      </c>
      <c r="CV21" s="7">
        <f t="shared" si="5"/>
        <v>-0.56651420856873302</v>
      </c>
      <c r="CW21" s="7">
        <f t="shared" si="6"/>
        <v>-0.56958254669957176</v>
      </c>
      <c r="CX21" s="7">
        <f t="shared" si="7"/>
        <v>-0.44013464030212507</v>
      </c>
      <c r="CY21" s="7">
        <f t="shared" si="8"/>
        <v>-0.67215054566015453</v>
      </c>
      <c r="CZ21" s="7">
        <f t="shared" si="9"/>
        <v>-0.56676410436195146</v>
      </c>
      <c r="DA21" s="7">
        <f t="shared" si="10"/>
        <v>-0.63915488834086509</v>
      </c>
      <c r="DB21" s="7">
        <f t="shared" si="11"/>
        <v>-0.66343839986932551</v>
      </c>
      <c r="DC21" s="7">
        <f t="shared" si="12"/>
        <v>-0.68470192164441135</v>
      </c>
      <c r="DD21" s="7">
        <f t="shared" si="13"/>
        <v>-0.70235958391242204</v>
      </c>
      <c r="DE21" s="7">
        <f t="shared" si="14"/>
        <v>-0.70687723312134843</v>
      </c>
      <c r="DF21" s="7">
        <f t="shared" si="15"/>
        <v>-0.66094179808577314</v>
      </c>
      <c r="DG21" s="7">
        <f t="shared" si="16"/>
        <v>-0.75989916499752219</v>
      </c>
      <c r="DH21" s="7">
        <f t="shared" si="17"/>
        <v>-0.57310337298497471</v>
      </c>
      <c r="DI21" s="7">
        <f t="shared" si="18"/>
        <v>-0.6731386003272255</v>
      </c>
      <c r="DJ21" s="7">
        <f t="shared" si="19"/>
        <v>-0.62895846979420411</v>
      </c>
      <c r="DK21" s="7">
        <f t="shared" si="20"/>
        <v>-0.67197716346972503</v>
      </c>
      <c r="DL21" s="7">
        <f t="shared" si="21"/>
        <v>-0.56905860878196257</v>
      </c>
      <c r="DM21" s="7">
        <f t="shared" si="22"/>
        <v>-0.72557731592294772</v>
      </c>
      <c r="DN21" s="7">
        <f t="shared" si="23"/>
        <v>-0.75310804215704119</v>
      </c>
      <c r="DO21" s="7">
        <f t="shared" si="24"/>
        <v>-0.66023705213943806</v>
      </c>
      <c r="DP21" s="7">
        <f t="shared" si="25"/>
        <v>-0.70360739069980316</v>
      </c>
      <c r="DQ21" s="7">
        <f t="shared" si="26"/>
        <v>-0.74630809219356264</v>
      </c>
      <c r="DR21" s="7">
        <f t="shared" si="27"/>
        <v>-0.63025239460253091</v>
      </c>
      <c r="DS21" s="7">
        <f t="shared" si="28"/>
        <v>-0.76287619607071955</v>
      </c>
      <c r="DT21" s="7">
        <f t="shared" si="29"/>
        <v>-0.64221642125362899</v>
      </c>
      <c r="DU21" s="7">
        <f t="shared" si="30"/>
        <v>-0.6473671082378335</v>
      </c>
      <c r="DV21" s="7">
        <f t="shared" si="31"/>
        <v>-0.62197369752149734</v>
      </c>
      <c r="DW21" s="7">
        <f t="shared" si="32"/>
        <v>-0.70212889006681034</v>
      </c>
      <c r="DX21" s="7">
        <f t="shared" si="33"/>
        <v>-0.74787800365143675</v>
      </c>
      <c r="DY21" s="7">
        <f t="shared" si="34"/>
        <v>-0.76978164663970816</v>
      </c>
      <c r="DZ21" s="7">
        <f t="shared" si="35"/>
        <v>-0.74173211059965016</v>
      </c>
      <c r="EA21" s="7">
        <f t="shared" si="36"/>
        <v>-0.76565830474127661</v>
      </c>
      <c r="EB21" s="7">
        <f t="shared" si="37"/>
        <v>-0.75103015344372626</v>
      </c>
      <c r="EC21" s="7">
        <f t="shared" si="38"/>
        <v>-0.67706977533812462</v>
      </c>
      <c r="ED21" s="7">
        <f t="shared" si="39"/>
        <v>-0.7694212938805105</v>
      </c>
      <c r="EE21" s="7">
        <f t="shared" si="40"/>
        <v>-0.69377616883575943</v>
      </c>
      <c r="EF21" s="7">
        <f t="shared" si="41"/>
        <v>-0.76275453992223807</v>
      </c>
      <c r="EG21" s="7">
        <f t="shared" si="42"/>
        <v>-0.65490525200010319</v>
      </c>
      <c r="EH21" s="7">
        <f t="shared" si="43"/>
        <v>-0.73806524923675099</v>
      </c>
      <c r="EI21" s="7">
        <f t="shared" si="44"/>
        <v>-0.70365898966272189</v>
      </c>
      <c r="EJ21" s="7">
        <f t="shared" si="45"/>
        <v>-0.7866365353027911</v>
      </c>
      <c r="EK21" s="7">
        <f t="shared" si="46"/>
        <v>-0.71427520137831368</v>
      </c>
      <c r="EL21" s="7">
        <f t="shared" si="47"/>
        <v>-0.77069373697527899</v>
      </c>
      <c r="EM21" s="7">
        <f t="shared" si="48"/>
        <v>-0.65618398749040507</v>
      </c>
      <c r="EN21" s="7">
        <f t="shared" si="49"/>
        <v>-0.65404525061199381</v>
      </c>
      <c r="EO21" s="7">
        <f t="shared" si="50"/>
        <v>-0.71463723770675003</v>
      </c>
      <c r="EP21" s="7">
        <f t="shared" si="51"/>
        <v>-0.70804757442817179</v>
      </c>
      <c r="EQ21" s="7">
        <f t="shared" si="52"/>
        <v>-0.73734989645481752</v>
      </c>
      <c r="ER21" s="7">
        <f t="shared" si="53"/>
        <v>-0.74952157005415154</v>
      </c>
      <c r="ES21" s="7">
        <f t="shared" si="54"/>
        <v>-0.76266545928034601</v>
      </c>
      <c r="ET21" s="7">
        <f t="shared" si="55"/>
        <v>-0.78543354201428839</v>
      </c>
      <c r="EU21" s="7">
        <f t="shared" si="56"/>
        <v>-0.78333823546803183</v>
      </c>
      <c r="EV21" s="7">
        <f t="shared" si="57"/>
        <v>-0.67775915526353814</v>
      </c>
      <c r="EW21" s="7">
        <f t="shared" si="58"/>
        <v>-0.74084511796677999</v>
      </c>
      <c r="EX21" s="7">
        <f t="shared" si="59"/>
        <v>-0.70694006147915778</v>
      </c>
      <c r="EY21" s="7">
        <f t="shared" si="60"/>
        <v>-0.76045760253130101</v>
      </c>
      <c r="EZ21" s="7">
        <f t="shared" si="61"/>
        <v>-0.77111550539156581</v>
      </c>
      <c r="FA21" s="7">
        <f t="shared" si="62"/>
        <v>-0.49149361898333149</v>
      </c>
      <c r="FB21" s="7">
        <f t="shared" si="63"/>
        <v>-0.68180446369293968</v>
      </c>
      <c r="FC21" s="7">
        <f t="shared" si="64"/>
        <v>-0.63668579520359825</v>
      </c>
      <c r="FD21" s="7">
        <f t="shared" si="65"/>
        <v>-0.7623768513136685</v>
      </c>
      <c r="FE21" s="7">
        <f t="shared" si="66"/>
        <v>-0.7680473120894773</v>
      </c>
      <c r="FF21" s="7">
        <f t="shared" si="67"/>
        <v>-0.77030789418027923</v>
      </c>
      <c r="FG21" s="7">
        <f t="shared" si="68"/>
        <v>-0.66113034633859191</v>
      </c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</row>
    <row r="22" spans="1:181" x14ac:dyDescent="0.2">
      <c r="B22" s="5">
        <v>34943</v>
      </c>
      <c r="C22" s="6">
        <v>120548534</v>
      </c>
      <c r="D22" s="6">
        <f>VLOOKUP(B22,[16]jan94!$A$53:$IV$163,3,0)</f>
        <v>2543057</v>
      </c>
      <c r="E22" s="6">
        <f>VLOOKUP(B22,[17]feb94!$A$55:$IV$164,3,0)</f>
        <v>3362031</v>
      </c>
      <c r="F22" s="6">
        <f>VLOOKUP(B22,[18]mar94!$A$38:$IV$146,3,0)</f>
        <v>3895207</v>
      </c>
      <c r="G22" s="6">
        <f>VLOOKUP(B22,[19]apr94!$A$38:$IV$145,3,0)</f>
        <v>2804679</v>
      </c>
      <c r="H22" s="6">
        <f>VLOOKUP(B22,[20]may94!$A$64:$IV$169,3,0)</f>
        <v>4630343</v>
      </c>
      <c r="I22" s="6">
        <f>VLOOKUP(B22,[21]jun94!$A$53:$IV$157,3,0)</f>
        <v>3761400</v>
      </c>
      <c r="J22" s="6">
        <f>VLOOKUP(B22,[22]jul94!$A$61:$IV$164,3,0)</f>
        <v>4609457</v>
      </c>
      <c r="K22" s="6">
        <f>VLOOKUP(B22,[23]aug94!$A$55:$IV$157,3,0)</f>
        <v>4549203</v>
      </c>
      <c r="L22" s="6">
        <f>VLOOKUP(B22,[24]sep94!$A$54:$IV$156,3,0)</f>
        <v>4806876</v>
      </c>
      <c r="M22" s="6">
        <f>VLOOKUP(B22,[25]oct94!$A$49:$IV$149,3,0)</f>
        <v>3399143</v>
      </c>
      <c r="N22" s="6">
        <f>VLOOKUP(B22,[26]nov94!$A$38:$IV$138,3,0)</f>
        <v>4078990</v>
      </c>
      <c r="O22" s="6">
        <f>VLOOKUP(B22,[27]dec94!$A$50:$IV$148,3,0)</f>
        <v>4194948</v>
      </c>
      <c r="P22" s="6">
        <f>VLOOKUP(B22,[28]jan95!$A$63:$IV$158,3,0)</f>
        <v>3566502</v>
      </c>
      <c r="Q22" s="6">
        <f>VLOOKUP(B22,[29]feb95!$A$50:$IV$143,3,0)</f>
        <v>5071716</v>
      </c>
      <c r="R22" s="6">
        <f>VLOOKUP(B22,[30]mar95!$A$37:$IV$129,3,0)</f>
        <v>6000766</v>
      </c>
      <c r="S22" s="6">
        <f>VLOOKUP(B22,[31]apr95!$A$54:$IV$146,3,0)</f>
        <v>4112614</v>
      </c>
      <c r="T22" s="6">
        <f>VLOOKUP(B22,[32]may95!$A$37:$IV$127,3,0)</f>
        <v>6374850</v>
      </c>
      <c r="U22" s="6">
        <f>VLOOKUP(B22,[33]jun95!$A$53:$IV$142,3,0)</f>
        <v>4630393</v>
      </c>
      <c r="V22" s="6">
        <f>VLOOKUP(B22,[34]jul95!$A$52:$IV$140,3,0)</f>
        <v>8803750</v>
      </c>
      <c r="W22" s="6">
        <f>VLOOKUP(B22,[35]aug95!$A$53:$IV$140,3,0)</f>
        <v>7340870</v>
      </c>
      <c r="X22" s="6">
        <f>VLOOKUP(B22,[36]sep95!$A$51:$IV$137,3,0)</f>
        <v>3980203</v>
      </c>
      <c r="CQ22" s="4" t="s">
        <v>23</v>
      </c>
      <c r="CR22" s="7">
        <f t="shared" si="83"/>
        <v>-0.61137643134849384</v>
      </c>
      <c r="CS22" s="7">
        <f t="shared" si="2"/>
        <v>-0.50001415189390697</v>
      </c>
      <c r="CT22" s="7">
        <f t="shared" si="3"/>
        <v>-0.61786728632331911</v>
      </c>
      <c r="CU22" s="7">
        <f t="shared" si="4"/>
        <v>-0.59478132165234321</v>
      </c>
      <c r="CV22" s="7">
        <f t="shared" si="5"/>
        <v>-0.58460557558579751</v>
      </c>
      <c r="CW22" s="7">
        <f t="shared" si="6"/>
        <v>-0.59592187238476679</v>
      </c>
      <c r="CX22" s="7">
        <f t="shared" si="7"/>
        <v>-0.48141597986558332</v>
      </c>
      <c r="CY22" s="7">
        <f t="shared" si="8"/>
        <v>-0.67763309076569855</v>
      </c>
      <c r="CZ22" s="7">
        <f t="shared" si="9"/>
        <v>-0.60132528275866237</v>
      </c>
      <c r="DA22" s="7">
        <f t="shared" si="10"/>
        <v>-0.63090893560047434</v>
      </c>
      <c r="DB22" s="7">
        <f t="shared" si="11"/>
        <v>-0.68610226335659663</v>
      </c>
      <c r="DC22" s="7">
        <f t="shared" si="12"/>
        <v>-0.69289203268560706</v>
      </c>
      <c r="DD22" s="7">
        <f t="shared" si="13"/>
        <v>-0.70881738617679657</v>
      </c>
      <c r="DE22" s="7">
        <f t="shared" si="14"/>
        <v>-0.72133570016057202</v>
      </c>
      <c r="DF22" s="7">
        <f t="shared" si="15"/>
        <v>-0.65875076250064135</v>
      </c>
      <c r="DG22" s="7">
        <f t="shared" si="16"/>
        <v>-0.78086600102383985</v>
      </c>
      <c r="DH22" s="7">
        <f t="shared" si="17"/>
        <v>-0.56025814214999681</v>
      </c>
      <c r="DI22" s="7">
        <f t="shared" si="18"/>
        <v>-0.68513465028243503</v>
      </c>
      <c r="DJ22" s="7">
        <f t="shared" si="19"/>
        <v>-0.641284910307658</v>
      </c>
      <c r="DK22" s="7">
        <f t="shared" si="20"/>
        <v>-0.6803043956686684</v>
      </c>
      <c r="DL22" s="7">
        <f t="shared" si="21"/>
        <v>-0.59044064406047303</v>
      </c>
      <c r="DM22" s="7">
        <f t="shared" si="22"/>
        <v>-0.75054668445868866</v>
      </c>
      <c r="DN22" s="7">
        <f t="shared" si="23"/>
        <v>-0.77393463513199889</v>
      </c>
      <c r="DO22" s="7">
        <f t="shared" si="24"/>
        <v>-0.67175971999282991</v>
      </c>
      <c r="DP22" s="7">
        <f t="shared" si="25"/>
        <v>-0.73174562845664992</v>
      </c>
      <c r="DQ22" s="7">
        <f t="shared" si="26"/>
        <v>-0.7523875813924602</v>
      </c>
      <c r="DR22" s="7">
        <f t="shared" si="27"/>
        <v>-0.64186441129176108</v>
      </c>
      <c r="DS22" s="7">
        <f t="shared" si="28"/>
        <v>-0.78323240370506697</v>
      </c>
      <c r="DT22" s="7">
        <f t="shared" si="29"/>
        <v>-0.66381956695132738</v>
      </c>
      <c r="DU22" s="7">
        <f t="shared" si="30"/>
        <v>-0.66747698334114458</v>
      </c>
      <c r="DV22" s="7">
        <f t="shared" si="31"/>
        <v>-0.62049591974371954</v>
      </c>
      <c r="DW22" s="7">
        <f t="shared" si="32"/>
        <v>-0.71697575684002246</v>
      </c>
      <c r="DX22" s="7">
        <f t="shared" si="33"/>
        <v>-0.76234461893118188</v>
      </c>
      <c r="DY22" s="7">
        <f t="shared" si="34"/>
        <v>-0.77604117685794738</v>
      </c>
      <c r="DZ22" s="7">
        <f t="shared" si="35"/>
        <v>-0.76268391316140927</v>
      </c>
      <c r="EA22" s="7">
        <f t="shared" si="36"/>
        <v>-0.7738967357260863</v>
      </c>
      <c r="EB22" s="7">
        <f t="shared" si="37"/>
        <v>-0.74552991736072916</v>
      </c>
      <c r="EC22" s="7">
        <f t="shared" si="38"/>
        <v>-0.68688343695305853</v>
      </c>
      <c r="ED22" s="7">
        <f t="shared" si="39"/>
        <v>-0.77633228215410477</v>
      </c>
      <c r="EE22" s="7">
        <f t="shared" si="40"/>
        <v>-0.70434454361016896</v>
      </c>
      <c r="EF22" s="7">
        <f t="shared" si="41"/>
        <v>-0.7404680796210803</v>
      </c>
      <c r="EG22" s="7">
        <f t="shared" si="42"/>
        <v>-0.67710864336613152</v>
      </c>
      <c r="EH22" s="7">
        <f t="shared" si="43"/>
        <v>-0.74519589401953212</v>
      </c>
      <c r="EI22" s="7">
        <f t="shared" si="44"/>
        <v>-0.71150250454756969</v>
      </c>
      <c r="EJ22" s="7">
        <f t="shared" si="45"/>
        <v>-0.78862010317014808</v>
      </c>
      <c r="EK22" s="7">
        <f t="shared" si="46"/>
        <v>-0.72247771546784845</v>
      </c>
      <c r="EL22" s="7">
        <f t="shared" si="47"/>
        <v>-0.78674023627926304</v>
      </c>
      <c r="EM22" s="7">
        <f t="shared" si="48"/>
        <v>-0.62951478447492293</v>
      </c>
      <c r="EN22" s="7">
        <f t="shared" si="49"/>
        <v>-0.67328589191309318</v>
      </c>
      <c r="EO22" s="7">
        <f t="shared" si="50"/>
        <v>-0.71643797985466295</v>
      </c>
      <c r="EP22" s="7">
        <f t="shared" si="51"/>
        <v>-0.70980423947076454</v>
      </c>
      <c r="EQ22" s="7">
        <f t="shared" si="52"/>
        <v>-0.7393211059032152</v>
      </c>
      <c r="ER22" s="7">
        <f t="shared" si="53"/>
        <v>-0.744124911946343</v>
      </c>
      <c r="ES22" s="7">
        <f t="shared" si="54"/>
        <v>-0.77332876782200211</v>
      </c>
      <c r="ET22" s="7">
        <f t="shared" si="55"/>
        <v>-0.79216563826346353</v>
      </c>
      <c r="EU22" s="7">
        <f t="shared" si="56"/>
        <v>-0.80090958564784909</v>
      </c>
      <c r="EV22" s="7">
        <f t="shared" si="57"/>
        <v>-0.6852691629427039</v>
      </c>
      <c r="EW22" s="7">
        <f t="shared" si="58"/>
        <v>-0.7480066078524934</v>
      </c>
      <c r="EX22" s="7">
        <f t="shared" si="59"/>
        <v>-0.72010407341260441</v>
      </c>
      <c r="EY22" s="7">
        <f t="shared" si="60"/>
        <v>-0.77576868140109967</v>
      </c>
      <c r="EZ22" s="7">
        <f t="shared" si="61"/>
        <v>-0.77917398828281537</v>
      </c>
      <c r="FA22" s="7">
        <f t="shared" si="62"/>
        <v>-0.48674052617514352</v>
      </c>
      <c r="FB22" s="7">
        <f t="shared" si="63"/>
        <v>-0.69328680709270307</v>
      </c>
      <c r="FC22" s="7">
        <f t="shared" si="64"/>
        <v>-0.65672534780236813</v>
      </c>
      <c r="FD22" s="7">
        <f t="shared" si="65"/>
        <v>-0.81578269758144928</v>
      </c>
      <c r="FE22" s="7">
        <f t="shared" si="66"/>
        <v>-0.78083853495934397</v>
      </c>
      <c r="FF22" s="7">
        <f t="shared" si="67"/>
        <v>-0.78495291114906385</v>
      </c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</row>
    <row r="23" spans="1:181" x14ac:dyDescent="0.2">
      <c r="B23" s="5">
        <v>34973</v>
      </c>
      <c r="C23" s="6">
        <v>122887051</v>
      </c>
      <c r="D23" s="6">
        <f>VLOOKUP(B23,[16]jan94!$A$53:$IV$163,3,0)</f>
        <v>2523757</v>
      </c>
      <c r="E23" s="6">
        <f>VLOOKUP(B23,[17]feb94!$A$55:$IV$164,3,0)</f>
        <v>3666402</v>
      </c>
      <c r="F23" s="6">
        <f>VLOOKUP(B23,[18]mar94!$A$38:$IV$146,3,0)</f>
        <v>3929229</v>
      </c>
      <c r="G23" s="6">
        <f>VLOOKUP(B23,[19]apr94!$A$38:$IV$145,3,0)</f>
        <v>2730768</v>
      </c>
      <c r="H23" s="6">
        <f>VLOOKUP(B23,[20]may94!$A$64:$IV$169,3,0)</f>
        <v>4527451</v>
      </c>
      <c r="I23" s="6">
        <f>VLOOKUP(B23,[21]jun94!$A$53:$IV$157,3,0)</f>
        <v>3730776</v>
      </c>
      <c r="J23" s="6">
        <f>VLOOKUP(B23,[22]jul94!$A$61:$IV$164,3,0)</f>
        <v>4426721</v>
      </c>
      <c r="K23" s="6">
        <f>VLOOKUP(B23,[23]aug94!$A$55:$IV$157,3,0)</f>
        <v>4550967</v>
      </c>
      <c r="L23" s="6">
        <f>VLOOKUP(B23,[24]sep94!$A$54:$IV$156,3,0)</f>
        <v>4714823</v>
      </c>
      <c r="M23" s="6">
        <f>VLOOKUP(B23,[25]oct94!$A$49:$IV$149,3,0)</f>
        <v>3091476</v>
      </c>
      <c r="N23" s="6">
        <f>VLOOKUP(B23,[26]nov94!$A$38:$IV$138,3,0)</f>
        <v>3970817</v>
      </c>
      <c r="O23" s="6">
        <f>VLOOKUP(B23,[27]dec94!$A$50:$IV$148,3,0)</f>
        <v>4191062</v>
      </c>
      <c r="P23" s="6">
        <f>VLOOKUP(B23,[28]jan95!$A$63:$IV$158,3,0)</f>
        <v>3568121</v>
      </c>
      <c r="Q23" s="6">
        <f>VLOOKUP(B23,[29]feb95!$A$50:$IV$143,3,0)</f>
        <v>5298567</v>
      </c>
      <c r="R23" s="6">
        <f>VLOOKUP(B23,[30]mar95!$A$37:$IV$129,3,0)</f>
        <v>5714728</v>
      </c>
      <c r="S23" s="6">
        <f>VLOOKUP(B23,[31]apr95!$A$54:$IV$146,3,0)</f>
        <v>3993366</v>
      </c>
      <c r="T23" s="6">
        <f>VLOOKUP(B23,[32]may95!$A$37:$IV$127,3,0)</f>
        <v>6041899</v>
      </c>
      <c r="U23" s="6">
        <f>VLOOKUP(B23,[33]jun95!$A$53:$IV$142,3,0)</f>
        <v>4387562</v>
      </c>
      <c r="V23" s="6">
        <f>VLOOKUP(B23,[34]jul95!$A$52:$IV$140,3,0)</f>
        <v>8694163</v>
      </c>
      <c r="W23" s="6">
        <f>VLOOKUP(B23,[35]aug95!$A$53:$IV$140,3,0)</f>
        <v>7984164</v>
      </c>
      <c r="X23" s="6">
        <f>VLOOKUP(B23,[36]sep95!$A$51:$IV$137,3,0)</f>
        <v>7322418</v>
      </c>
      <c r="Y23" s="6">
        <f>VLOOKUP(B23,[37]oct95!$A$60:$IV$145,3,0)</f>
        <v>3491876</v>
      </c>
      <c r="CQ23" s="4" t="s">
        <v>24</v>
      </c>
      <c r="CR23" s="7">
        <f t="shared" si="83"/>
        <v>-0.62036291293014056</v>
      </c>
      <c r="CS23" s="7">
        <f t="shared" si="2"/>
        <v>-0.50807680349481443</v>
      </c>
      <c r="CT23" s="7">
        <f t="shared" si="3"/>
        <v>-0.62357786523617864</v>
      </c>
      <c r="CU23" s="7">
        <f t="shared" si="4"/>
        <v>-0.60978817194919943</v>
      </c>
      <c r="CV23" s="7">
        <f t="shared" si="5"/>
        <v>-0.59926815410018919</v>
      </c>
      <c r="CW23" s="7">
        <f t="shared" si="6"/>
        <v>-0.60828223914022572</v>
      </c>
      <c r="CX23" s="7">
        <f t="shared" si="7"/>
        <v>-0.46937150639260489</v>
      </c>
      <c r="CY23" s="7">
        <f t="shared" si="8"/>
        <v>-0.6977068388071701</v>
      </c>
      <c r="CZ23" s="7">
        <f t="shared" si="9"/>
        <v>-0.60939112127461692</v>
      </c>
      <c r="DA23" s="7">
        <f t="shared" si="10"/>
        <v>-0.65400277819528296</v>
      </c>
      <c r="DB23" s="7">
        <f t="shared" si="11"/>
        <v>-0.71134582030320348</v>
      </c>
      <c r="DC23" s="7">
        <f t="shared" si="12"/>
        <v>-0.71813154641164489</v>
      </c>
      <c r="DD23" s="7">
        <f t="shared" si="13"/>
        <v>-0.72745118696952948</v>
      </c>
      <c r="DE23" s="7">
        <f t="shared" si="14"/>
        <v>-0.73387462786857982</v>
      </c>
      <c r="DF23" s="7">
        <f t="shared" si="15"/>
        <v>-0.65910498133518303</v>
      </c>
      <c r="DG23" s="7">
        <f t="shared" si="16"/>
        <v>-0.7887607478672477</v>
      </c>
      <c r="DH23" s="7">
        <f t="shared" si="17"/>
        <v>-0.57416753338280657</v>
      </c>
      <c r="DI23" s="7">
        <f t="shared" si="18"/>
        <v>-0.69267945986740442</v>
      </c>
      <c r="DJ23" s="7">
        <f t="shared" si="19"/>
        <v>-0.67413540619500933</v>
      </c>
      <c r="DK23" s="7">
        <f t="shared" si="20"/>
        <v>-0.68311589770694758</v>
      </c>
      <c r="DL23" s="7">
        <f t="shared" si="21"/>
        <v>-0.59621685077251796</v>
      </c>
      <c r="DM23" s="7">
        <f t="shared" si="22"/>
        <v>-0.75187367765606095</v>
      </c>
      <c r="DN23" s="7">
        <f t="shared" si="23"/>
        <v>-0.78803033619014284</v>
      </c>
      <c r="DO23" s="7">
        <f t="shared" si="24"/>
        <v>-0.67920212748075959</v>
      </c>
      <c r="DP23" s="7">
        <f t="shared" si="25"/>
        <v>-0.74312869364264056</v>
      </c>
      <c r="DQ23" s="7">
        <f t="shared" si="26"/>
        <v>-0.75506886985869237</v>
      </c>
      <c r="DR23" s="7">
        <f t="shared" si="27"/>
        <v>-0.66944231727424108</v>
      </c>
      <c r="DS23" s="7">
        <f t="shared" si="28"/>
        <v>-0.79491215013483296</v>
      </c>
      <c r="DT23" s="7">
        <f t="shared" si="29"/>
        <v>-0.67667778696150127</v>
      </c>
      <c r="DU23" s="7">
        <f t="shared" si="30"/>
        <v>-0.67581733232250063</v>
      </c>
      <c r="DV23" s="7">
        <f t="shared" si="31"/>
        <v>-0.64417653009610532</v>
      </c>
      <c r="DW23" s="7">
        <f t="shared" si="32"/>
        <v>-0.74976904792084431</v>
      </c>
      <c r="DX23" s="7">
        <f t="shared" si="33"/>
        <v>-0.77526701690158584</v>
      </c>
      <c r="DY23" s="7">
        <f t="shared" si="34"/>
        <v>-0.78772314344144911</v>
      </c>
      <c r="DZ23" s="7">
        <f t="shared" si="35"/>
        <v>-0.78245088423881015</v>
      </c>
      <c r="EA23" s="7">
        <f t="shared" si="36"/>
        <v>-0.77896573496463684</v>
      </c>
      <c r="EB23" s="7">
        <f t="shared" si="37"/>
        <v>-0.75983198316555323</v>
      </c>
      <c r="EC23" s="7">
        <f t="shared" si="38"/>
        <v>-0.72612311675876473</v>
      </c>
      <c r="ED23" s="7">
        <f t="shared" si="39"/>
        <v>-0.78279598983320708</v>
      </c>
      <c r="EE23" s="7">
        <f t="shared" si="40"/>
        <v>-0.71880911539164383</v>
      </c>
      <c r="EF23" s="7">
        <f t="shared" si="41"/>
        <v>-0.74906869964144673</v>
      </c>
      <c r="EG23" s="7">
        <f t="shared" si="42"/>
        <v>-0.69002675717473372</v>
      </c>
      <c r="EH23" s="7">
        <f t="shared" si="43"/>
        <v>-0.76070042179388719</v>
      </c>
      <c r="EI23" s="7">
        <f t="shared" si="44"/>
        <v>-0.74180841955269117</v>
      </c>
      <c r="EJ23" s="7">
        <f t="shared" si="45"/>
        <v>-0.79770893664051301</v>
      </c>
      <c r="EK23" s="7">
        <f t="shared" si="46"/>
        <v>-0.74260481332461137</v>
      </c>
      <c r="EL23" s="7">
        <f t="shared" si="47"/>
        <v>-0.79433654148429722</v>
      </c>
      <c r="EM23" s="7">
        <f t="shared" si="48"/>
        <v>-0.6823791476333978</v>
      </c>
      <c r="EN23" s="7">
        <f t="shared" si="49"/>
        <v>-0.68532521856676554</v>
      </c>
      <c r="EO23" s="7">
        <f t="shared" si="50"/>
        <v>-0.73014103720899093</v>
      </c>
      <c r="EP23" s="7">
        <f t="shared" si="51"/>
        <v>-0.72148185792948782</v>
      </c>
      <c r="EQ23" s="7">
        <f t="shared" si="52"/>
        <v>-0.75526573183186207</v>
      </c>
      <c r="ER23" s="7">
        <f t="shared" si="53"/>
        <v>-0.76136651635685704</v>
      </c>
      <c r="ES23" s="7">
        <f t="shared" si="54"/>
        <v>-0.7872446466941363</v>
      </c>
      <c r="ET23" s="7">
        <f t="shared" si="55"/>
        <v>-0.80141273892560105</v>
      </c>
      <c r="EU23" s="7">
        <f t="shared" si="56"/>
        <v>-0.81131443207529674</v>
      </c>
      <c r="EV23" s="7">
        <f t="shared" si="57"/>
        <v>-0.69263601886052872</v>
      </c>
      <c r="EW23" s="7">
        <f t="shared" si="58"/>
        <v>-0.76010796009669834</v>
      </c>
      <c r="EX23" s="7">
        <f t="shared" si="59"/>
        <v>-0.72068322446253008</v>
      </c>
      <c r="EY23" s="7">
        <f t="shared" si="60"/>
        <v>-0.78821152061739774</v>
      </c>
      <c r="EZ23" s="7">
        <f t="shared" si="61"/>
        <v>-0.79210351304932614</v>
      </c>
      <c r="FA23" s="7">
        <f t="shared" si="62"/>
        <v>-0.52158507095424844</v>
      </c>
      <c r="FB23" s="7">
        <f t="shared" si="63"/>
        <v>-0.71978999142744537</v>
      </c>
      <c r="FC23" s="7">
        <f t="shared" si="64"/>
        <v>-0.68543766641684389</v>
      </c>
      <c r="FD23" s="7">
        <f t="shared" si="65"/>
        <v>-0.78103764017846855</v>
      </c>
      <c r="FE23" s="7">
        <f t="shared" si="66"/>
        <v>-0.78451104961724083</v>
      </c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</row>
    <row r="24" spans="1:181" x14ac:dyDescent="0.2">
      <c r="B24" s="5">
        <v>35004</v>
      </c>
      <c r="C24" s="6">
        <v>117272681</v>
      </c>
      <c r="D24" s="6">
        <f>VLOOKUP(B24,[16]jan94!$A$53:$IV$163,3,0)</f>
        <v>2385869</v>
      </c>
      <c r="E24" s="6">
        <f>VLOOKUP(B24,[17]feb94!$A$55:$IV$164,3,0)</f>
        <v>3691411</v>
      </c>
      <c r="F24" s="6">
        <f>VLOOKUP(B24,[18]mar94!$A$38:$IV$146,3,0)</f>
        <v>3674039</v>
      </c>
      <c r="G24" s="6">
        <f>VLOOKUP(B24,[19]apr94!$A$38:$IV$145,3,0)</f>
        <v>2644751</v>
      </c>
      <c r="H24" s="6">
        <f>VLOOKUP(B24,[20]may94!$A$64:$IV$169,3,0)</f>
        <v>4123496</v>
      </c>
      <c r="I24" s="6">
        <f>VLOOKUP(B24,[21]jun94!$A$53:$IV$157,3,0)</f>
        <v>3571773</v>
      </c>
      <c r="J24" s="6">
        <f>VLOOKUP(B24,[22]jul94!$A$61:$IV$164,3,0)</f>
        <v>4130548</v>
      </c>
      <c r="K24" s="6">
        <f>VLOOKUP(B24,[23]aug94!$A$55:$IV$157,3,0)</f>
        <v>4241574</v>
      </c>
      <c r="L24" s="6">
        <f>VLOOKUP(B24,[24]sep94!$A$54:$IV$156,3,0)</f>
        <v>4220220</v>
      </c>
      <c r="M24" s="6">
        <f>VLOOKUP(B24,[25]oct94!$A$49:$IV$149,3,0)</f>
        <v>2797376</v>
      </c>
      <c r="N24" s="6">
        <f>VLOOKUP(B24,[26]nov94!$A$38:$IV$138,3,0)</f>
        <v>3216669</v>
      </c>
      <c r="O24" s="6">
        <f>VLOOKUP(B24,[27]dec94!$A$50:$IV$148,3,0)</f>
        <v>4041314</v>
      </c>
      <c r="P24" s="6">
        <f>VLOOKUP(B24,[28]jan95!$A$63:$IV$158,3,0)</f>
        <v>3310108</v>
      </c>
      <c r="Q24" s="6">
        <f>VLOOKUP(B24,[29]feb95!$A$50:$IV$143,3,0)</f>
        <v>4930814</v>
      </c>
      <c r="R24" s="6">
        <f>VLOOKUP(B24,[30]mar95!$A$37:$IV$129,3,0)</f>
        <v>5778798</v>
      </c>
      <c r="S24" s="6">
        <f>VLOOKUP(B24,[31]apr95!$A$54:$IV$146,3,0)</f>
        <v>3471740</v>
      </c>
      <c r="T24" s="6">
        <f>VLOOKUP(B24,[32]may95!$A$37:$IV$127,3,0)</f>
        <v>5409587</v>
      </c>
      <c r="U24" s="6">
        <f>VLOOKUP(B24,[33]jun95!$A$53:$IV$142,3,0)</f>
        <v>3908011</v>
      </c>
      <c r="V24" s="6">
        <f>VLOOKUP(B24,[34]jul95!$A$52:$IV$140,3,0)</f>
        <v>7807332</v>
      </c>
      <c r="W24" s="6">
        <f>VLOOKUP(B24,[35]aug95!$A$53:$IV$140,3,0)</f>
        <v>6700595</v>
      </c>
      <c r="X24" s="6">
        <f>VLOOKUP(B24,[36]sep95!$A$51:$IV$137,3,0)</f>
        <v>7117650</v>
      </c>
      <c r="Y24" s="6">
        <f>VLOOKUP(B24,[37]oct95!$A$60:$IV$145,3,0)</f>
        <v>6374586</v>
      </c>
      <c r="Z24" s="6">
        <f>VLOOKUP(B24,[38]nov95!$A$54:$IV$138,3,0)</f>
        <v>3727231</v>
      </c>
      <c r="CQ24" s="4" t="s">
        <v>25</v>
      </c>
      <c r="CR24" s="7">
        <f t="shared" si="83"/>
        <v>-0.63359924739499873</v>
      </c>
      <c r="CS24" s="7">
        <f t="shared" si="2"/>
        <v>-0.51646937030320095</v>
      </c>
      <c r="CT24" s="7">
        <f t="shared" si="3"/>
        <v>-0.66540070358921943</v>
      </c>
      <c r="CU24" s="7">
        <f t="shared" si="4"/>
        <v>-0.61431851423199313</v>
      </c>
      <c r="CV24" s="7">
        <f t="shared" si="5"/>
        <v>-0.59949339560340842</v>
      </c>
      <c r="CW24" s="7">
        <f t="shared" si="6"/>
        <v>-0.62030894255521762</v>
      </c>
      <c r="CX24" s="7">
        <f t="shared" si="7"/>
        <v>-0.47837746472746123</v>
      </c>
      <c r="CY24" s="7">
        <f t="shared" si="8"/>
        <v>-0.7091424607927066</v>
      </c>
      <c r="CZ24" s="7">
        <f t="shared" si="9"/>
        <v>-0.62510033596721781</v>
      </c>
      <c r="DA24" s="7">
        <f t="shared" si="10"/>
        <v>-0.67629964372675844</v>
      </c>
      <c r="DB24" s="7">
        <f t="shared" si="11"/>
        <v>-0.72814679280973948</v>
      </c>
      <c r="DC24" s="7">
        <f t="shared" si="12"/>
        <v>-0.72364926145029884</v>
      </c>
      <c r="DD24" s="7">
        <f t="shared" si="13"/>
        <v>-0.71800060791804643</v>
      </c>
      <c r="DE24" s="7">
        <f t="shared" si="14"/>
        <v>-0.74959861001546979</v>
      </c>
      <c r="DF24" s="7">
        <f t="shared" si="15"/>
        <v>-0.6608252296962962</v>
      </c>
      <c r="DG24" s="7">
        <f t="shared" si="16"/>
        <v>-0.77452036629035625</v>
      </c>
      <c r="DH24" s="7">
        <f t="shared" si="17"/>
        <v>-0.60899138648004647</v>
      </c>
      <c r="DI24" s="7">
        <f t="shared" si="18"/>
        <v>-0.70934418155025125</v>
      </c>
      <c r="DJ24" s="7">
        <f t="shared" si="19"/>
        <v>-0.68924880094601038</v>
      </c>
      <c r="DK24" s="7">
        <f t="shared" si="20"/>
        <v>-0.70665417744938996</v>
      </c>
      <c r="DL24" s="7">
        <f t="shared" si="21"/>
        <v>-0.60056049791202859</v>
      </c>
      <c r="DM24" s="7">
        <f t="shared" si="22"/>
        <v>-0.77618405336440666</v>
      </c>
      <c r="DN24" s="7">
        <f t="shared" si="23"/>
        <v>-0.79022940656950202</v>
      </c>
      <c r="DO24" s="7">
        <f t="shared" si="24"/>
        <v>-0.68513603154110869</v>
      </c>
      <c r="DP24" s="7">
        <f t="shared" si="25"/>
        <v>-0.76419131085226588</v>
      </c>
      <c r="DQ24" s="7">
        <f t="shared" si="26"/>
        <v>-0.77343554998775732</v>
      </c>
      <c r="DR24" s="7">
        <f t="shared" si="27"/>
        <v>-0.68229400369478166</v>
      </c>
      <c r="DS24" s="7">
        <f t="shared" si="28"/>
        <v>-0.8026939218681981</v>
      </c>
      <c r="DT24" s="7">
        <f t="shared" si="29"/>
        <v>-0.69814537545928901</v>
      </c>
      <c r="DU24" s="7">
        <f t="shared" si="30"/>
        <v>-0.69048080267178003</v>
      </c>
      <c r="DV24" s="7">
        <f t="shared" si="31"/>
        <v>-0.66660129826336212</v>
      </c>
      <c r="DW24" s="7">
        <f t="shared" si="32"/>
        <v>-0.76173296842955096</v>
      </c>
      <c r="DX24" s="7">
        <f t="shared" si="33"/>
        <v>-0.78362642387505077</v>
      </c>
      <c r="DY24" s="7">
        <f t="shared" si="34"/>
        <v>-0.79355252859204417</v>
      </c>
      <c r="DZ24" s="7">
        <f t="shared" si="35"/>
        <v>-0.79613290189256458</v>
      </c>
      <c r="EA24" s="7">
        <f t="shared" si="36"/>
        <v>-0.76400645127850442</v>
      </c>
      <c r="EB24" s="7">
        <f t="shared" si="37"/>
        <v>-0.77298394362857814</v>
      </c>
      <c r="EC24" s="7">
        <f t="shared" si="38"/>
        <v>-0.74288142982733707</v>
      </c>
      <c r="ED24" s="7">
        <f t="shared" si="39"/>
        <v>-0.79640546968111492</v>
      </c>
      <c r="EE24" s="7">
        <f t="shared" si="40"/>
        <v>-0.73801018808881969</v>
      </c>
      <c r="EF24" s="7">
        <f t="shared" si="41"/>
        <v>-0.7510048336203905</v>
      </c>
      <c r="EG24" s="7">
        <f t="shared" si="42"/>
        <v>-0.71106967283583378</v>
      </c>
      <c r="EH24" s="7">
        <f t="shared" si="43"/>
        <v>-0.77196711443114252</v>
      </c>
      <c r="EI24" s="7">
        <f t="shared" si="44"/>
        <v>-0.75511002336184019</v>
      </c>
      <c r="EJ24" s="7">
        <f t="shared" si="45"/>
        <v>-0.81191862008824955</v>
      </c>
      <c r="EK24" s="7">
        <f t="shared" si="46"/>
        <v>-0.74210011145723187</v>
      </c>
      <c r="EL24" s="7">
        <f t="shared" si="47"/>
        <v>-0.80357171938595484</v>
      </c>
      <c r="EM24" s="7">
        <f t="shared" si="48"/>
        <v>-0.66783128278479953</v>
      </c>
      <c r="EN24" s="7">
        <f t="shared" si="49"/>
        <v>-0.68118514889823345</v>
      </c>
      <c r="EO24" s="7">
        <f t="shared" si="50"/>
        <v>-0.7376449616579035</v>
      </c>
      <c r="EP24" s="7">
        <f t="shared" si="51"/>
        <v>-0.73039285482436789</v>
      </c>
      <c r="EQ24" s="7">
        <f t="shared" si="52"/>
        <v>-0.7636803796512921</v>
      </c>
      <c r="ER24" s="7">
        <f t="shared" si="53"/>
        <v>-0.77420419240938021</v>
      </c>
      <c r="ES24" s="7">
        <f t="shared" si="54"/>
        <v>-0.81088581859130526</v>
      </c>
      <c r="ET24" s="7">
        <f t="shared" si="55"/>
        <v>-0.81502214891151092</v>
      </c>
      <c r="EU24" s="7">
        <f t="shared" si="56"/>
        <v>-0.81334359465126227</v>
      </c>
      <c r="EV24" s="7">
        <f t="shared" si="57"/>
        <v>-0.70256761553034575</v>
      </c>
      <c r="EW24" s="7">
        <f t="shared" si="58"/>
        <v>-0.77586608973310556</v>
      </c>
      <c r="EX24" s="7">
        <f t="shared" si="59"/>
        <v>-0.69700724799843983</v>
      </c>
      <c r="EY24" s="7">
        <f t="shared" si="60"/>
        <v>-0.78511034154101011</v>
      </c>
      <c r="EZ24" s="7">
        <f t="shared" si="61"/>
        <v>-0.77182409974104205</v>
      </c>
      <c r="FA24" s="7">
        <f t="shared" si="62"/>
        <v>-0.54418489115508606</v>
      </c>
      <c r="FB24" s="7">
        <f t="shared" si="63"/>
        <v>-0.80874527663851792</v>
      </c>
      <c r="FC24" s="7">
        <f t="shared" si="64"/>
        <v>-0.75272781185244941</v>
      </c>
      <c r="FD24" s="7">
        <f t="shared" si="65"/>
        <v>-0.7953656932598504</v>
      </c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</row>
    <row r="25" spans="1:181" x14ac:dyDescent="0.2">
      <c r="B25" s="5">
        <v>35034</v>
      </c>
      <c r="C25" s="6">
        <v>119078630</v>
      </c>
      <c r="D25" s="6">
        <f>VLOOKUP(B25,[16]jan94!$A$53:$IV$163,3,0)</f>
        <v>2379440</v>
      </c>
      <c r="E25" s="6">
        <f>VLOOKUP(B25,[17]feb94!$A$55:$IV$164,3,0)</f>
        <v>3752947</v>
      </c>
      <c r="F25" s="6">
        <f>VLOOKUP(B25,[18]mar94!$A$38:$IV$146,3,0)</f>
        <v>3650570</v>
      </c>
      <c r="G25" s="6">
        <f>VLOOKUP(B25,[19]apr94!$A$38:$IV$145,3,0)</f>
        <v>2674656</v>
      </c>
      <c r="H25" s="6">
        <f>VLOOKUP(B25,[20]may94!$A$64:$IV$169,3,0)</f>
        <v>4010952</v>
      </c>
      <c r="I25" s="6">
        <f>VLOOKUP(B25,[21]jun94!$A$53:$IV$157,3,0)</f>
        <v>3395678</v>
      </c>
      <c r="J25" s="6">
        <f>VLOOKUP(B25,[22]jul94!$A$61:$IV$164,3,0)</f>
        <v>4204948</v>
      </c>
      <c r="K25" s="6">
        <f>VLOOKUP(B25,[23]aug94!$A$55:$IV$157,3,0)</f>
        <v>3937202</v>
      </c>
      <c r="L25" s="6">
        <f>VLOOKUP(B25,[24]sep94!$A$54:$IV$156,3,0)</f>
        <v>4212489</v>
      </c>
      <c r="M25" s="6">
        <f>VLOOKUP(B25,[25]oct94!$A$49:$IV$149,3,0)</f>
        <v>2718019</v>
      </c>
      <c r="N25" s="6">
        <f>VLOOKUP(B25,[26]nov94!$A$38:$IV$138,3,0)</f>
        <v>3461783</v>
      </c>
      <c r="O25" s="6">
        <f>VLOOKUP(B25,[27]dec94!$A$50:$IV$148,3,0)</f>
        <v>3780393</v>
      </c>
      <c r="P25" s="6">
        <f>VLOOKUP(B25,[28]jan95!$A$63:$IV$158,3,0)</f>
        <v>3160147</v>
      </c>
      <c r="Q25" s="6">
        <f>VLOOKUP(B25,[29]feb95!$A$50:$IV$143,3,0)</f>
        <v>4603966</v>
      </c>
      <c r="R25" s="6">
        <f>VLOOKUP(B25,[30]mar95!$A$37:$IV$129,3,0)</f>
        <v>5801430</v>
      </c>
      <c r="S25" s="6">
        <f>VLOOKUP(B25,[31]apr95!$A$54:$IV$146,3,0)</f>
        <v>3433378</v>
      </c>
      <c r="T25" s="6">
        <f>VLOOKUP(B25,[32]may95!$A$37:$IV$127,3,0)</f>
        <v>5255954</v>
      </c>
      <c r="U25" s="6">
        <f>VLOOKUP(B25,[33]jun95!$A$53:$IV$142,3,0)</f>
        <v>4136699</v>
      </c>
      <c r="V25" s="6">
        <f>VLOOKUP(B25,[34]jul95!$A$52:$IV$140,3,0)</f>
        <v>7909833</v>
      </c>
      <c r="W25" s="6">
        <f>VLOOKUP(B25,[35]aug95!$A$53:$IV$140,3,0)</f>
        <v>6822167</v>
      </c>
      <c r="X25" s="6">
        <f>VLOOKUP(B25,[36]sep95!$A$51:$IV$137,3,0)</f>
        <v>7280598</v>
      </c>
      <c r="Y25" s="6">
        <f>VLOOKUP(B25,[37]oct95!$A$60:$IV$145,3,0)</f>
        <v>5485092</v>
      </c>
      <c r="Z25" s="6">
        <f>VLOOKUP(B25,[38]nov95!$A$54:$IV$138,3,0)</f>
        <v>6954378</v>
      </c>
      <c r="AA25" s="6">
        <f>VLOOKUP(B25,[39]dec95!$A$37:$IV$120,3,0)</f>
        <v>4593345</v>
      </c>
      <c r="CQ25" s="4" t="s">
        <v>26</v>
      </c>
      <c r="CR25" s="7">
        <f t="shared" si="83"/>
        <v>-0.62217902019187643</v>
      </c>
      <c r="CS25" s="7">
        <f t="shared" si="2"/>
        <v>-0.52339170613289998</v>
      </c>
      <c r="CT25" s="7">
        <f t="shared" si="3"/>
        <v>-0.66869838923690661</v>
      </c>
      <c r="CU25" s="7">
        <f t="shared" si="4"/>
        <v>-0.63169463728607156</v>
      </c>
      <c r="CV25" s="7">
        <f t="shared" si="5"/>
        <v>-0.62795504550256342</v>
      </c>
      <c r="CW25" s="7">
        <f t="shared" si="6"/>
        <v>-0.63864410269835803</v>
      </c>
      <c r="CX25" s="7">
        <f t="shared" si="7"/>
        <v>-0.47317858117132355</v>
      </c>
      <c r="CY25" s="7">
        <f t="shared" si="8"/>
        <v>-0.72950252283719286</v>
      </c>
      <c r="CZ25" s="7">
        <f t="shared" si="9"/>
        <v>-0.63035054105335397</v>
      </c>
      <c r="DA25" s="7">
        <f t="shared" si="10"/>
        <v>-0.66331964913024855</v>
      </c>
      <c r="DB25" s="7">
        <f t="shared" si="11"/>
        <v>-0.73575990575275285</v>
      </c>
      <c r="DC25" s="7">
        <f t="shared" si="12"/>
        <v>-0.71151440866852111</v>
      </c>
      <c r="DD25" s="7">
        <f t="shared" si="13"/>
        <v>-0.73839810661787542</v>
      </c>
      <c r="DE25" s="7">
        <f t="shared" si="14"/>
        <v>-0.76407373255045841</v>
      </c>
      <c r="DF25" s="7">
        <f t="shared" si="15"/>
        <v>-0.68380640476712984</v>
      </c>
      <c r="DG25" s="7">
        <f t="shared" si="16"/>
        <v>-0.77077542226047802</v>
      </c>
      <c r="DH25" s="7">
        <f t="shared" si="17"/>
        <v>-0.60983277812006464</v>
      </c>
      <c r="DI25" s="7">
        <f t="shared" si="18"/>
        <v>-0.72173570690464806</v>
      </c>
      <c r="DJ25" s="7">
        <f t="shared" si="19"/>
        <v>-0.70260915176628935</v>
      </c>
      <c r="DK25" s="7">
        <f t="shared" si="20"/>
        <v>-0.72892951028877351</v>
      </c>
      <c r="DL25" s="7">
        <f t="shared" si="21"/>
        <v>-0.62686490537233286</v>
      </c>
      <c r="DM25" s="7">
        <f t="shared" si="22"/>
        <v>-0.78833464129936204</v>
      </c>
      <c r="DN25" s="7">
        <f t="shared" si="23"/>
        <v>-0.79852447383983627</v>
      </c>
      <c r="DO25" s="7">
        <f t="shared" si="24"/>
        <v>-0.70340220952986832</v>
      </c>
      <c r="DP25" s="7">
        <f t="shared" si="25"/>
        <v>-0.77820163383131546</v>
      </c>
      <c r="DQ25" s="7">
        <f t="shared" si="26"/>
        <v>-0.78812734573625776</v>
      </c>
      <c r="DR25" s="7">
        <f t="shared" si="27"/>
        <v>-0.70473146847153656</v>
      </c>
      <c r="DS25" s="7">
        <f t="shared" si="28"/>
        <v>-0.79998237653278292</v>
      </c>
      <c r="DT25" s="7">
        <f t="shared" si="29"/>
        <v>-0.71362542739904633</v>
      </c>
      <c r="DU25" s="7">
        <f t="shared" si="30"/>
        <v>-0.7100324008151101</v>
      </c>
      <c r="DV25" s="7">
        <f t="shared" si="31"/>
        <v>-0.68556499747091559</v>
      </c>
      <c r="DW25" s="7">
        <f t="shared" si="32"/>
        <v>-0.79305333794249755</v>
      </c>
      <c r="DX25" s="7">
        <f t="shared" si="33"/>
        <v>-0.78869802030821545</v>
      </c>
      <c r="DY25" s="7">
        <f t="shared" si="34"/>
        <v>-0.81212596223804034</v>
      </c>
      <c r="DZ25" s="7">
        <f t="shared" si="35"/>
        <v>-0.79700969460204985</v>
      </c>
      <c r="EA25" s="7">
        <f t="shared" si="36"/>
        <v>-0.7718062711378052</v>
      </c>
      <c r="EB25" s="7">
        <f t="shared" si="37"/>
        <v>-0.78048716980974364</v>
      </c>
      <c r="EC25" s="7">
        <f t="shared" si="38"/>
        <v>-0.76352265499131011</v>
      </c>
      <c r="ED25" s="7">
        <f t="shared" si="39"/>
        <v>-0.8028818436054227</v>
      </c>
      <c r="EE25" s="7">
        <f t="shared" si="40"/>
        <v>-0.75474268562005109</v>
      </c>
      <c r="EF25" s="7">
        <f t="shared" si="41"/>
        <v>-0.7498101817302204</v>
      </c>
      <c r="EG25" s="7">
        <f t="shared" si="42"/>
        <v>-0.71883945197197474</v>
      </c>
      <c r="EH25" s="7">
        <f t="shared" si="43"/>
        <v>-0.77978911550232555</v>
      </c>
      <c r="EI25" s="7">
        <f t="shared" si="44"/>
        <v>-0.76654143550896137</v>
      </c>
      <c r="EJ25" s="7">
        <f t="shared" si="45"/>
        <v>-0.81546248706914304</v>
      </c>
      <c r="EK25" s="7">
        <f t="shared" si="46"/>
        <v>-0.75178215675472571</v>
      </c>
      <c r="EL25" s="7">
        <f t="shared" si="47"/>
        <v>-0.80685692112004226</v>
      </c>
      <c r="EM25" s="7">
        <f t="shared" si="48"/>
        <v>-0.67446290732441028</v>
      </c>
      <c r="EN25" s="7">
        <f t="shared" si="49"/>
        <v>-0.65674744579070288</v>
      </c>
      <c r="EO25" s="7">
        <f t="shared" si="50"/>
        <v>-0.75157506362628634</v>
      </c>
      <c r="EP25" s="7">
        <f t="shared" si="51"/>
        <v>-0.74138882631587644</v>
      </c>
      <c r="EQ25" s="7">
        <f t="shared" si="52"/>
        <v>-0.76960776472825732</v>
      </c>
      <c r="ER25" s="7">
        <f t="shared" si="53"/>
        <v>-0.78226469912436092</v>
      </c>
      <c r="ES25" s="7">
        <f t="shared" si="54"/>
        <v>-0.82679606411801998</v>
      </c>
      <c r="ET25" s="7">
        <f t="shared" si="55"/>
        <v>-0.82380531232931453</v>
      </c>
      <c r="EU25" s="7">
        <f t="shared" si="56"/>
        <v>-0.81891545189159953</v>
      </c>
      <c r="EV25" s="7">
        <f t="shared" si="57"/>
        <v>-0.73268733556048593</v>
      </c>
      <c r="EW25" s="7">
        <f t="shared" si="58"/>
        <v>-0.78594162388809341</v>
      </c>
      <c r="EX25" s="7">
        <f t="shared" si="59"/>
        <v>-0.69580712865996464</v>
      </c>
      <c r="EY25" s="7">
        <f t="shared" si="60"/>
        <v>-0.80169908674807622</v>
      </c>
      <c r="EZ25" s="7">
        <f t="shared" si="61"/>
        <v>-0.78229545552525115</v>
      </c>
      <c r="FA25" s="7">
        <f t="shared" si="62"/>
        <v>-0.55864530237726351</v>
      </c>
      <c r="FB25" s="7">
        <f t="shared" si="63"/>
        <v>-0.81841924335346805</v>
      </c>
      <c r="FC25" s="7">
        <f t="shared" si="64"/>
        <v>-0.74933913272185992</v>
      </c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</row>
    <row r="26" spans="1:181" x14ac:dyDescent="0.2">
      <c r="B26" s="5">
        <v>35065</v>
      </c>
      <c r="C26" s="6">
        <v>116062977</v>
      </c>
      <c r="D26" s="6">
        <f>VLOOKUP(B26,[16]jan94!$A$53:$IV$163,3,0)</f>
        <v>2453604</v>
      </c>
      <c r="E26" s="6">
        <f>VLOOKUP(B26,[17]feb94!$A$55:$IV$164,3,0)</f>
        <v>3688919</v>
      </c>
      <c r="F26" s="6">
        <f>VLOOKUP(B26,[18]mar94!$A$38:$IV$146,3,0)</f>
        <v>3596016</v>
      </c>
      <c r="G26" s="6">
        <f>VLOOKUP(B26,[19]apr94!$A$38:$IV$145,3,0)</f>
        <v>2596510</v>
      </c>
      <c r="H26" s="6">
        <f>VLOOKUP(B26,[20]may94!$A$64:$IV$169,3,0)</f>
        <v>3834385</v>
      </c>
      <c r="I26" s="6">
        <f>VLOOKUP(B26,[21]jun94!$A$53:$IV$157,3,0)</f>
        <v>3488939</v>
      </c>
      <c r="J26" s="6">
        <f>VLOOKUP(B26,[22]jul94!$A$61:$IV$164,3,0)</f>
        <v>3941570</v>
      </c>
      <c r="K26" s="6">
        <f>VLOOKUP(B26,[23]aug94!$A$55:$IV$157,3,0)</f>
        <v>3911454</v>
      </c>
      <c r="L26" s="6">
        <f>VLOOKUP(B26,[24]sep94!$A$54:$IV$156,3,0)</f>
        <v>4115273</v>
      </c>
      <c r="M26" s="6">
        <f>VLOOKUP(B26,[25]oct94!$A$49:$IV$149,3,0)</f>
        <v>2554588</v>
      </c>
      <c r="N26" s="6">
        <f>VLOOKUP(B26,[26]nov94!$A$38:$IV$138,3,0)</f>
        <v>3457887</v>
      </c>
      <c r="O26" s="6">
        <f>VLOOKUP(B26,[27]dec94!$A$50:$IV$148,3,0)</f>
        <v>3671687</v>
      </c>
      <c r="P26" s="6">
        <f>VLOOKUP(B26,[28]jan95!$A$63:$IV$158,3,0)</f>
        <v>3002914</v>
      </c>
      <c r="Q26" s="6">
        <f>VLOOKUP(B26,[29]feb95!$A$50:$IV$143,3,0)</f>
        <v>4266665</v>
      </c>
      <c r="R26" s="6">
        <f>VLOOKUP(B26,[30]mar95!$A$37:$IV$129,3,0)</f>
        <v>5418729</v>
      </c>
      <c r="S26" s="6">
        <f>VLOOKUP(B26,[31]apr95!$A$54:$IV$146,3,0)</f>
        <v>3560650</v>
      </c>
      <c r="T26" s="6">
        <f>VLOOKUP(B26,[32]may95!$A$37:$IV$127,3,0)</f>
        <v>5164103</v>
      </c>
      <c r="U26" s="6">
        <f>VLOOKUP(B26,[33]jun95!$A$53:$IV$142,3,0)</f>
        <v>3885442</v>
      </c>
      <c r="V26" s="6">
        <f>VLOOKUP(B26,[34]jul95!$A$52:$IV$140,3,0)</f>
        <v>7814718</v>
      </c>
      <c r="W26" s="6">
        <f>VLOOKUP(B26,[35]aug95!$A$53:$IV$140,3,0)</f>
        <v>6822192</v>
      </c>
      <c r="X26" s="6">
        <f>VLOOKUP(B26,[36]sep95!$A$51:$IV$137,3,0)</f>
        <v>7915300</v>
      </c>
      <c r="Y26" s="6">
        <f>VLOOKUP(B26,[37]oct95!$A$60:$IV$145,3,0)</f>
        <v>5323274</v>
      </c>
      <c r="Z26" s="6">
        <f>VLOOKUP(B26,[38]nov95!$A$54:$IV$138,3,0)</f>
        <v>6270362</v>
      </c>
      <c r="AA26" s="6">
        <f>VLOOKUP(B26,[39]dec95!$A$37:$IV$120,3,0)</f>
        <v>8626541</v>
      </c>
      <c r="AB26" s="6">
        <f>VLOOKUP(B26,[40]jan96!$A$54:$IV$134,3,0)</f>
        <v>3870871</v>
      </c>
      <c r="CQ26" s="4" t="s">
        <v>27</v>
      </c>
      <c r="CR26" s="7">
        <f t="shared" si="83"/>
        <v>-0.64347522736757734</v>
      </c>
      <c r="CS26" s="7">
        <f t="shared" si="2"/>
        <v>-0.52035657529585277</v>
      </c>
      <c r="CT26" s="7">
        <f t="shared" si="3"/>
        <v>-0.68063720195855459</v>
      </c>
      <c r="CU26" s="7">
        <f t="shared" si="4"/>
        <v>-0.64561941021986768</v>
      </c>
      <c r="CV26" s="7">
        <f t="shared" si="5"/>
        <v>-0.66229278500527622</v>
      </c>
      <c r="CW26" s="7">
        <f t="shared" si="6"/>
        <v>-0.65006779072598042</v>
      </c>
      <c r="CX26" s="7">
        <f t="shared" si="7"/>
        <v>-0.49030165675121362</v>
      </c>
      <c r="CY26" s="7">
        <f t="shared" si="8"/>
        <v>-0.74573961010693035</v>
      </c>
      <c r="CZ26" s="7">
        <f t="shared" si="9"/>
        <v>-0.65232573835074736</v>
      </c>
      <c r="DA26" s="7">
        <f t="shared" si="10"/>
        <v>-0.66765536172604989</v>
      </c>
      <c r="DB26" s="7">
        <f t="shared" si="11"/>
        <v>-0.73183913860194061</v>
      </c>
      <c r="DC26" s="7">
        <f t="shared" si="12"/>
        <v>-0.72787755610048743</v>
      </c>
      <c r="DD26" s="7">
        <f t="shared" si="13"/>
        <v>-0.73970463227685412</v>
      </c>
      <c r="DE26" s="7">
        <f t="shared" si="14"/>
        <v>-0.76458480433009801</v>
      </c>
      <c r="DF26" s="7">
        <f t="shared" si="15"/>
        <v>-0.6808721512451984</v>
      </c>
      <c r="DG26" s="7">
        <f t="shared" si="16"/>
        <v>-0.77364591512455783</v>
      </c>
      <c r="DH26" s="7">
        <f t="shared" si="17"/>
        <v>-0.64534106754582832</v>
      </c>
      <c r="DI26" s="7">
        <f t="shared" si="18"/>
        <v>-0.73144861614679868</v>
      </c>
      <c r="DJ26" s="7">
        <f t="shared" si="19"/>
        <v>-0.71147881412049374</v>
      </c>
      <c r="DK26" s="7">
        <f t="shared" si="20"/>
        <v>-0.74798763634283127</v>
      </c>
      <c r="DL26" s="7">
        <f t="shared" si="21"/>
        <v>-0.64268852174240809</v>
      </c>
      <c r="DM26" s="7">
        <f t="shared" si="22"/>
        <v>-0.79553025090570595</v>
      </c>
      <c r="DN26" s="7">
        <f t="shared" si="23"/>
        <v>-0.81857672965145123</v>
      </c>
      <c r="DO26" s="7">
        <f t="shared" si="24"/>
        <v>-0.7274706049620584</v>
      </c>
      <c r="DP26" s="7">
        <f t="shared" si="25"/>
        <v>-0.77726305096671267</v>
      </c>
      <c r="DQ26" s="7">
        <f t="shared" si="26"/>
        <v>-0.81293974475767472</v>
      </c>
      <c r="DR26" s="7">
        <f t="shared" si="27"/>
        <v>-0.72077008004115639</v>
      </c>
      <c r="DS26" s="7">
        <f t="shared" si="28"/>
        <v>-0.80405565247937283</v>
      </c>
      <c r="DT26" s="7">
        <f t="shared" si="29"/>
        <v>-0.72965439313092584</v>
      </c>
      <c r="DU26" s="7">
        <f t="shared" si="30"/>
        <v>-0.72023083753602801</v>
      </c>
      <c r="DV26" s="7">
        <f t="shared" si="31"/>
        <v>-0.70716540212443113</v>
      </c>
      <c r="DW26" s="7">
        <f t="shared" si="32"/>
        <v>-0.80305456817668408</v>
      </c>
      <c r="DX26" s="7">
        <f t="shared" si="33"/>
        <v>-0.79739021998243909</v>
      </c>
      <c r="DY26" s="7">
        <f t="shared" si="34"/>
        <v>-0.81707888764897163</v>
      </c>
      <c r="DZ26" s="7">
        <f t="shared" si="35"/>
        <v>-0.81004389708313485</v>
      </c>
      <c r="EA26" s="7">
        <f t="shared" si="36"/>
        <v>-0.78004167936180502</v>
      </c>
      <c r="EB26" s="7">
        <f t="shared" si="37"/>
        <v>-0.78744599618454947</v>
      </c>
      <c r="EC26" s="7">
        <f t="shared" si="38"/>
        <v>-0.78697199703607112</v>
      </c>
      <c r="ED26" s="7">
        <f t="shared" si="39"/>
        <v>-0.81473865450208616</v>
      </c>
      <c r="EE26" s="7">
        <f t="shared" si="40"/>
        <v>-0.77457886431754608</v>
      </c>
      <c r="EF26" s="7">
        <f t="shared" si="41"/>
        <v>-0.75408680045060517</v>
      </c>
      <c r="EG26" s="7">
        <f t="shared" si="42"/>
        <v>-0.72711855867445951</v>
      </c>
      <c r="EH26" s="7">
        <f t="shared" si="43"/>
        <v>-0.79502764871999432</v>
      </c>
      <c r="EI26" s="7">
        <f t="shared" si="44"/>
        <v>-0.77297578471421458</v>
      </c>
      <c r="EJ26" s="7">
        <f t="shared" si="45"/>
        <v>-0.82405614492841484</v>
      </c>
      <c r="EK26" s="7">
        <f t="shared" si="46"/>
        <v>-0.75308569142269244</v>
      </c>
      <c r="EL26" s="7">
        <f t="shared" si="47"/>
        <v>-0.80807378675410935</v>
      </c>
      <c r="EM26" s="7">
        <f t="shared" si="48"/>
        <v>-0.67280765947186649</v>
      </c>
      <c r="EN26" s="7">
        <f t="shared" si="49"/>
        <v>-0.66909153461053983</v>
      </c>
      <c r="EO26" s="7">
        <f t="shared" si="50"/>
        <v>-0.75909688034282885</v>
      </c>
      <c r="EP26" s="7">
        <f t="shared" si="51"/>
        <v>-0.73592046986051851</v>
      </c>
      <c r="EQ26" s="7">
        <f t="shared" si="52"/>
        <v>-0.77840049341851902</v>
      </c>
      <c r="ER26" s="7">
        <f t="shared" si="53"/>
        <v>-0.7923967471517096</v>
      </c>
      <c r="ES26" s="7">
        <f t="shared" si="54"/>
        <v>-0.82290950916667427</v>
      </c>
      <c r="ET26" s="7">
        <f t="shared" si="55"/>
        <v>-0.83767603833037951</v>
      </c>
      <c r="EU26" s="7">
        <f t="shared" si="56"/>
        <v>-0.82517621934401431</v>
      </c>
      <c r="EV26" s="7">
        <f t="shared" si="57"/>
        <v>-0.72536514165012811</v>
      </c>
      <c r="EW26" s="7">
        <f t="shared" si="58"/>
        <v>-0.81360029268237022</v>
      </c>
      <c r="EX26" s="7">
        <f t="shared" si="59"/>
        <v>-0.74908404112467186</v>
      </c>
      <c r="EY26" s="7">
        <f t="shared" si="60"/>
        <v>-0.8269838997761918</v>
      </c>
      <c r="EZ26" s="7">
        <f t="shared" si="61"/>
        <v>-0.80169078097965418</v>
      </c>
      <c r="FA26" s="7">
        <f t="shared" si="62"/>
        <v>-0.58387740987258041</v>
      </c>
      <c r="FB26" s="7">
        <f t="shared" si="63"/>
        <v>-0.82174043073333869</v>
      </c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</row>
    <row r="27" spans="1:181" x14ac:dyDescent="0.2">
      <c r="B27" s="5">
        <v>35096</v>
      </c>
      <c r="C27" s="6">
        <v>107301763</v>
      </c>
      <c r="D27" s="6">
        <f>VLOOKUP(B27,[16]jan94!$A$53:$IV$163,3,0)</f>
        <v>2165930</v>
      </c>
      <c r="E27" s="6">
        <f>VLOOKUP(B27,[17]feb94!$A$55:$IV$164,3,0)</f>
        <v>3401520</v>
      </c>
      <c r="F27" s="6">
        <f>VLOOKUP(B27,[18]mar94!$A$38:$IV$146,3,0)</f>
        <v>2990252</v>
      </c>
      <c r="G27" s="6">
        <f>VLOOKUP(B27,[19]apr94!$A$38:$IV$145,3,0)</f>
        <v>2339038</v>
      </c>
      <c r="H27" s="6">
        <f>VLOOKUP(B27,[20]may94!$A$64:$IV$169,3,0)</f>
        <v>3437303</v>
      </c>
      <c r="I27" s="6">
        <f>VLOOKUP(B27,[21]jun94!$A$53:$IV$157,3,0)</f>
        <v>3112935</v>
      </c>
      <c r="J27" s="6">
        <f>VLOOKUP(B27,[22]jul94!$A$61:$IV$164,3,0)</f>
        <v>3368956</v>
      </c>
      <c r="K27" s="6">
        <f>VLOOKUP(B27,[23]aug94!$A$55:$IV$157,3,0)</f>
        <v>3410326</v>
      </c>
      <c r="L27" s="6">
        <f>VLOOKUP(B27,[24]sep94!$A$54:$IV$156,3,0)</f>
        <v>3727411</v>
      </c>
      <c r="M27" s="6">
        <f>VLOOKUP(B27,[25]oct94!$A$49:$IV$149,3,0)</f>
        <v>2250418</v>
      </c>
      <c r="N27" s="6">
        <f>VLOOKUP(B27,[26]nov94!$A$38:$IV$138,3,0)</f>
        <v>3072808</v>
      </c>
      <c r="O27" s="6">
        <f>VLOOKUP(B27,[27]dec94!$A$50:$IV$148,3,0)</f>
        <v>3279110</v>
      </c>
      <c r="P27" s="6">
        <f>VLOOKUP(B27,[28]jan95!$A$63:$IV$158,3,0)</f>
        <v>2628270</v>
      </c>
      <c r="Q27" s="6">
        <f>VLOOKUP(B27,[29]feb95!$A$50:$IV$143,3,0)</f>
        <v>4198443</v>
      </c>
      <c r="R27" s="6">
        <f>VLOOKUP(B27,[30]mar95!$A$37:$IV$129,3,0)</f>
        <v>4831014</v>
      </c>
      <c r="S27" s="6">
        <f>VLOOKUP(B27,[31]apr95!$A$54:$IV$146,3,0)</f>
        <v>2896452</v>
      </c>
      <c r="T27" s="6">
        <f>VLOOKUP(B27,[32]may95!$A$37:$IV$127,3,0)</f>
        <v>4624986</v>
      </c>
      <c r="U27" s="6">
        <f>VLOOKUP(B27,[33]jun95!$A$53:$IV$142,3,0)</f>
        <v>3323148</v>
      </c>
      <c r="V27" s="6">
        <f>VLOOKUP(B27,[34]jul95!$A$52:$IV$140,3,0)</f>
        <v>6931267</v>
      </c>
      <c r="W27" s="6">
        <f>VLOOKUP(B27,[35]aug95!$A$53:$IV$140,3,0)</f>
        <v>5685896</v>
      </c>
      <c r="X27" s="6">
        <f>VLOOKUP(B27,[36]sep95!$A$51:$IV$137,3,0)</f>
        <v>7274044</v>
      </c>
      <c r="Y27" s="6">
        <f>VLOOKUP(B27,[37]oct95!$A$60:$IV$145,3,0)</f>
        <v>4865650</v>
      </c>
      <c r="Z27" s="6">
        <f>VLOOKUP(B27,[38]nov95!$A$54:$IV$138,3,0)</f>
        <v>5554788</v>
      </c>
      <c r="AA27" s="6">
        <f>VLOOKUP(B27,[39]dec95!$A$37:$IV$120,3,0)</f>
        <v>7968511</v>
      </c>
      <c r="AB27" s="6">
        <f>VLOOKUP(B27,[40]jan96!$A$54:$IV$134,3,0)</f>
        <v>7209403</v>
      </c>
      <c r="AC27" s="6">
        <f>VLOOKUP(B27,[41]feb96!$A$36:$IV$114,3,0)</f>
        <v>4367057</v>
      </c>
      <c r="CQ27" s="4" t="s">
        <v>28</v>
      </c>
      <c r="CR27" s="7">
        <f t="shared" si="83"/>
        <v>-0.64108497503948092</v>
      </c>
      <c r="CS27" s="7">
        <f t="shared" si="2"/>
        <v>-0.60047627960821759</v>
      </c>
      <c r="CT27" s="7">
        <f t="shared" si="3"/>
        <v>-0.69062938216195713</v>
      </c>
      <c r="CU27" s="7">
        <f t="shared" si="4"/>
        <v>-0.66621419892849354</v>
      </c>
      <c r="CV27" s="7">
        <f t="shared" si="5"/>
        <v>-0.66263856656911813</v>
      </c>
      <c r="CW27" s="7">
        <f t="shared" si="6"/>
        <v>-0.66747103210830583</v>
      </c>
      <c r="CX27" s="7">
        <f t="shared" si="7"/>
        <v>-0.50638886883274992</v>
      </c>
      <c r="CY27" s="7">
        <f t="shared" si="8"/>
        <v>-0.75704399096977137</v>
      </c>
      <c r="CZ27" s="7">
        <f t="shared" si="9"/>
        <v>-0.66544934598954664</v>
      </c>
      <c r="DA27" s="7">
        <f t="shared" si="10"/>
        <v>-0.68228752552428151</v>
      </c>
      <c r="DB27" s="7">
        <f t="shared" si="11"/>
        <v>-0.73500760072608673</v>
      </c>
      <c r="DC27" s="7">
        <f t="shared" si="12"/>
        <v>-0.73030737188196471</v>
      </c>
      <c r="DD27" s="7">
        <f t="shared" si="13"/>
        <v>-0.74998519776819872</v>
      </c>
      <c r="DE27" s="7">
        <f t="shared" si="14"/>
        <v>-0.77636505877491879</v>
      </c>
      <c r="DF27" s="7">
        <f t="shared" si="15"/>
        <v>-0.70540553786289295</v>
      </c>
      <c r="DG27" s="7">
        <f t="shared" si="16"/>
        <v>-0.77751004477567764</v>
      </c>
      <c r="DH27" s="7">
        <f t="shared" si="17"/>
        <v>-0.6464486144999837</v>
      </c>
      <c r="DI27" s="7">
        <f t="shared" si="18"/>
        <v>-0.74049446281497455</v>
      </c>
      <c r="DJ27" s="7">
        <f t="shared" si="19"/>
        <v>-0.7302328373282847</v>
      </c>
      <c r="DK27" s="7">
        <f t="shared" si="20"/>
        <v>-0.76863465730549563</v>
      </c>
      <c r="DL27" s="7">
        <f t="shared" si="21"/>
        <v>-0.65531508854042486</v>
      </c>
      <c r="DM27" s="7">
        <f t="shared" si="22"/>
        <v>-0.79713900813171601</v>
      </c>
      <c r="DN27" s="7">
        <f t="shared" si="23"/>
        <v>-0.82412675871228158</v>
      </c>
      <c r="DO27" s="7">
        <f t="shared" si="24"/>
        <v>-0.72184260428699887</v>
      </c>
      <c r="DP27" s="7">
        <f t="shared" si="25"/>
        <v>-0.78814349770351211</v>
      </c>
      <c r="DQ27" s="7">
        <f t="shared" si="26"/>
        <v>-0.82441321546021307</v>
      </c>
      <c r="DR27" s="7">
        <f t="shared" si="27"/>
        <v>-0.72270860067578713</v>
      </c>
      <c r="DS27" s="7">
        <f t="shared" si="28"/>
        <v>-0.82138369464067318</v>
      </c>
      <c r="DT27" s="7">
        <f t="shared" si="29"/>
        <v>-0.74686413616151304</v>
      </c>
      <c r="DU27" s="7">
        <f t="shared" si="30"/>
        <v>-0.73705654092140915</v>
      </c>
      <c r="DV27" s="7">
        <f t="shared" si="31"/>
        <v>-0.7215506407013994</v>
      </c>
      <c r="DW27" s="7">
        <f t="shared" si="32"/>
        <v>-0.80715137566321293</v>
      </c>
      <c r="DX27" s="7">
        <f t="shared" si="33"/>
        <v>-0.80421116551512783</v>
      </c>
      <c r="DY27" s="7">
        <f t="shared" si="34"/>
        <v>-0.82899924214484288</v>
      </c>
      <c r="DZ27" s="7">
        <f t="shared" si="35"/>
        <v>-0.81786515301803053</v>
      </c>
      <c r="EA27" s="7">
        <f t="shared" si="36"/>
        <v>-0.78750767438007407</v>
      </c>
      <c r="EB27" s="7">
        <f t="shared" si="37"/>
        <v>-0.78601911350705134</v>
      </c>
      <c r="EC27" s="7">
        <f t="shared" si="38"/>
        <v>-0.79112952098116773</v>
      </c>
      <c r="ED27" s="7">
        <f t="shared" si="39"/>
        <v>-0.81295676119134952</v>
      </c>
      <c r="EE27" s="7">
        <f t="shared" si="40"/>
        <v>-0.78310983919324073</v>
      </c>
      <c r="EF27" s="7">
        <f t="shared" si="41"/>
        <v>-0.76717684015044096</v>
      </c>
      <c r="EG27" s="7">
        <f t="shared" si="42"/>
        <v>-0.74190803924997495</v>
      </c>
      <c r="EH27" s="7">
        <f t="shared" si="43"/>
        <v>-0.80292335758499522</v>
      </c>
      <c r="EI27" s="7">
        <f t="shared" si="44"/>
        <v>-0.7796238338651259</v>
      </c>
      <c r="EJ27" s="7">
        <f t="shared" si="45"/>
        <v>-0.82237310398013008</v>
      </c>
      <c r="EK27" s="7">
        <f t="shared" si="46"/>
        <v>-0.76536415486431209</v>
      </c>
      <c r="EL27" s="7">
        <f t="shared" si="47"/>
        <v>-0.81569984838869369</v>
      </c>
      <c r="EM27" s="7">
        <f t="shared" si="48"/>
        <v>-0.67598883305753721</v>
      </c>
      <c r="EN27" s="7">
        <f t="shared" si="49"/>
        <v>-0.69746815185983935</v>
      </c>
      <c r="EO27" s="7">
        <f t="shared" si="50"/>
        <v>-0.77006231471685782</v>
      </c>
      <c r="EP27" s="7">
        <f t="shared" si="51"/>
        <v>-0.73236629605675407</v>
      </c>
      <c r="EQ27" s="7">
        <f t="shared" si="52"/>
        <v>-0.79027477521052547</v>
      </c>
      <c r="ER27" s="7">
        <f t="shared" si="53"/>
        <v>-0.80057244668571204</v>
      </c>
      <c r="ES27" s="7">
        <f t="shared" si="54"/>
        <v>-0.82411554750352589</v>
      </c>
      <c r="ET27" s="7">
        <f t="shared" si="55"/>
        <v>-0.84775474430389186</v>
      </c>
      <c r="EU27" s="7">
        <f t="shared" si="56"/>
        <v>-0.8359261484885705</v>
      </c>
      <c r="EV27" s="7">
        <f t="shared" si="57"/>
        <v>-0.74532591732023079</v>
      </c>
      <c r="EW27" s="7">
        <f t="shared" si="58"/>
        <v>-0.82128095421728486</v>
      </c>
      <c r="EX27" s="7">
        <f t="shared" si="59"/>
        <v>-0.78173004911337463</v>
      </c>
      <c r="EY27" s="7">
        <f t="shared" si="60"/>
        <v>-0.83989097821694469</v>
      </c>
      <c r="EZ27" s="7">
        <f t="shared" si="61"/>
        <v>-0.80355137115218811</v>
      </c>
      <c r="FA27" s="7">
        <f t="shared" si="62"/>
        <v>-0.60169871784970086</v>
      </c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</row>
    <row r="28" spans="1:181" x14ac:dyDescent="0.2">
      <c r="A28" s="6">
        <f>+AVERAGE(C27,C29)</f>
        <v>108288132.5</v>
      </c>
      <c r="B28" s="5">
        <v>35125</v>
      </c>
      <c r="C28" s="6">
        <v>114224917</v>
      </c>
      <c r="D28" s="6">
        <f>VLOOKUP(B28,[16]jan94!$A$53:$IV$163,3,0)</f>
        <v>2330827</v>
      </c>
      <c r="E28" s="6">
        <f>VLOOKUP(B28,[17]feb94!$A$55:$IV$164,3,0)</f>
        <v>3659263</v>
      </c>
      <c r="F28" s="6">
        <f>VLOOKUP(B28,[18]mar94!$A$38:$IV$146,3,0)</f>
        <v>3164973</v>
      </c>
      <c r="G28" s="6">
        <f>VLOOKUP(B28,[19]apr94!$A$38:$IV$145,3,0)</f>
        <v>2471322</v>
      </c>
      <c r="H28" s="6">
        <f>VLOOKUP(B28,[20]may94!$A$64:$IV$169,3,0)</f>
        <v>3544661</v>
      </c>
      <c r="I28" s="6">
        <f>VLOOKUP(B28,[21]jun94!$A$53:$IV$157,3,0)</f>
        <v>3123987</v>
      </c>
      <c r="J28" s="6">
        <f>VLOOKUP(B28,[22]jul94!$A$61:$IV$164,3,0)</f>
        <v>3706480</v>
      </c>
      <c r="K28" s="6">
        <f>VLOOKUP(B28,[23]aug94!$A$55:$IV$157,3,0)</f>
        <v>3482144</v>
      </c>
      <c r="L28" s="6">
        <f>VLOOKUP(B28,[24]sep94!$A$54:$IV$156,3,0)</f>
        <v>3951728</v>
      </c>
      <c r="M28" s="6">
        <f>VLOOKUP(B28,[25]oct94!$A$49:$IV$149,3,0)</f>
        <v>2432056</v>
      </c>
      <c r="N28" s="6">
        <f>VLOOKUP(B28,[26]nov94!$A$38:$IV$138,3,0)</f>
        <v>3120991</v>
      </c>
      <c r="O28" s="6">
        <f>VLOOKUP(B28,[27]dec94!$A$50:$IV$148,3,0)</f>
        <v>3302298</v>
      </c>
      <c r="P28" s="6">
        <f>VLOOKUP(B28,[28]jan95!$A$63:$IV$158,3,0)</f>
        <v>2685423</v>
      </c>
      <c r="Q28" s="6">
        <f>VLOOKUP(B28,[29]feb95!$A$50:$IV$143,3,0)</f>
        <v>4313098</v>
      </c>
      <c r="R28" s="6">
        <f>VLOOKUP(B28,[30]mar95!$A$37:$IV$129,3,0)</f>
        <v>4730214</v>
      </c>
      <c r="S28" s="6">
        <f>VLOOKUP(B28,[31]apr95!$A$54:$IV$146,3,0)</f>
        <v>2887190</v>
      </c>
      <c r="T28" s="6">
        <f>VLOOKUP(B28,[32]may95!$A$37:$IV$127,3,0)</f>
        <v>4542356</v>
      </c>
      <c r="U28" s="6">
        <f>VLOOKUP(B28,[33]jun95!$A$53:$IV$142,3,0)</f>
        <v>3336476</v>
      </c>
      <c r="V28" s="6">
        <f>VLOOKUP(B28,[34]jul95!$A$52:$IV$140,3,0)</f>
        <v>6819367</v>
      </c>
      <c r="W28" s="6">
        <f>VLOOKUP(B28,[35]aug95!$A$53:$IV$140,3,0)</f>
        <v>5580721</v>
      </c>
      <c r="X28" s="6">
        <f>VLOOKUP(B28,[36]sep95!$A$51:$IV$137,3,0)</f>
        <v>7438454</v>
      </c>
      <c r="Y28" s="6">
        <f>VLOOKUP(B28,[37]oct95!$A$60:$IV$145,3,0)</f>
        <v>4742534</v>
      </c>
      <c r="Z28" s="6">
        <f>VLOOKUP(B28,[38]nov95!$A$54:$IV$138,3,0)</f>
        <v>5444362</v>
      </c>
      <c r="AA28" s="6">
        <f>VLOOKUP(B28,[39]dec95!$A$37:$IV$120,3,0)</f>
        <v>7890811</v>
      </c>
      <c r="AB28" s="6">
        <f>VLOOKUP(B28,[40]jan96!$A$54:$IV$134,3,0)</f>
        <v>7189548</v>
      </c>
      <c r="AC28" s="6">
        <f>VLOOKUP(B28,[41]feb96!$A$36:$IV$114,3,0)</f>
        <v>10112116</v>
      </c>
      <c r="AD28" s="6">
        <f>VLOOKUP(B28,[42]mar96!$A$36:$IV$114,3,0)</f>
        <v>4317878</v>
      </c>
      <c r="CQ28" s="4" t="s">
        <v>29</v>
      </c>
      <c r="CR28" s="7">
        <f t="shared" si="83"/>
        <v>-0.66488775035456538</v>
      </c>
      <c r="CS28" s="7">
        <f t="shared" si="2"/>
        <v>-0.54463994069050059</v>
      </c>
      <c r="CT28" s="7">
        <f t="shared" si="3"/>
        <v>-0.71277442322488271</v>
      </c>
      <c r="CU28" s="7">
        <f t="shared" si="4"/>
        <v>-0.67373490794478363</v>
      </c>
      <c r="CV28" s="7">
        <f t="shared" si="5"/>
        <v>-0.70184327258995338</v>
      </c>
      <c r="CW28" s="7">
        <f t="shared" si="6"/>
        <v>-0.68164845591240075</v>
      </c>
      <c r="CX28" s="7">
        <f t="shared" si="7"/>
        <v>-0.50900411551973579</v>
      </c>
      <c r="CY28" s="7">
        <f t="shared" si="8"/>
        <v>-0.77605792020335285</v>
      </c>
      <c r="CZ28" s="7">
        <f t="shared" si="9"/>
        <v>-0.68965129897179289</v>
      </c>
      <c r="DA28" s="7">
        <f t="shared" si="10"/>
        <v>-0.70052090951987478</v>
      </c>
      <c r="DB28" s="7">
        <f t="shared" si="11"/>
        <v>-0.74352936206215847</v>
      </c>
      <c r="DC28" s="7">
        <f t="shared" si="12"/>
        <v>-0.71978819615735079</v>
      </c>
      <c r="DD28" s="7">
        <f t="shared" si="13"/>
        <v>-0.76381460116601896</v>
      </c>
      <c r="DE28" s="7">
        <f t="shared" si="14"/>
        <v>-0.7979998397586795</v>
      </c>
      <c r="DF28" s="7">
        <f t="shared" si="15"/>
        <v>-0.7115383006078726</v>
      </c>
      <c r="DG28" s="7">
        <f t="shared" si="16"/>
        <v>-0.77859400216227936</v>
      </c>
      <c r="DH28" s="7">
        <f t="shared" si="17"/>
        <v>-0.66321587729758935</v>
      </c>
      <c r="DI28" s="7">
        <f t="shared" si="18"/>
        <v>-0.75294407017902876</v>
      </c>
      <c r="DJ28" s="7">
        <f t="shared" si="19"/>
        <v>-0.74186544730900161</v>
      </c>
      <c r="DK28" s="7">
        <f t="shared" si="20"/>
        <v>-0.77932029854771989</v>
      </c>
      <c r="DL28" s="7">
        <f t="shared" si="21"/>
        <v>-0.67791950691697744</v>
      </c>
      <c r="DM28" s="7">
        <f t="shared" si="22"/>
        <v>-0.81215964203337565</v>
      </c>
      <c r="DN28" s="7">
        <f t="shared" si="23"/>
        <v>-0.81666876400941757</v>
      </c>
      <c r="DO28" s="7">
        <f t="shared" si="24"/>
        <v>-0.71673663870605842</v>
      </c>
      <c r="DP28" s="7">
        <f t="shared" si="25"/>
        <v>-0.79021274484632542</v>
      </c>
      <c r="DQ28" s="7">
        <f t="shared" si="26"/>
        <v>-0.82847051991887743</v>
      </c>
      <c r="DR28" s="7">
        <f t="shared" si="27"/>
        <v>-0.73429326527362948</v>
      </c>
      <c r="DS28" s="7">
        <f t="shared" si="28"/>
        <v>-0.83477479498931884</v>
      </c>
      <c r="DT28" s="7">
        <f t="shared" si="29"/>
        <v>-0.76378848012998701</v>
      </c>
      <c r="DU28" s="7">
        <f t="shared" si="30"/>
        <v>-0.7529554457077513</v>
      </c>
      <c r="DV28" s="7">
        <f t="shared" si="31"/>
        <v>-0.7282623925139099</v>
      </c>
      <c r="DW28" s="7">
        <f t="shared" si="32"/>
        <v>-0.85059503996030816</v>
      </c>
      <c r="DX28" s="7">
        <f t="shared" si="33"/>
        <v>-0.81548891849261518</v>
      </c>
      <c r="DY28" s="7">
        <f t="shared" si="34"/>
        <v>-0.83098136996510441</v>
      </c>
      <c r="DZ28" s="7">
        <f t="shared" si="35"/>
        <v>-0.82277548864632843</v>
      </c>
      <c r="EA28" s="7">
        <f t="shared" si="36"/>
        <v>-0.80170527588466722</v>
      </c>
      <c r="EB28" s="7">
        <f t="shared" si="37"/>
        <v>-0.79752965380139362</v>
      </c>
      <c r="EC28" s="7">
        <f t="shared" si="38"/>
        <v>-0.80055463408789185</v>
      </c>
      <c r="ED28" s="7">
        <f t="shared" si="39"/>
        <v>-0.82015446973163997</v>
      </c>
      <c r="EE28" s="7">
        <f t="shared" si="40"/>
        <v>-0.80080218861169628</v>
      </c>
      <c r="EF28" s="7">
        <f t="shared" si="41"/>
        <v>-0.77529890553498615</v>
      </c>
      <c r="EG28" s="7">
        <f t="shared" si="42"/>
        <v>-0.75949779622386393</v>
      </c>
      <c r="EH28" s="7">
        <f t="shared" si="43"/>
        <v>-0.80695472446906535</v>
      </c>
      <c r="EI28" s="7">
        <f t="shared" si="44"/>
        <v>-0.78226387051125412</v>
      </c>
      <c r="EJ28" s="7">
        <f t="shared" si="45"/>
        <v>-0.83570861639134519</v>
      </c>
      <c r="EK28" s="7">
        <f t="shared" si="46"/>
        <v>-0.77858039071798191</v>
      </c>
      <c r="EL28" s="7">
        <f t="shared" si="47"/>
        <v>-0.82119205490851621</v>
      </c>
      <c r="EM28" s="7">
        <f t="shared" si="48"/>
        <v>-0.66600829108762161</v>
      </c>
      <c r="EN28" s="7">
        <f t="shared" si="49"/>
        <v>-0.70108705677035432</v>
      </c>
      <c r="EO28" s="7">
        <f t="shared" si="50"/>
        <v>-0.76699190248752569</v>
      </c>
      <c r="EP28" s="7">
        <f t="shared" si="51"/>
        <v>-0.73425190720846956</v>
      </c>
      <c r="EQ28" s="7">
        <f t="shared" si="52"/>
        <v>-0.79734608860460776</v>
      </c>
      <c r="ER28" s="7">
        <f t="shared" si="53"/>
        <v>-0.80447726224310612</v>
      </c>
      <c r="ES28" s="7">
        <f t="shared" si="54"/>
        <v>-0.82932686781012688</v>
      </c>
      <c r="ET28" s="7">
        <f t="shared" si="55"/>
        <v>-0.85013388902791853</v>
      </c>
      <c r="EU28" s="7">
        <f t="shared" si="56"/>
        <v>-0.8393725725372877</v>
      </c>
      <c r="EV28" s="7">
        <f t="shared" si="57"/>
        <v>-0.74694633913561981</v>
      </c>
      <c r="EW28" s="7">
        <f t="shared" si="58"/>
        <v>-0.83436152619111215</v>
      </c>
      <c r="EX28" s="7">
        <f t="shared" si="59"/>
        <v>-0.80163913448709989</v>
      </c>
      <c r="EY28" s="7">
        <f>(BK180-$BK$154)/$BK$154</f>
        <v>-0.83276881308533068</v>
      </c>
      <c r="EZ28" s="7">
        <f t="shared" si="61"/>
        <v>-0.81141867080052243</v>
      </c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</row>
    <row r="29" spans="1:181" x14ac:dyDescent="0.2">
      <c r="B29" s="5">
        <v>35156</v>
      </c>
      <c r="C29" s="6">
        <v>109274502</v>
      </c>
      <c r="D29" s="6">
        <f>VLOOKUP(B29,[16]jan94!$A$53:$IV$163,3,0)</f>
        <v>2106048</v>
      </c>
      <c r="E29" s="6">
        <f>VLOOKUP(B29,[17]feb94!$A$55:$IV$164,3,0)</f>
        <v>2949696</v>
      </c>
      <c r="F29" s="6">
        <f>VLOOKUP(B29,[18]mar94!$A$38:$IV$146,3,0)</f>
        <v>2952503</v>
      </c>
      <c r="G29" s="6">
        <f>VLOOKUP(B29,[19]apr94!$A$38:$IV$145,3,0)</f>
        <v>2283853</v>
      </c>
      <c r="H29" s="6">
        <f>VLOOKUP(B29,[20]may94!$A$64:$IV$169,3,0)</f>
        <v>3428389</v>
      </c>
      <c r="I29" s="6">
        <f>VLOOKUP(B29,[21]jun94!$A$53:$IV$157,3,0)</f>
        <v>2930736</v>
      </c>
      <c r="J29" s="6">
        <f>VLOOKUP(B29,[22]jul94!$A$61:$IV$164,3,0)</f>
        <v>3322437</v>
      </c>
      <c r="K29" s="6">
        <f>VLOOKUP(B29,[23]aug94!$A$55:$IV$157,3,0)</f>
        <v>3144989</v>
      </c>
      <c r="L29" s="6">
        <f>VLOOKUP(B29,[24]sep94!$A$54:$IV$156,3,0)</f>
        <v>3657433</v>
      </c>
      <c r="M29" s="6">
        <f>VLOOKUP(B29,[25]oct94!$A$49:$IV$149,3,0)</f>
        <v>2341718</v>
      </c>
      <c r="N29" s="6">
        <f>VLOOKUP(B29,[26]nov94!$A$38:$IV$138,3,0)</f>
        <v>2876763</v>
      </c>
      <c r="O29" s="6">
        <f>VLOOKUP(B29,[27]dec94!$A$50:$IV$148,3,0)</f>
        <v>2914660</v>
      </c>
      <c r="P29" s="6">
        <f>VLOOKUP(B29,[28]jan95!$A$63:$IV$158,3,0)</f>
        <v>2344151</v>
      </c>
      <c r="Q29" s="6">
        <f>VLOOKUP(B29,[29]feb95!$A$50:$IV$143,3,0)</f>
        <v>4020754</v>
      </c>
      <c r="R29" s="6">
        <f>VLOOKUP(B29,[30]mar95!$A$37:$IV$129,3,0)</f>
        <v>4209648</v>
      </c>
      <c r="S29" s="6">
        <f>VLOOKUP(B29,[31]apr95!$A$54:$IV$146,3,0)</f>
        <v>2576279</v>
      </c>
      <c r="T29" s="6">
        <f>VLOOKUP(B29,[32]may95!$A$37:$IV$127,3,0)</f>
        <v>4722501</v>
      </c>
      <c r="U29" s="6">
        <f>VLOOKUP(B29,[33]jun95!$A$53:$IV$142,3,0)</f>
        <v>2910961</v>
      </c>
      <c r="V29" s="6">
        <f>VLOOKUP(B29,[34]jul95!$A$52:$IV$140,3,0)</f>
        <v>6070340</v>
      </c>
      <c r="W29" s="6">
        <f>VLOOKUP(B29,[35]aug95!$A$53:$IV$140,3,0)</f>
        <v>4959887</v>
      </c>
      <c r="X29" s="6">
        <f>VLOOKUP(B29,[36]sep95!$A$51:$IV$137,3,0)</f>
        <v>6642407</v>
      </c>
      <c r="Y29" s="6">
        <f>VLOOKUP(B29,[37]oct95!$A$60:$IV$145,3,0)</f>
        <v>4090397</v>
      </c>
      <c r="Z29" s="6">
        <f>VLOOKUP(B29,[38]nov95!$A$54:$IV$138,3,0)</f>
        <v>4495512</v>
      </c>
      <c r="AA29" s="6">
        <f>VLOOKUP(B29,[39]dec95!$A$37:$IV$120,3,0)</f>
        <v>6778026</v>
      </c>
      <c r="AB29" s="6">
        <f>VLOOKUP(B29,[40]jan96!$A$54:$IV$134,3,0)</f>
        <v>6097351</v>
      </c>
      <c r="AC29" s="6">
        <f>VLOOKUP(B29,[41]feb96!$A$36:$IV$114,3,0)</f>
        <v>8683167</v>
      </c>
      <c r="AD29" s="6">
        <f>VLOOKUP(B29,[42]mar96!$A$36:$IV$114,3,0)</f>
        <v>9182526</v>
      </c>
      <c r="AE29" s="6">
        <f>VLOOKUP(B29,[43]apr96!$A$56:$IV$132,3,0)</f>
        <v>4721897</v>
      </c>
      <c r="CQ29" s="4" t="s">
        <v>30</v>
      </c>
      <c r="CR29" s="7">
        <f t="shared" si="83"/>
        <v>-0.68126565334298583</v>
      </c>
      <c r="CS29" s="7">
        <f t="shared" si="2"/>
        <v>-0.56394290988804496</v>
      </c>
      <c r="CT29" s="7">
        <f t="shared" si="3"/>
        <v>-0.7209090375457462</v>
      </c>
      <c r="CU29" s="7">
        <f t="shared" si="4"/>
        <v>-0.67957961669722378</v>
      </c>
      <c r="CV29" s="7">
        <f t="shared" si="5"/>
        <v>-0.70509867197125842</v>
      </c>
      <c r="CW29" s="7">
        <f t="shared" si="6"/>
        <v>-0.6647001621751808</v>
      </c>
      <c r="CX29" s="7">
        <f t="shared" si="7"/>
        <v>-0.53526857620579271</v>
      </c>
      <c r="CY29" s="7">
        <f t="shared" si="8"/>
        <v>-0.78436967190230467</v>
      </c>
      <c r="CZ29" s="7">
        <f t="shared" si="9"/>
        <v>-0.70107258132527805</v>
      </c>
      <c r="DA29" s="7">
        <f t="shared" si="10"/>
        <v>-0.71719748793396787</v>
      </c>
      <c r="DB29" s="7">
        <f t="shared" si="11"/>
        <v>-0.74805542602267305</v>
      </c>
      <c r="DC29" s="7">
        <f t="shared" si="12"/>
        <v>-0.75619850231684882</v>
      </c>
      <c r="DD29" s="7">
        <f t="shared" si="13"/>
        <v>-0.78030828772745309</v>
      </c>
      <c r="DE29" s="7">
        <f t="shared" si="14"/>
        <v>-0.81119507912298461</v>
      </c>
      <c r="DF29" s="7">
        <f t="shared" si="15"/>
        <v>-0.72305333521191117</v>
      </c>
      <c r="DG29" s="7">
        <f t="shared" si="16"/>
        <v>-0.73104007268885163</v>
      </c>
      <c r="DH29" s="7">
        <f t="shared" si="17"/>
        <v>-0.71691863842678072</v>
      </c>
      <c r="DI29" s="7">
        <f t="shared" si="18"/>
        <v>-0.76314995758374837</v>
      </c>
      <c r="DJ29" s="7">
        <f t="shared" si="19"/>
        <v>-0.74505395548300091</v>
      </c>
      <c r="DK29" s="7">
        <f t="shared" si="20"/>
        <v>-0.7837880427023306</v>
      </c>
      <c r="DL29" s="7">
        <f t="shared" si="21"/>
        <v>-0.69122262618714203</v>
      </c>
      <c r="DM29" s="7">
        <f t="shared" si="22"/>
        <v>-0.81718358987212203</v>
      </c>
      <c r="DN29" s="7">
        <f t="shared" si="23"/>
        <v>-0.84014860854558093</v>
      </c>
      <c r="DO29" s="7">
        <f t="shared" si="24"/>
        <v>-0.71977903619384254</v>
      </c>
      <c r="DP29" s="7">
        <f t="shared" si="25"/>
        <v>-0.78556687614056075</v>
      </c>
      <c r="DQ29" s="7">
        <f t="shared" si="26"/>
        <v>-0.83627965370122992</v>
      </c>
      <c r="DR29" s="7">
        <f t="shared" si="27"/>
        <v>-0.75170926507234959</v>
      </c>
      <c r="DS29" s="7">
        <f t="shared" si="28"/>
        <v>-0.843546050298419</v>
      </c>
      <c r="DT29" s="7">
        <f t="shared" si="29"/>
        <v>-0.7818294519045893</v>
      </c>
      <c r="DU29" s="7">
        <f t="shared" si="30"/>
        <v>-0.76086957953124279</v>
      </c>
      <c r="DV29" s="7">
        <f t="shared" si="31"/>
        <v>-0.74501702916877421</v>
      </c>
      <c r="DW29" s="7">
        <f t="shared" si="32"/>
        <v>-0.8076004837308034</v>
      </c>
      <c r="DX29" s="7">
        <f t="shared" si="33"/>
        <v>-0.8177554226996534</v>
      </c>
      <c r="DY29" s="7">
        <f t="shared" si="34"/>
        <v>-0.82859764571013994</v>
      </c>
      <c r="DZ29" s="7">
        <f t="shared" si="35"/>
        <v>-0.82554071284769193</v>
      </c>
      <c r="EA29" s="7">
        <f t="shared" si="36"/>
        <v>-0.80633785488986864</v>
      </c>
      <c r="EB29" s="7">
        <f t="shared" si="37"/>
        <v>-0.80960096974633367</v>
      </c>
      <c r="EC29" s="7">
        <f t="shared" si="38"/>
        <v>-0.8085006653961837</v>
      </c>
      <c r="ED29" s="7">
        <f t="shared" si="39"/>
        <v>-0.82454623257035309</v>
      </c>
      <c r="EE29" s="7">
        <f t="shared" si="40"/>
        <v>-0.81215581186582886</v>
      </c>
      <c r="EF29" s="7">
        <f t="shared" si="41"/>
        <v>-0.78663213202881188</v>
      </c>
      <c r="EG29" s="7">
        <f t="shared" si="42"/>
        <v>-0.74272220762509189</v>
      </c>
      <c r="EH29" s="7">
        <f t="shared" si="43"/>
        <v>-0.81692076840859063</v>
      </c>
      <c r="EI29" s="7">
        <f t="shared" si="44"/>
        <v>-0.78598507335817358</v>
      </c>
      <c r="EJ29" s="7">
        <f t="shared" si="45"/>
        <v>-0.83905119164633912</v>
      </c>
      <c r="EK29" s="7">
        <f t="shared" si="46"/>
        <v>-0.78665506246293027</v>
      </c>
      <c r="EL29" s="7">
        <f t="shared" si="47"/>
        <v>-0.83353854067978217</v>
      </c>
      <c r="EM29" s="7">
        <f t="shared" si="48"/>
        <v>-0.68240061383705786</v>
      </c>
      <c r="EN29" s="7">
        <f t="shared" si="49"/>
        <v>-0.7165320962717715</v>
      </c>
      <c r="EO29" s="7">
        <f t="shared" si="50"/>
        <v>-0.77967810583281449</v>
      </c>
      <c r="EP29" s="7">
        <f t="shared" si="51"/>
        <v>-0.73896907631973574</v>
      </c>
      <c r="EQ29" s="7">
        <f t="shared" si="52"/>
        <v>-0.80216837968579691</v>
      </c>
      <c r="ER29" s="7">
        <f t="shared" si="53"/>
        <v>-0.81892496579369056</v>
      </c>
      <c r="ES29" s="7">
        <f t="shared" si="54"/>
        <v>-0.83964521864832142</v>
      </c>
      <c r="ET29" s="7">
        <f t="shared" si="55"/>
        <v>-0.85672292710668096</v>
      </c>
      <c r="EU29" s="7">
        <f t="shared" si="56"/>
        <v>-0.84968766565932619</v>
      </c>
      <c r="EV29" s="7">
        <f t="shared" si="57"/>
        <v>-0.76165334679675156</v>
      </c>
      <c r="EW29" s="7">
        <f t="shared" si="58"/>
        <v>-0.83641451734984573</v>
      </c>
      <c r="EX29" s="7">
        <f t="shared" si="59"/>
        <v>-0.79552863547156794</v>
      </c>
      <c r="EY29" s="7">
        <f t="shared" si="60"/>
        <v>-0.83944649677239858</v>
      </c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</row>
    <row r="30" spans="1:181" x14ac:dyDescent="0.2">
      <c r="B30" s="5">
        <v>35186</v>
      </c>
      <c r="C30" s="6">
        <v>112027519</v>
      </c>
      <c r="D30" s="6">
        <f>VLOOKUP(B30,[16]jan94!$A$53:$IV$163,3,0)</f>
        <v>2069890</v>
      </c>
      <c r="E30" s="6">
        <f>VLOOKUP(B30,[17]feb94!$A$55:$IV$164,3,0)</f>
        <v>3474002</v>
      </c>
      <c r="F30" s="6">
        <f>VLOOKUP(B30,[18]mar94!$A$38:$IV$146,3,0)</f>
        <v>2955463</v>
      </c>
      <c r="G30" s="6">
        <f>VLOOKUP(B30,[19]apr94!$A$38:$IV$145,3,0)</f>
        <v>2270756</v>
      </c>
      <c r="H30" s="6">
        <f>VLOOKUP(B30,[20]may94!$A$64:$IV$169,3,0)</f>
        <v>3290912</v>
      </c>
      <c r="I30" s="6">
        <f>VLOOKUP(B30,[21]jun94!$A$53:$IV$157,3,0)</f>
        <v>2935447</v>
      </c>
      <c r="J30" s="6">
        <f>VLOOKUP(B30,[22]jul94!$A$61:$IV$164,3,0)</f>
        <v>3512923</v>
      </c>
      <c r="K30" s="6">
        <f>VLOOKUP(B30,[23]aug94!$A$55:$IV$157,3,0)</f>
        <v>3195476</v>
      </c>
      <c r="L30" s="6">
        <f>VLOOKUP(B30,[24]sep94!$A$54:$IV$156,3,0)</f>
        <v>3729545</v>
      </c>
      <c r="M30" s="6">
        <f>VLOOKUP(B30,[25]oct94!$A$49:$IV$149,3,0)</f>
        <v>2307057</v>
      </c>
      <c r="N30" s="6">
        <f>VLOOKUP(B30,[26]nov94!$A$38:$IV$138,3,0)</f>
        <v>2816062</v>
      </c>
      <c r="O30" s="6">
        <f>VLOOKUP(B30,[27]dec94!$A$50:$IV$148,3,0)</f>
        <v>2846724</v>
      </c>
      <c r="P30" s="6">
        <f>VLOOKUP(B30,[28]jan95!$A$63:$IV$158,3,0)</f>
        <v>2449971</v>
      </c>
      <c r="Q30" s="6">
        <f>VLOOKUP(B30,[29]feb95!$A$50:$IV$143,3,0)</f>
        <v>3728642</v>
      </c>
      <c r="R30" s="6">
        <f>VLOOKUP(B30,[30]mar95!$A$37:$IV$129,3,0)</f>
        <v>4168502</v>
      </c>
      <c r="S30" s="6">
        <f>VLOOKUP(B30,[31]apr95!$A$54:$IV$146,3,0)</f>
        <v>2469217</v>
      </c>
      <c r="T30" s="6">
        <f>VLOOKUP(B30,[32]may95!$A$37:$IV$127,3,0)</f>
        <v>4628091</v>
      </c>
      <c r="U30" s="6">
        <f>VLOOKUP(B30,[33]jun95!$A$53:$IV$142,3,0)</f>
        <v>2888559</v>
      </c>
      <c r="V30" s="6">
        <f>VLOOKUP(B30,[34]jul95!$A$52:$IV$140,3,0)</f>
        <v>6054381</v>
      </c>
      <c r="W30" s="6">
        <f>VLOOKUP(B30,[35]aug95!$A$53:$IV$140,3,0)</f>
        <v>4610320</v>
      </c>
      <c r="X30" s="6">
        <f>VLOOKUP(B30,[36]sep95!$A$51:$IV$137,3,0)</f>
        <v>6348452</v>
      </c>
      <c r="Y30" s="6">
        <f>VLOOKUP(B30,[37]oct95!$A$60:$IV$145,3,0)</f>
        <v>4003999</v>
      </c>
      <c r="Z30" s="6">
        <f>VLOOKUP(B30,[38]nov95!$A$54:$IV$138,3,0)</f>
        <v>4497661</v>
      </c>
      <c r="AA30" s="6">
        <f>VLOOKUP(B30,[39]dec95!$A$37:$IV$120,3,0)</f>
        <v>6676317</v>
      </c>
      <c r="AB30" s="6">
        <f>VLOOKUP(B30,[40]jan96!$A$54:$IV$134,3,0)</f>
        <v>5833448</v>
      </c>
      <c r="AC30" s="6">
        <f>VLOOKUP(B30,[41]feb96!$A$36:$IV$114,3,0)</f>
        <v>8424724</v>
      </c>
      <c r="AD30" s="6">
        <f>VLOOKUP(B30,[42]mar96!$A$36:$IV$114,3,0)</f>
        <v>9071793</v>
      </c>
      <c r="AE30" s="6">
        <f>VLOOKUP(B30,[43]apr96!$A$56:$IV$132,3,0)</f>
        <v>9519504</v>
      </c>
      <c r="AF30" s="6">
        <f>VLOOKUP(B30,[44]may96!$A$36:$IV$111,3,0)</f>
        <v>5078386</v>
      </c>
      <c r="CQ30" s="4" t="s">
        <v>31</v>
      </c>
      <c r="CR30" s="7">
        <f t="shared" si="83"/>
        <v>-0.68993308080011628</v>
      </c>
      <c r="CS30" s="7">
        <f t="shared" si="2"/>
        <v>-0.58674158475695537</v>
      </c>
      <c r="CT30" s="7">
        <f t="shared" si="3"/>
        <v>-0.74720979468088788</v>
      </c>
      <c r="CU30" s="7">
        <f t="shared" si="4"/>
        <v>-0.69517802294206732</v>
      </c>
      <c r="CV30" s="7">
        <f t="shared" si="5"/>
        <v>-0.70506910504358022</v>
      </c>
      <c r="CW30" s="7">
        <f t="shared" si="6"/>
        <v>-0.68661908165576835</v>
      </c>
      <c r="CX30" s="7">
        <f t="shared" si="7"/>
        <v>-0.55229818682097176</v>
      </c>
      <c r="CY30" s="7">
        <f t="shared" si="8"/>
        <v>-0.78785111943552844</v>
      </c>
      <c r="CZ30" s="7">
        <f t="shared" si="9"/>
        <v>-0.70679043291802324</v>
      </c>
      <c r="DA30" s="7">
        <f t="shared" si="10"/>
        <v>-0.72818600747552653</v>
      </c>
      <c r="DB30" s="7">
        <f t="shared" si="11"/>
        <v>-0.75939334701551853</v>
      </c>
      <c r="DC30" s="7">
        <f t="shared" si="12"/>
        <v>-0.74802599895366684</v>
      </c>
      <c r="DD30" s="7">
        <f t="shared" si="13"/>
        <v>-0.78877123505734603</v>
      </c>
      <c r="DE30" s="7">
        <f t="shared" si="14"/>
        <v>-0.8058301214469451</v>
      </c>
      <c r="DF30" s="7">
        <f t="shared" si="15"/>
        <v>-0.73717079845749156</v>
      </c>
      <c r="DG30" s="7">
        <f t="shared" si="16"/>
        <v>-0.73924248234358991</v>
      </c>
      <c r="DH30" s="7">
        <f t="shared" si="17"/>
        <v>-0.69396211360435411</v>
      </c>
      <c r="DI30" s="7">
        <f t="shared" si="18"/>
        <v>-0.76684722135375993</v>
      </c>
      <c r="DJ30" s="7">
        <f t="shared" si="19"/>
        <v>-0.75705751450201741</v>
      </c>
      <c r="DK30" s="7">
        <f t="shared" si="20"/>
        <v>-0.78113009985587978</v>
      </c>
      <c r="DL30" s="7">
        <f t="shared" si="21"/>
        <v>-0.69994391587197402</v>
      </c>
      <c r="DM30" s="7">
        <f t="shared" si="22"/>
        <v>-0.81968438117317133</v>
      </c>
      <c r="DN30" s="7">
        <f t="shared" si="23"/>
        <v>-0.84610217717050562</v>
      </c>
      <c r="DO30" s="7">
        <f t="shared" si="24"/>
        <v>-0.72124957152582936</v>
      </c>
      <c r="DP30" s="7">
        <f t="shared" si="25"/>
        <v>-0.78650357503018398</v>
      </c>
      <c r="DQ30" s="7">
        <f t="shared" si="26"/>
        <v>-0.83958481093373527</v>
      </c>
      <c r="DR30" s="7">
        <f t="shared" si="27"/>
        <v>-0.76003556348009749</v>
      </c>
      <c r="DS30" s="7">
        <f t="shared" si="28"/>
        <v>-0.85216669201812756</v>
      </c>
      <c r="DT30" s="7">
        <f t="shared" si="29"/>
        <v>-0.78025570113676646</v>
      </c>
      <c r="DU30" s="7">
        <f t="shared" si="30"/>
        <v>-0.76941899548211146</v>
      </c>
      <c r="DV30" s="7">
        <f t="shared" si="31"/>
        <v>-0.76770257966616084</v>
      </c>
      <c r="DW30" s="7">
        <f t="shared" si="32"/>
        <v>-0.81941573954506608</v>
      </c>
      <c r="DX30" s="7">
        <f t="shared" si="33"/>
        <v>-0.82996925016452927</v>
      </c>
      <c r="DY30" s="7">
        <f t="shared" si="34"/>
        <v>-0.8362125347212862</v>
      </c>
      <c r="DZ30" s="7">
        <f t="shared" si="35"/>
        <v>-0.83555952739842443</v>
      </c>
      <c r="EA30" s="7">
        <f t="shared" si="36"/>
        <v>-0.80670069283688872</v>
      </c>
      <c r="EB30" s="7">
        <f t="shared" si="37"/>
        <v>-0.81915494174314363</v>
      </c>
      <c r="EC30" s="7">
        <f t="shared" si="38"/>
        <v>-0.79942894687271759</v>
      </c>
      <c r="ED30" s="7">
        <f t="shared" si="39"/>
        <v>-0.82847062651837955</v>
      </c>
      <c r="EE30" s="7">
        <f t="shared" si="40"/>
        <v>-0.81320693593917914</v>
      </c>
      <c r="EF30" s="7">
        <f t="shared" si="41"/>
        <v>-0.79218269202710234</v>
      </c>
      <c r="EG30" s="7">
        <f t="shared" si="42"/>
        <v>-0.7437694809445935</v>
      </c>
      <c r="EH30" s="7">
        <f t="shared" si="43"/>
        <v>-0.83149869379556007</v>
      </c>
      <c r="EI30" s="7">
        <f t="shared" si="44"/>
        <v>-0.79669988156784788</v>
      </c>
      <c r="EJ30" s="7">
        <f t="shared" si="45"/>
        <v>-0.83885108678203091</v>
      </c>
      <c r="EK30" s="7">
        <f t="shared" si="46"/>
        <v>-0.79748228873072946</v>
      </c>
      <c r="EL30" s="7">
        <f t="shared" si="47"/>
        <v>-0.83840121518824462</v>
      </c>
      <c r="EM30" s="7">
        <f t="shared" si="48"/>
        <v>-0.68219044564153464</v>
      </c>
      <c r="EN30" s="7">
        <f t="shared" si="49"/>
        <v>-0.73267541240023726</v>
      </c>
      <c r="EO30" s="7">
        <f t="shared" si="50"/>
        <v>-0.78023013021397747</v>
      </c>
      <c r="EP30" s="7">
        <f t="shared" si="51"/>
        <v>-0.75822151610490685</v>
      </c>
      <c r="EQ30" s="7">
        <f t="shared" si="52"/>
        <v>-0.80904290485981512</v>
      </c>
      <c r="ER30" s="7">
        <f t="shared" si="53"/>
        <v>-0.82940067454159827</v>
      </c>
      <c r="ES30" s="7">
        <f t="shared" si="54"/>
        <v>-0.85064499314052999</v>
      </c>
      <c r="ET30" s="7">
        <f t="shared" si="55"/>
        <v>-0.85977478549457109</v>
      </c>
      <c r="EU30" s="7">
        <f t="shared" si="56"/>
        <v>-0.86183511483196695</v>
      </c>
      <c r="EV30" s="7">
        <f t="shared" si="57"/>
        <v>-0.76535752158114034</v>
      </c>
      <c r="EW30" s="7">
        <f t="shared" si="58"/>
        <v>-0.84471643262833296</v>
      </c>
      <c r="EX30" s="7">
        <f t="shared" si="59"/>
        <v>-0.80732844267398762</v>
      </c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</row>
    <row r="31" spans="1:181" x14ac:dyDescent="0.2">
      <c r="B31" s="5">
        <v>35217</v>
      </c>
      <c r="C31" s="6">
        <v>106013849</v>
      </c>
      <c r="D31" s="6">
        <f>VLOOKUP(B31,[16]jan94!$A$53:$IV$163,3,0)</f>
        <v>1948648</v>
      </c>
      <c r="E31" s="6">
        <f>VLOOKUP(B31,[17]feb94!$A$55:$IV$164,3,0)</f>
        <v>3219423</v>
      </c>
      <c r="F31" s="6">
        <f>VLOOKUP(B31,[18]mar94!$A$38:$IV$146,3,0)</f>
        <v>2655395</v>
      </c>
      <c r="G31" s="6">
        <f>VLOOKUP(B31,[19]apr94!$A$38:$IV$145,3,0)</f>
        <v>2069798</v>
      </c>
      <c r="H31" s="6">
        <f>VLOOKUP(B31,[20]may94!$A$64:$IV$169,3,0)</f>
        <v>2890818</v>
      </c>
      <c r="I31" s="6">
        <f>VLOOKUP(B31,[21]jun94!$A$53:$IV$157,3,0)</f>
        <v>2703576</v>
      </c>
      <c r="J31" s="6">
        <f>VLOOKUP(B31,[22]jul94!$A$61:$IV$164,3,0)</f>
        <v>3341904</v>
      </c>
      <c r="K31" s="6">
        <f>VLOOKUP(B31,[23]aug94!$A$55:$IV$157,3,0)</f>
        <v>2899833</v>
      </c>
      <c r="L31" s="6">
        <f>VLOOKUP(B31,[24]sep94!$A$54:$IV$156,3,0)</f>
        <v>3321312</v>
      </c>
      <c r="M31" s="6">
        <f>VLOOKUP(B31,[25]oct94!$A$49:$IV$149,3,0)</f>
        <v>2082890</v>
      </c>
      <c r="N31" s="6">
        <f>VLOOKUP(B31,[26]nov94!$A$38:$IV$138,3,0)</f>
        <v>2546007</v>
      </c>
      <c r="O31" s="6">
        <f>VLOOKUP(B31,[27]dec94!$A$50:$IV$148,3,0)</f>
        <v>2591488</v>
      </c>
      <c r="P31" s="6">
        <f>VLOOKUP(B31,[28]jan95!$A$63:$IV$158,3,0)</f>
        <v>2328518</v>
      </c>
      <c r="Q31" s="6">
        <f>VLOOKUP(B31,[29]feb95!$A$50:$IV$143,3,0)</f>
        <v>3324864</v>
      </c>
      <c r="R31" s="6">
        <f>VLOOKUP(B31,[30]mar95!$A$37:$IV$129,3,0)</f>
        <v>3695262</v>
      </c>
      <c r="S31" s="6">
        <f>VLOOKUP(B31,[31]apr95!$A$54:$IV$146,3,0)</f>
        <v>2151300</v>
      </c>
      <c r="T31" s="6">
        <f>VLOOKUP(B31,[32]may95!$A$37:$IV$127,3,0)</f>
        <v>4125522</v>
      </c>
      <c r="U31" s="6">
        <f>VLOOKUP(B31,[33]jun95!$A$53:$IV$142,3,0)</f>
        <v>2628171</v>
      </c>
      <c r="V31" s="6">
        <f>VLOOKUP(B31,[34]jul95!$A$52:$IV$140,3,0)</f>
        <v>5592621</v>
      </c>
      <c r="W31" s="6">
        <f>VLOOKUP(B31,[35]aug95!$A$53:$IV$140,3,0)</f>
        <v>4184566</v>
      </c>
      <c r="X31" s="6">
        <f>VLOOKUP(B31,[36]sep95!$A$51:$IV$137,3,0)</f>
        <v>5765562</v>
      </c>
      <c r="Y31" s="6">
        <f>VLOOKUP(B31,[37]oct95!$A$60:$IV$145,3,0)</f>
        <v>3440807</v>
      </c>
      <c r="Z31" s="6">
        <f>VLOOKUP(B31,[38]nov95!$A$54:$IV$138,3,0)</f>
        <v>4111407</v>
      </c>
      <c r="AA31" s="6">
        <f>VLOOKUP(B31,[39]dec95!$A$37:$IV$120,3,0)</f>
        <v>5866851</v>
      </c>
      <c r="AB31" s="6">
        <f>VLOOKUP(B31,[40]jan96!$A$54:$IV$134,3,0)</f>
        <v>4978056</v>
      </c>
      <c r="AC31" s="6">
        <f>VLOOKUP(B31,[41]feb96!$A$36:$IV$114,3,0)</f>
        <v>7419597</v>
      </c>
      <c r="AD31" s="6">
        <f>VLOOKUP(B31,[42]mar96!$A$36:$IV$114,3,0)</f>
        <v>8514037</v>
      </c>
      <c r="AE31" s="6">
        <f>VLOOKUP(B31,[43]apr96!$A$56:$IV$132,3,0)</f>
        <v>8757287</v>
      </c>
      <c r="AF31" s="6">
        <f>VLOOKUP(B31,[44]may96!$A$36:$IV$111,3,0)</f>
        <v>10041062</v>
      </c>
      <c r="AG31" s="6">
        <f>VLOOKUP(B31,[45]jun96!$A$36:$IV$110,3,0)</f>
        <v>3847418</v>
      </c>
      <c r="CQ31" s="4" t="s">
        <v>32</v>
      </c>
      <c r="CR31" s="7">
        <f t="shared" si="83"/>
        <v>-0.70194337258030937</v>
      </c>
      <c r="CS31" s="7">
        <f t="shared" si="2"/>
        <v>-0.59450013448449979</v>
      </c>
      <c r="CT31" s="7">
        <f t="shared" si="3"/>
        <v>-0.73466154230062775</v>
      </c>
      <c r="CU31" s="7">
        <f t="shared" si="4"/>
        <v>-0.7068608025749118</v>
      </c>
      <c r="CV31" s="7">
        <f t="shared" si="5"/>
        <v>-0.71341419891821756</v>
      </c>
      <c r="CW31" s="7">
        <f t="shared" si="6"/>
        <v>-0.69043528604944215</v>
      </c>
      <c r="CX31" s="7">
        <f t="shared" si="7"/>
        <v>-0.57302592961715071</v>
      </c>
      <c r="CY31" s="7">
        <f t="shared" si="8"/>
        <v>-0.79000543533556056</v>
      </c>
      <c r="CZ31" s="7">
        <f t="shared" si="9"/>
        <v>-0.72538960557713472</v>
      </c>
      <c r="DA31" s="7">
        <f t="shared" si="10"/>
        <v>-0.68597541168919252</v>
      </c>
      <c r="DB31" s="7">
        <f t="shared" si="11"/>
        <v>-0.77486372701669515</v>
      </c>
      <c r="DC31" s="7">
        <f t="shared" si="12"/>
        <v>-0.75896046472188006</v>
      </c>
      <c r="DD31" s="7">
        <f t="shared" si="13"/>
        <v>-0.78986132550435939</v>
      </c>
      <c r="DE31" s="7">
        <f t="shared" si="14"/>
        <v>-0.81117884117446715</v>
      </c>
      <c r="DF31" s="7">
        <f t="shared" si="15"/>
        <v>-0.75828692009630194</v>
      </c>
      <c r="DG31" s="7">
        <f t="shared" si="16"/>
        <v>-0.75117354337372233</v>
      </c>
      <c r="DH31" s="7">
        <f t="shared" si="17"/>
        <v>-0.7064536891187706</v>
      </c>
      <c r="DI31" s="7">
        <f t="shared" si="18"/>
        <v>-0.7831492955090269</v>
      </c>
      <c r="DJ31" s="7">
        <f t="shared" si="19"/>
        <v>-0.76540742594119837</v>
      </c>
      <c r="DK31" s="7">
        <f t="shared" si="20"/>
        <v>-0.7840559575558288</v>
      </c>
      <c r="DL31" s="7">
        <f t="shared" si="21"/>
        <v>-0.70729969253325886</v>
      </c>
      <c r="DM31" s="7">
        <f t="shared" si="22"/>
        <v>-0.82424882180583958</v>
      </c>
      <c r="DN31" s="7">
        <f t="shared" si="23"/>
        <v>-0.85017020932713183</v>
      </c>
      <c r="DO31" s="7">
        <f t="shared" si="24"/>
        <v>-0.75223368207488961</v>
      </c>
      <c r="DP31" s="7">
        <f t="shared" si="25"/>
        <v>-0.80340806976487467</v>
      </c>
      <c r="DQ31" s="7">
        <f t="shared" si="26"/>
        <v>-0.8450811877553619</v>
      </c>
      <c r="DR31" s="7">
        <f t="shared" si="27"/>
        <v>-0.76847296702454204</v>
      </c>
      <c r="DS31" s="7">
        <f t="shared" si="28"/>
        <v>-0.86212622002154737</v>
      </c>
      <c r="DT31" s="7">
        <f t="shared" si="29"/>
        <v>-0.79554224443589738</v>
      </c>
      <c r="DU31" s="7">
        <f t="shared" si="30"/>
        <v>-0.77701116669930326</v>
      </c>
      <c r="DV31" s="7">
        <f t="shared" si="31"/>
        <v>-0.76694296914516946</v>
      </c>
      <c r="DW31" s="7">
        <f t="shared" si="32"/>
        <v>-0.82589817708513702</v>
      </c>
      <c r="DX31" s="7">
        <f t="shared" si="33"/>
        <v>-0.83626452448033139</v>
      </c>
      <c r="DY31" s="7">
        <f t="shared" si="34"/>
        <v>-0.84305000232878946</v>
      </c>
      <c r="DZ31" s="7">
        <f t="shared" si="35"/>
        <v>-0.83826930261279919</v>
      </c>
      <c r="EA31" s="7">
        <f t="shared" si="36"/>
        <v>-0.81146105661762025</v>
      </c>
      <c r="EB31" s="7">
        <f t="shared" si="37"/>
        <v>-0.82005091911274008</v>
      </c>
      <c r="EC31" s="7">
        <f t="shared" si="38"/>
        <v>-0.82082856105185997</v>
      </c>
      <c r="ED31" s="7">
        <f t="shared" si="39"/>
        <v>-0.82880933009855529</v>
      </c>
      <c r="EE31" s="7">
        <f t="shared" si="40"/>
        <v>-0.82132202390559417</v>
      </c>
      <c r="EF31" s="7">
        <f t="shared" si="41"/>
        <v>-0.80242804211983165</v>
      </c>
      <c r="EG31" s="7">
        <f t="shared" si="42"/>
        <v>-0.74867388243344213</v>
      </c>
      <c r="EH31" s="7">
        <f t="shared" si="43"/>
        <v>-0.83536295971779184</v>
      </c>
      <c r="EI31" s="7">
        <f t="shared" si="44"/>
        <v>-0.80357410958835052</v>
      </c>
      <c r="EJ31" s="7">
        <f t="shared" si="45"/>
        <v>-0.8465707397654042</v>
      </c>
      <c r="EK31" s="7">
        <f t="shared" si="46"/>
        <v>-0.79105178066196613</v>
      </c>
      <c r="EL31" s="7">
        <f t="shared" si="47"/>
        <v>-0.82995346536743653</v>
      </c>
      <c r="EM31" s="7">
        <f t="shared" si="48"/>
        <v>-0.68744815448009733</v>
      </c>
      <c r="EN31" s="7">
        <f t="shared" si="49"/>
        <v>-0.75027537701497016</v>
      </c>
      <c r="EO31" s="7">
        <f t="shared" si="50"/>
        <v>-0.79329071080864511</v>
      </c>
      <c r="EP31" s="7">
        <f t="shared" si="51"/>
        <v>-0.77636752124506547</v>
      </c>
      <c r="EQ31" s="7">
        <f t="shared" si="52"/>
        <v>-0.81572826983732838</v>
      </c>
      <c r="ER31" s="7">
        <f t="shared" si="53"/>
        <v>-0.83120670289602239</v>
      </c>
      <c r="ES31" s="7">
        <f t="shared" si="54"/>
        <v>-0.85939084427823731</v>
      </c>
      <c r="ET31" s="7">
        <f t="shared" si="55"/>
        <v>-0.86785715503374339</v>
      </c>
      <c r="EU31" s="7">
        <f t="shared" si="56"/>
        <v>-0.8798473705783304</v>
      </c>
      <c r="EV31" s="7">
        <f t="shared" si="57"/>
        <v>-0.76093148766462737</v>
      </c>
      <c r="EW31" s="7">
        <f t="shared" si="58"/>
        <v>-0.84857169957362322</v>
      </c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</row>
    <row r="32" spans="1:181" x14ac:dyDescent="0.2">
      <c r="B32" s="5">
        <v>35247</v>
      </c>
      <c r="C32" s="6">
        <v>107938069</v>
      </c>
      <c r="D32" s="6">
        <f>VLOOKUP(B32,[16]jan94!$A$53:$IV$163,3,0)</f>
        <v>1935607</v>
      </c>
      <c r="E32" s="6">
        <f>VLOOKUP(B32,[17]feb94!$A$55:$IV$164,3,0)</f>
        <v>3152803</v>
      </c>
      <c r="F32" s="6">
        <f>VLOOKUP(B32,[18]mar94!$A$38:$IV$146,3,0)</f>
        <v>2666197</v>
      </c>
      <c r="G32" s="6">
        <f>VLOOKUP(B32,[19]apr94!$A$38:$IV$145,3,0)</f>
        <v>2090601</v>
      </c>
      <c r="H32" s="6">
        <f>VLOOKUP(B32,[20]may94!$A$64:$IV$169,3,0)</f>
        <v>2984120</v>
      </c>
      <c r="I32" s="6">
        <f>VLOOKUP(B32,[21]jun94!$A$53:$IV$157,3,0)</f>
        <v>2705377</v>
      </c>
      <c r="J32" s="6">
        <f>VLOOKUP(B32,[22]jul94!$A$61:$IV$164,3,0)</f>
        <v>3487719</v>
      </c>
      <c r="K32" s="6">
        <f>VLOOKUP(B32,[23]aug94!$A$55:$IV$157,3,0)</f>
        <v>2883138</v>
      </c>
      <c r="L32" s="6">
        <f>VLOOKUP(B32,[24]sep94!$A$54:$IV$156,3,0)</f>
        <v>3362587</v>
      </c>
      <c r="M32" s="6">
        <f>VLOOKUP(B32,[25]oct94!$A$49:$IV$149,3,0)</f>
        <v>2201504</v>
      </c>
      <c r="N32" s="6">
        <f>VLOOKUP(B32,[26]nov94!$A$38:$IV$138,3,0)</f>
        <v>2554967</v>
      </c>
      <c r="O32" s="6">
        <f>VLOOKUP(B32,[27]dec94!$A$50:$IV$148,3,0)</f>
        <v>2381326</v>
      </c>
      <c r="P32" s="6">
        <f>VLOOKUP(B32,[28]jan95!$A$63:$IV$158,3,0)</f>
        <v>2459637</v>
      </c>
      <c r="Q32" s="6">
        <f>VLOOKUP(B32,[29]feb95!$A$50:$IV$143,3,0)</f>
        <v>3137903</v>
      </c>
      <c r="R32" s="6">
        <f>VLOOKUP(B32,[30]mar95!$A$37:$IV$129,3,0)</f>
        <v>3576720</v>
      </c>
      <c r="S32" s="6">
        <f>VLOOKUP(B32,[31]apr95!$A$54:$IV$146,3,0)</f>
        <v>2004608</v>
      </c>
      <c r="T32" s="6">
        <f>VLOOKUP(B32,[32]may95!$A$37:$IV$127,3,0)</f>
        <v>4133578</v>
      </c>
      <c r="U32" s="6">
        <f>VLOOKUP(B32,[33]jun95!$A$53:$IV$142,3,0)</f>
        <v>2564125</v>
      </c>
      <c r="V32" s="6">
        <f>VLOOKUP(B32,[34]jul95!$A$52:$IV$140,3,0)</f>
        <v>5503853</v>
      </c>
      <c r="W32" s="6">
        <f>VLOOKUP(B32,[35]aug95!$A$53:$IV$140,3,0)</f>
        <v>4314832</v>
      </c>
      <c r="X32" s="6">
        <f>VLOOKUP(B32,[36]sep95!$A$51:$IV$137,3,0)</f>
        <v>5462138</v>
      </c>
      <c r="Y32" s="6">
        <f>VLOOKUP(B32,[37]oct95!$A$60:$IV$145,3,0)</f>
        <v>3281364</v>
      </c>
      <c r="Z32" s="6">
        <f>VLOOKUP(B32,[38]nov95!$A$54:$IV$138,3,0)</f>
        <v>4132684</v>
      </c>
      <c r="AA32" s="6">
        <f>VLOOKUP(B32,[39]dec95!$A$37:$IV$120,3,0)</f>
        <v>5950656</v>
      </c>
      <c r="AB32" s="6">
        <f>VLOOKUP(B32,[40]jan96!$A$54:$IV$134,3,0)</f>
        <v>4920421</v>
      </c>
      <c r="AC32" s="6">
        <f>VLOOKUP(B32,[41]feb96!$A$36:$IV$114,3,0)</f>
        <v>6946712</v>
      </c>
      <c r="AD32" s="6">
        <f>VLOOKUP(B32,[42]mar96!$A$36:$IV$114,3,0)</f>
        <v>8396802</v>
      </c>
      <c r="AE32" s="6">
        <f>VLOOKUP(B32,[43]apr96!$A$56:$IV$132,3,0)</f>
        <v>8447882</v>
      </c>
      <c r="AF32" s="6">
        <f>VLOOKUP(B32,[44]may96!$A$36:$IV$111,3,0)</f>
        <v>10471745</v>
      </c>
      <c r="AG32" s="6">
        <f>VLOOKUP(B32,[45]jun96!$A$36:$IV$110,3,0)</f>
        <v>7593739</v>
      </c>
      <c r="AH32" s="6">
        <f>VLOOKUP(B32,[46]jul96!$A$48:$IV$122,3,0)</f>
        <v>4224427</v>
      </c>
      <c r="CQ32" s="4" t="s">
        <v>33</v>
      </c>
      <c r="CR32" s="7">
        <f t="shared" si="83"/>
        <v>-0.70780346867062305</v>
      </c>
      <c r="CS32" s="7">
        <f t="shared" si="2"/>
        <v>-0.59937212603827894</v>
      </c>
      <c r="CT32" s="7">
        <f t="shared" si="3"/>
        <v>-0.74022769760154183</v>
      </c>
      <c r="CU32" s="7">
        <f t="shared" si="4"/>
        <v>-0.71210325969457056</v>
      </c>
      <c r="CV32" s="7">
        <f t="shared" si="5"/>
        <v>-0.71101678309030714</v>
      </c>
      <c r="CW32" s="7">
        <f t="shared" si="6"/>
        <v>-0.71704298431306301</v>
      </c>
      <c r="CX32" s="7">
        <f t="shared" si="7"/>
        <v>-0.58536623641608976</v>
      </c>
      <c r="CY32" s="7">
        <f t="shared" si="8"/>
        <v>-0.80102210833853127</v>
      </c>
      <c r="CZ32" s="7">
        <f t="shared" si="9"/>
        <v>-0.73177365646219394</v>
      </c>
      <c r="DA32" s="7">
        <f t="shared" si="10"/>
        <v>-0.70984079822776258</v>
      </c>
      <c r="DB32" s="7">
        <f t="shared" si="11"/>
        <v>-0.80282751840464672</v>
      </c>
      <c r="DC32" s="7">
        <f t="shared" si="12"/>
        <v>-0.77534099773703136</v>
      </c>
      <c r="DD32" s="7">
        <f t="shared" si="13"/>
        <v>-0.80567451319186345</v>
      </c>
      <c r="DE32" s="7">
        <f t="shared" si="14"/>
        <v>-0.81805375458888463</v>
      </c>
      <c r="DF32" s="7">
        <f t="shared" si="15"/>
        <v>-0.75707148862593499</v>
      </c>
      <c r="DG32" s="7">
        <f t="shared" si="16"/>
        <v>-0.75925391816039611</v>
      </c>
      <c r="DH32" s="7">
        <f t="shared" si="17"/>
        <v>-0.72131511301748819</v>
      </c>
      <c r="DI32" s="7">
        <f t="shared" si="18"/>
        <v>-0.79358967885697818</v>
      </c>
      <c r="DJ32" s="7">
        <f t="shared" si="19"/>
        <v>-0.77045247709936771</v>
      </c>
      <c r="DK32" s="7">
        <f t="shared" si="20"/>
        <v>-0.78127695772369776</v>
      </c>
      <c r="DL32" s="7">
        <f t="shared" si="21"/>
        <v>-0.72139229145345163</v>
      </c>
      <c r="DM32" s="7">
        <f t="shared" si="22"/>
        <v>-0.82063730833252435</v>
      </c>
      <c r="DN32" s="7">
        <f t="shared" si="23"/>
        <v>-0.85726406684633294</v>
      </c>
      <c r="DO32" s="7">
        <f t="shared" si="24"/>
        <v>-0.75550721894209971</v>
      </c>
      <c r="DP32" s="7">
        <f t="shared" si="25"/>
        <v>-0.81458523792670712</v>
      </c>
      <c r="DQ32" s="7">
        <f t="shared" si="26"/>
        <v>-0.84844999800239629</v>
      </c>
      <c r="DR32" s="7">
        <f t="shared" si="27"/>
        <v>-0.77947687217670714</v>
      </c>
      <c r="DS32" s="7">
        <f t="shared" si="28"/>
        <v>-0.86814750362343818</v>
      </c>
      <c r="DT32" s="7">
        <f t="shared" si="29"/>
        <v>-0.81366355406912005</v>
      </c>
      <c r="DU32" s="7">
        <f t="shared" si="30"/>
        <v>-0.78757816143009396</v>
      </c>
      <c r="DV32" s="7">
        <f t="shared" si="31"/>
        <v>-0.78752363339114095</v>
      </c>
      <c r="DW32" s="7">
        <f t="shared" si="32"/>
        <v>-0.84057652500944213</v>
      </c>
      <c r="DX32" s="7">
        <f t="shared" si="33"/>
        <v>-0.845067549228947</v>
      </c>
      <c r="DY32" s="7">
        <f t="shared" si="34"/>
        <v>-0.85134416959245407</v>
      </c>
      <c r="DZ32" s="7">
        <f t="shared" si="35"/>
        <v>-0.84549223453458155</v>
      </c>
      <c r="EA32" s="7">
        <f t="shared" si="36"/>
        <v>-0.81431503341141009</v>
      </c>
      <c r="EB32" s="7">
        <f t="shared" si="37"/>
        <v>-0.82801047936599592</v>
      </c>
      <c r="EC32" s="7">
        <f t="shared" si="38"/>
        <v>-0.82370530693640653</v>
      </c>
      <c r="ED32" s="7">
        <f t="shared" si="39"/>
        <v>-0.83533431236877065</v>
      </c>
      <c r="EE32" s="7">
        <f t="shared" si="40"/>
        <v>-0.83023318247278799</v>
      </c>
      <c r="EF32" s="7">
        <f t="shared" si="41"/>
        <v>-0.8217866857450693</v>
      </c>
      <c r="EG32" s="7">
        <f t="shared" si="42"/>
        <v>-0.76343026316136353</v>
      </c>
      <c r="EH32" s="7">
        <f t="shared" si="43"/>
        <v>-0.83724436462620444</v>
      </c>
      <c r="EI32" s="7">
        <f t="shared" si="44"/>
        <v>-0.8176350488816585</v>
      </c>
      <c r="EJ32" s="7">
        <f t="shared" si="45"/>
        <v>-0.86000678952650933</v>
      </c>
      <c r="EK32" s="7">
        <f t="shared" si="46"/>
        <v>-0.79704323573922298</v>
      </c>
      <c r="EL32" s="7">
        <f t="shared" si="47"/>
        <v>-0.83005937068310975</v>
      </c>
      <c r="EM32" s="7">
        <f t="shared" si="48"/>
        <v>-0.67228344356846781</v>
      </c>
      <c r="EN32" s="7">
        <f t="shared" si="49"/>
        <v>-0.75572901933440595</v>
      </c>
      <c r="EO32" s="7">
        <f t="shared" si="50"/>
        <v>-0.80228895665358213</v>
      </c>
      <c r="EP32" s="7">
        <f t="shared" si="51"/>
        <v>-0.77058416654550044</v>
      </c>
      <c r="EQ32" s="7">
        <f t="shared" si="52"/>
        <v>-0.81714167236098412</v>
      </c>
      <c r="ER32" s="7">
        <f t="shared" si="53"/>
        <v>-0.82501306297208798</v>
      </c>
      <c r="ES32" s="7">
        <f t="shared" si="54"/>
        <v>-0.86391876658441102</v>
      </c>
      <c r="ET32" s="7">
        <f t="shared" si="55"/>
        <v>-0.87077881341658758</v>
      </c>
      <c r="EU32" s="7">
        <f t="shared" si="56"/>
        <v>-0.87371136218589407</v>
      </c>
      <c r="EV32" s="7">
        <f t="shared" si="57"/>
        <v>-0.79300695296027646</v>
      </c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</row>
    <row r="33" spans="1:181" x14ac:dyDescent="0.2">
      <c r="B33" s="5">
        <v>35278</v>
      </c>
      <c r="C33" s="6">
        <v>104742788</v>
      </c>
      <c r="D33" s="6">
        <f>VLOOKUP(B33,[16]jan94!$A$53:$IV$163,3,0)</f>
        <v>1897551</v>
      </c>
      <c r="E33" s="6">
        <f>VLOOKUP(B33,[17]feb94!$A$55:$IV$164,3,0)</f>
        <v>3093612</v>
      </c>
      <c r="F33" s="6">
        <f>VLOOKUP(B33,[18]mar94!$A$38:$IV$146,3,0)</f>
        <v>2414942</v>
      </c>
      <c r="G33" s="6">
        <f>VLOOKUP(B33,[19]apr94!$A$38:$IV$145,3,0)</f>
        <v>2053150</v>
      </c>
      <c r="H33" s="6">
        <f>VLOOKUP(B33,[20]may94!$A$64:$IV$169,3,0)</f>
        <v>2637336</v>
      </c>
      <c r="I33" s="6">
        <f>VLOOKUP(B33,[21]jun94!$A$53:$IV$157,3,0)</f>
        <v>2570830</v>
      </c>
      <c r="J33" s="6">
        <f>VLOOKUP(B33,[22]jul94!$A$61:$IV$164,3,0)</f>
        <v>3374359</v>
      </c>
      <c r="K33" s="6">
        <f>VLOOKUP(B33,[23]aug94!$A$55:$IV$157,3,0)</f>
        <v>2681318</v>
      </c>
      <c r="L33" s="6">
        <f>VLOOKUP(B33,[24]sep94!$A$54:$IV$156,3,0)</f>
        <v>3227353</v>
      </c>
      <c r="M33" s="6">
        <f>VLOOKUP(B33,[25]oct94!$A$49:$IV$149,3,0)</f>
        <v>2063757</v>
      </c>
      <c r="N33" s="6">
        <f>VLOOKUP(B33,[26]nov94!$A$38:$IV$138,3,0)</f>
        <v>2382917</v>
      </c>
      <c r="O33" s="6">
        <f>VLOOKUP(B33,[27]dec94!$A$50:$IV$148,3,0)</f>
        <v>2366092</v>
      </c>
      <c r="P33" s="6">
        <f>VLOOKUP(B33,[28]jan95!$A$63:$IV$158,3,0)</f>
        <v>2412916</v>
      </c>
      <c r="Q33" s="6">
        <f>VLOOKUP(B33,[29]feb95!$A$50:$IV$143,3,0)</f>
        <v>2915248</v>
      </c>
      <c r="R33" s="6">
        <f>VLOOKUP(B33,[30]mar95!$A$37:$IV$129,3,0)</f>
        <v>3263784</v>
      </c>
      <c r="S33" s="6">
        <f>VLOOKUP(B33,[31]apr95!$A$54:$IV$146,3,0)</f>
        <v>1780796</v>
      </c>
      <c r="T33" s="6">
        <f>VLOOKUP(B33,[32]may95!$A$37:$IV$127,3,0)</f>
        <v>3837915</v>
      </c>
      <c r="U33" s="6">
        <f>VLOOKUP(B33,[33]jun95!$A$53:$IV$142,3,0)</f>
        <v>2436349</v>
      </c>
      <c r="V33" s="6">
        <f>VLOOKUP(B33,[34]jul95!$A$52:$IV$140,3,0)</f>
        <v>4996678</v>
      </c>
      <c r="W33" s="6">
        <f>VLOOKUP(B33,[35]aug95!$A$53:$IV$140,3,0)</f>
        <v>4017622</v>
      </c>
      <c r="X33" s="6">
        <f>VLOOKUP(B33,[36]sep95!$A$51:$IV$137,3,0)</f>
        <v>4979836</v>
      </c>
      <c r="Y33" s="6">
        <f>VLOOKUP(B33,[37]oct95!$A$60:$IV$145,3,0)</f>
        <v>2926754</v>
      </c>
      <c r="Z33" s="6">
        <f>VLOOKUP(B33,[38]nov95!$A$54:$IV$138,3,0)</f>
        <v>3757480</v>
      </c>
      <c r="AA33" s="6">
        <f>VLOOKUP(B33,[39]dec95!$A$37:$IV$120,3,0)</f>
        <v>5461997</v>
      </c>
      <c r="AB33" s="6">
        <f>VLOOKUP(B33,[40]jan96!$A$54:$IV$134,3,0)</f>
        <v>4554446</v>
      </c>
      <c r="AC33" s="6">
        <f>VLOOKUP(B33,[41]feb96!$A$36:$IV$114,3,0)</f>
        <v>6355450</v>
      </c>
      <c r="AD33" s="6">
        <f>VLOOKUP(B33,[42]mar96!$A$36:$IV$114,3,0)</f>
        <v>8137758</v>
      </c>
      <c r="AE33" s="6">
        <f>VLOOKUP(B33,[43]apr96!$A$56:$IV$132,3,0)</f>
        <v>7453413</v>
      </c>
      <c r="AF33" s="6">
        <f>VLOOKUP(B33,[44]may96!$A$36:$IV$111,3,0)</f>
        <v>9678493</v>
      </c>
      <c r="AG33" s="6">
        <f>VLOOKUP(B33,[45]jun96!$A$36:$IV$110,3,0)</f>
        <v>7271025</v>
      </c>
      <c r="AH33" s="6">
        <f>VLOOKUP(B33,[46]jul96!$A$48:$IV$122,3,0)</f>
        <v>7908000</v>
      </c>
      <c r="AI33" s="6">
        <f>VLOOKUP(B33,[47]aug96!$A$50:$IV$122,3,0)</f>
        <v>5435268</v>
      </c>
      <c r="CQ33" s="4" t="s">
        <v>34</v>
      </c>
      <c r="CR33" s="7">
        <f t="shared" si="83"/>
        <v>-0.69949645087914092</v>
      </c>
      <c r="CS33" s="7">
        <f t="shared" si="2"/>
        <v>-0.61234135154562797</v>
      </c>
      <c r="CT33" s="7">
        <f t="shared" si="3"/>
        <v>-0.75246860972456298</v>
      </c>
      <c r="CU33" s="7">
        <f t="shared" si="4"/>
        <v>-0.72618715428183322</v>
      </c>
      <c r="CV33" s="7">
        <f t="shared" si="5"/>
        <v>-0.72207589180661513</v>
      </c>
      <c r="CW33" s="7">
        <f t="shared" si="6"/>
        <v>-0.72462937115476989</v>
      </c>
      <c r="CX33" s="7">
        <f t="shared" si="7"/>
        <v>-0.59427343690759926</v>
      </c>
      <c r="CY33" s="7">
        <f t="shared" si="8"/>
        <v>-0.80781147579263746</v>
      </c>
      <c r="CZ33" s="7">
        <f t="shared" si="9"/>
        <v>-0.74609558047798363</v>
      </c>
      <c r="DA33" s="7">
        <f t="shared" si="10"/>
        <v>-0.71791249693577297</v>
      </c>
      <c r="DB33" s="7">
        <f t="shared" si="11"/>
        <v>-0.79718799480463365</v>
      </c>
      <c r="DC33" s="7">
        <f t="shared" si="12"/>
        <v>-0.77889722455199695</v>
      </c>
      <c r="DD33" s="7">
        <f t="shared" si="13"/>
        <v>-0.80360369981772228</v>
      </c>
      <c r="DE33" s="7">
        <f t="shared" si="14"/>
        <v>-0.82806953505085246</v>
      </c>
      <c r="DF33" s="7">
        <f t="shared" si="15"/>
        <v>-0.76163912758678776</v>
      </c>
      <c r="DG33" s="7">
        <f t="shared" si="16"/>
        <v>-0.76190261053975761</v>
      </c>
      <c r="DH33" s="7">
        <f t="shared" si="17"/>
        <v>-0.73302059523524288</v>
      </c>
      <c r="DI33" s="7">
        <f t="shared" si="18"/>
        <v>-0.80860538187452458</v>
      </c>
      <c r="DJ33" s="7">
        <f t="shared" si="19"/>
        <v>-0.78000271391677611</v>
      </c>
      <c r="DK33" s="7">
        <f t="shared" si="20"/>
        <v>-0.78186863409922802</v>
      </c>
      <c r="DL33" s="7">
        <f t="shared" si="21"/>
        <v>-0.7429704231580333</v>
      </c>
      <c r="DM33" s="7">
        <f t="shared" si="22"/>
        <v>-0.82984902862711396</v>
      </c>
      <c r="DN33" s="7">
        <f t="shared" si="23"/>
        <v>-0.86119362508048891</v>
      </c>
      <c r="DO33" s="7">
        <f t="shared" si="24"/>
        <v>-0.76770063458806959</v>
      </c>
      <c r="DP33" s="7">
        <f t="shared" si="25"/>
        <v>-0.81976663439862263</v>
      </c>
      <c r="DQ33" s="7">
        <f t="shared" si="26"/>
        <v>-0.85334879465385882</v>
      </c>
      <c r="DR33" s="7">
        <f t="shared" si="27"/>
        <v>-0.79044480788837401</v>
      </c>
      <c r="DS33" s="7">
        <f t="shared" si="28"/>
        <v>-0.87231488111145283</v>
      </c>
      <c r="DT33" s="7">
        <f t="shared" si="29"/>
        <v>-0.81933320881666671</v>
      </c>
      <c r="DU33" s="7">
        <f t="shared" si="30"/>
        <v>-0.80431401165768646</v>
      </c>
      <c r="DV33" s="7">
        <f t="shared" si="31"/>
        <v>-0.80948507840161865</v>
      </c>
      <c r="DW33" s="7">
        <f t="shared" si="32"/>
        <v>-0.84217379554332616</v>
      </c>
      <c r="DX33" s="7">
        <f t="shared" si="33"/>
        <v>-0.84699672715535279</v>
      </c>
      <c r="DY33" s="7">
        <f t="shared" si="34"/>
        <v>-0.8595650957246076</v>
      </c>
      <c r="DZ33" s="7">
        <f t="shared" si="35"/>
        <v>-0.85169448945247694</v>
      </c>
      <c r="EA33" s="7">
        <f t="shared" si="36"/>
        <v>-0.81742978731495375</v>
      </c>
      <c r="EB33" s="7">
        <f t="shared" si="37"/>
        <v>-0.82930109808792285</v>
      </c>
      <c r="EC33" s="7">
        <f t="shared" si="38"/>
        <v>-0.8343593904551182</v>
      </c>
      <c r="ED33" s="7">
        <f t="shared" si="39"/>
        <v>-0.84432397851158625</v>
      </c>
      <c r="EE33" s="7">
        <f t="shared" si="40"/>
        <v>-0.85011144472648359</v>
      </c>
      <c r="EF33" s="7">
        <f t="shared" si="41"/>
        <v>-0.82776286296265678</v>
      </c>
      <c r="EG33" s="7">
        <f t="shared" si="42"/>
        <v>-0.79962945644828209</v>
      </c>
      <c r="EH33" s="7">
        <f t="shared" si="43"/>
        <v>-0.83461858705893044</v>
      </c>
      <c r="EI33" s="7">
        <f t="shared" si="44"/>
        <v>-0.82654997481721959</v>
      </c>
      <c r="EJ33" s="7">
        <f t="shared" si="45"/>
        <v>-0.86484752660418085</v>
      </c>
      <c r="EK33" s="7">
        <f t="shared" si="46"/>
        <v>-0.80739006356736631</v>
      </c>
      <c r="EL33" s="7">
        <f t="shared" si="47"/>
        <v>-0.84588355269365345</v>
      </c>
      <c r="EM33" s="7">
        <f t="shared" si="48"/>
        <v>-0.68464612820682758</v>
      </c>
      <c r="EN33" s="7">
        <f t="shared" si="49"/>
        <v>-0.77462554626802071</v>
      </c>
      <c r="EO33" s="7">
        <f t="shared" si="50"/>
        <v>-0.80340892515630447</v>
      </c>
      <c r="EP33" s="7">
        <f t="shared" si="51"/>
        <v>-0.78294167146632743</v>
      </c>
      <c r="EQ33" s="7">
        <f t="shared" si="52"/>
        <v>-0.82191892236606745</v>
      </c>
      <c r="ER33" s="7">
        <f t="shared" si="53"/>
        <v>-0.82568161047442423</v>
      </c>
      <c r="ES33" s="7">
        <f t="shared" si="54"/>
        <v>-0.86564319512211796</v>
      </c>
      <c r="ET33" s="7">
        <f t="shared" si="55"/>
        <v>-0.85324916996985367</v>
      </c>
      <c r="EU33" s="7">
        <f t="shared" si="56"/>
        <v>-0.87468404120539867</v>
      </c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</row>
    <row r="34" spans="1:181" x14ac:dyDescent="0.2">
      <c r="B34" s="5">
        <v>35309</v>
      </c>
      <c r="C34" s="6">
        <v>99545693</v>
      </c>
      <c r="D34" s="6">
        <f>VLOOKUP(B34,[16]jan94!$A$53:$IV$163,3,0)</f>
        <v>1888546</v>
      </c>
      <c r="E34" s="6">
        <f>VLOOKUP(B34,[17]feb94!$A$55:$IV$164,3,0)</f>
        <v>2957848</v>
      </c>
      <c r="F34" s="6">
        <f>VLOOKUP(B34,[18]mar94!$A$38:$IV$146,3,0)</f>
        <v>2453049</v>
      </c>
      <c r="G34" s="6">
        <f>VLOOKUP(B34,[19]apr94!$A$38:$IV$145,3,0)</f>
        <v>1890194</v>
      </c>
      <c r="H34" s="6">
        <f>VLOOKUP(B34,[20]may94!$A$64:$IV$169,3,0)</f>
        <v>2524394</v>
      </c>
      <c r="I34" s="6">
        <f>VLOOKUP(B34,[21]jun94!$A$53:$IV$157,3,0)</f>
        <v>2381828</v>
      </c>
      <c r="J34" s="6">
        <f>VLOOKUP(B34,[22]jul94!$A$61:$IV$164,3,0)</f>
        <v>3162442</v>
      </c>
      <c r="K34" s="6">
        <f>VLOOKUP(B34,[23]aug94!$A$55:$IV$157,3,0)</f>
        <v>2439065</v>
      </c>
      <c r="L34" s="6">
        <f>VLOOKUP(B34,[24]sep94!$A$54:$IV$156,3,0)</f>
        <v>3079506</v>
      </c>
      <c r="M34" s="6">
        <f>VLOOKUP(B34,[25]oct94!$A$49:$IV$149,3,0)</f>
        <v>1868481</v>
      </c>
      <c r="N34" s="6">
        <f>VLOOKUP(B34,[26]nov94!$A$38:$IV$138,3,0)</f>
        <v>2120597</v>
      </c>
      <c r="O34" s="6">
        <f>VLOOKUP(B34,[27]dec94!$A$50:$IV$148,3,0)</f>
        <v>2230288</v>
      </c>
      <c r="P34" s="6">
        <f>VLOOKUP(B34,[28]jan95!$A$63:$IV$158,3,0)</f>
        <v>2209658</v>
      </c>
      <c r="Q34" s="6">
        <f>VLOOKUP(B34,[29]feb95!$A$50:$IV$143,3,0)</f>
        <v>2461672</v>
      </c>
      <c r="R34" s="6">
        <f>VLOOKUP(B34,[30]mar95!$A$37:$IV$129,3,0)</f>
        <v>3075731</v>
      </c>
      <c r="S34" s="6">
        <f>VLOOKUP(B34,[31]apr95!$A$54:$IV$146,3,0)</f>
        <v>1834531</v>
      </c>
      <c r="T34" s="6">
        <f>VLOOKUP(B34,[32]may95!$A$37:$IV$127,3,0)</f>
        <v>3564137</v>
      </c>
      <c r="U34" s="6">
        <f>VLOOKUP(B34,[33]jun95!$A$53:$IV$142,3,0)</f>
        <v>2255651</v>
      </c>
      <c r="V34" s="6">
        <f>VLOOKUP(B34,[34]jul95!$A$52:$IV$140,3,0)</f>
        <v>4537427</v>
      </c>
      <c r="W34" s="6">
        <f>VLOOKUP(B34,[35]aug95!$A$53:$IV$140,3,0)</f>
        <v>3802790</v>
      </c>
      <c r="X34" s="6">
        <f>VLOOKUP(B34,[36]sep95!$A$51:$IV$137,3,0)</f>
        <v>4736377</v>
      </c>
      <c r="Y34" s="6">
        <f>VLOOKUP(B34,[37]oct95!$A$60:$IV$145,3,0)</f>
        <v>2557066</v>
      </c>
      <c r="Z34" s="6">
        <f>VLOOKUP(B34,[38]nov95!$A$54:$IV$138,3,0)</f>
        <v>3277833</v>
      </c>
      <c r="AA34" s="6">
        <f>VLOOKUP(B34,[39]dec95!$A$37:$IV$120,3,0)</f>
        <v>4579593</v>
      </c>
      <c r="AB34" s="6">
        <f>VLOOKUP(B34,[40]jan96!$A$54:$IV$134,3,0)</f>
        <v>4082921</v>
      </c>
      <c r="AC34" s="6">
        <f>VLOOKUP(B34,[41]feb96!$A$36:$IV$114,3,0)</f>
        <v>5715629</v>
      </c>
      <c r="AD34" s="6">
        <f>VLOOKUP(B34,[42]mar96!$A$36:$IV$114,3,0)</f>
        <v>6950305</v>
      </c>
      <c r="AE34" s="6">
        <f>VLOOKUP(B34,[43]apr96!$A$56:$IV$132,3,0)</f>
        <v>6277807</v>
      </c>
      <c r="AF34" s="6">
        <f>VLOOKUP(B34,[44]may96!$A$36:$IV$111,3,0)</f>
        <v>8483205</v>
      </c>
      <c r="AG34" s="6">
        <f>VLOOKUP(B34,[45]jun96!$A$36:$IV$110,3,0)</f>
        <v>6286675</v>
      </c>
      <c r="AH34" s="6">
        <f>VLOOKUP(B34,[46]jul96!$A$48:$IV$122,3,0)</f>
        <v>7130623</v>
      </c>
      <c r="AI34" s="6">
        <f>VLOOKUP(B34,[47]aug96!$A$50:$IV$122,3,0)</f>
        <v>9198878</v>
      </c>
      <c r="AJ34" s="6">
        <f>VLOOKUP(B34,[48]sep96!$A$65:$IV$136,3,0)</f>
        <v>6083453</v>
      </c>
      <c r="CQ34" s="4" t="s">
        <v>35</v>
      </c>
      <c r="CR34" s="7">
        <f t="shared" si="83"/>
        <v>-0.70021672612611852</v>
      </c>
      <c r="CS34" s="7">
        <f t="shared" si="2"/>
        <v>-0.6168275587139751</v>
      </c>
      <c r="CT34" s="7">
        <f t="shared" si="3"/>
        <v>-0.76542504871108596</v>
      </c>
      <c r="CU34" s="7">
        <f t="shared" si="4"/>
        <v>-0.74839676662802557</v>
      </c>
      <c r="CV34" s="7">
        <f t="shared" si="5"/>
        <v>-0.73588250493563045</v>
      </c>
      <c r="CW34" s="7">
        <f t="shared" si="6"/>
        <v>-0.72693763641250597</v>
      </c>
      <c r="CX34" s="7">
        <f t="shared" si="7"/>
        <v>-0.60531753366083085</v>
      </c>
      <c r="CY34" s="7">
        <f t="shared" si="8"/>
        <v>-0.83548783362375767</v>
      </c>
      <c r="CZ34" s="7">
        <f t="shared" si="9"/>
        <v>-0.75728488104152236</v>
      </c>
      <c r="DA34" s="7">
        <f t="shared" si="10"/>
        <v>-0.74341771333789408</v>
      </c>
      <c r="DB34" s="7">
        <f t="shared" si="11"/>
        <v>-0.80054298427953818</v>
      </c>
      <c r="DC34" s="7">
        <f t="shared" si="12"/>
        <v>-0.78425394304937801</v>
      </c>
      <c r="DD34" s="7">
        <f t="shared" si="13"/>
        <v>-0.81898854224855844</v>
      </c>
      <c r="DE34" s="7">
        <f t="shared" si="14"/>
        <v>-0.83669894165690983</v>
      </c>
      <c r="DF34" s="7">
        <f t="shared" si="15"/>
        <v>-0.77201593196037555</v>
      </c>
      <c r="DG34" s="7">
        <f t="shared" si="16"/>
        <v>-0.77323883488787826</v>
      </c>
      <c r="DH34" s="7">
        <f t="shared" si="17"/>
        <v>-0.75856122071880638</v>
      </c>
      <c r="DI34" s="7">
        <f t="shared" si="18"/>
        <v>-0.81238942432602956</v>
      </c>
      <c r="DJ34" s="7">
        <f t="shared" si="19"/>
        <v>-0.79242564804178806</v>
      </c>
      <c r="DK34" s="7">
        <f t="shared" si="20"/>
        <v>-0.78541297095971352</v>
      </c>
      <c r="DL34" s="7">
        <f t="shared" si="21"/>
        <v>-0.75396992723806078</v>
      </c>
      <c r="DM34" s="7">
        <f t="shared" si="22"/>
        <v>-0.84322731425351616</v>
      </c>
      <c r="DN34" s="7">
        <f t="shared" si="23"/>
        <v>-0.86919218368630524</v>
      </c>
      <c r="DO34" s="7">
        <f t="shared" si="24"/>
        <v>-0.77233498339601003</v>
      </c>
      <c r="DP34" s="7">
        <f t="shared" si="25"/>
        <v>-0.82623823180598643</v>
      </c>
      <c r="DQ34" s="7">
        <f t="shared" si="26"/>
        <v>-0.85474833358319857</v>
      </c>
      <c r="DR34" s="7">
        <f t="shared" si="27"/>
        <v>-0.81530930630915788</v>
      </c>
      <c r="DS34" s="7">
        <f t="shared" si="28"/>
        <v>-0.87672088797903747</v>
      </c>
      <c r="DT34" s="7">
        <f t="shared" si="29"/>
        <v>-0.82321697787402504</v>
      </c>
      <c r="DU34" s="7">
        <f t="shared" si="30"/>
        <v>-0.80093469106588999</v>
      </c>
      <c r="DV34" s="7">
        <f t="shared" si="31"/>
        <v>-0.82189491232507161</v>
      </c>
      <c r="DW34" s="7">
        <f t="shared" si="32"/>
        <v>-0.85203230500572491</v>
      </c>
      <c r="DX34" s="7">
        <f t="shared" si="33"/>
        <v>-0.85560763034510412</v>
      </c>
      <c r="DY34" s="7">
        <f t="shared" si="34"/>
        <v>-0.86634150055418846</v>
      </c>
      <c r="DZ34" s="7">
        <f t="shared" si="35"/>
        <v>-0.86970771160602722</v>
      </c>
      <c r="EA34" s="7">
        <f t="shared" si="36"/>
        <v>-0.8261204074718137</v>
      </c>
      <c r="EB34" s="7">
        <f t="shared" si="37"/>
        <v>-0.82272323654792501</v>
      </c>
      <c r="EC34" s="7">
        <f t="shared" si="38"/>
        <v>-0.82859383680271892</v>
      </c>
      <c r="ED34" s="7">
        <f t="shared" si="39"/>
        <v>-0.84453003336628729</v>
      </c>
      <c r="EE34" s="7">
        <f t="shared" si="40"/>
        <v>-0.85139756088776952</v>
      </c>
      <c r="EF34" s="7">
        <f t="shared" si="41"/>
        <v>-0.83117895012651599</v>
      </c>
      <c r="EG34" s="7">
        <f t="shared" si="42"/>
        <v>-0.79963402699482966</v>
      </c>
      <c r="EH34" s="7">
        <f t="shared" si="43"/>
        <v>-0.83478018067951398</v>
      </c>
      <c r="EI34" s="7">
        <f t="shared" si="44"/>
        <v>-0.83491108350372634</v>
      </c>
      <c r="EJ34" s="7">
        <f t="shared" si="45"/>
        <v>-0.86689890496080335</v>
      </c>
      <c r="EK34" s="7">
        <f t="shared" si="46"/>
        <v>-0.82386043442112233</v>
      </c>
      <c r="EL34" s="7">
        <f t="shared" si="47"/>
        <v>-0.85322379750347577</v>
      </c>
      <c r="EM34" s="7">
        <f t="shared" si="48"/>
        <v>-0.69672587457981272</v>
      </c>
      <c r="EN34" s="7">
        <f t="shared" si="49"/>
        <v>-0.78145339056498486</v>
      </c>
      <c r="EO34" s="7">
        <f t="shared" si="50"/>
        <v>-0.80981961494078447</v>
      </c>
      <c r="EP34" s="7">
        <f t="shared" si="51"/>
        <v>-0.78648927625922815</v>
      </c>
      <c r="EQ34" s="7">
        <f t="shared" si="52"/>
        <v>-0.82305289769390921</v>
      </c>
      <c r="ER34" s="7">
        <f t="shared" si="53"/>
        <v>-0.82960204940348337</v>
      </c>
      <c r="ES34" s="7">
        <f t="shared" si="54"/>
        <v>-0.86991005125524534</v>
      </c>
      <c r="ET34" s="7">
        <f t="shared" si="55"/>
        <v>-0.8606284908487003</v>
      </c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</row>
    <row r="35" spans="1:181" x14ac:dyDescent="0.2">
      <c r="B35" s="5">
        <v>35339</v>
      </c>
      <c r="C35" s="6">
        <v>102002354</v>
      </c>
      <c r="D35" s="6">
        <f>VLOOKUP(B35,[16]jan94!$A$53:$IV$163,3,0)</f>
        <v>1946820</v>
      </c>
      <c r="E35" s="6">
        <f>VLOOKUP(B35,[17]feb94!$A$55:$IV$164,3,0)</f>
        <v>2957499</v>
      </c>
      <c r="F35" s="6">
        <f>VLOOKUP(B35,[18]mar94!$A$38:$IV$146,3,0)</f>
        <v>2481643</v>
      </c>
      <c r="G35" s="6">
        <f>VLOOKUP(B35,[19]apr94!$A$38:$IV$145,3,0)</f>
        <v>1878341</v>
      </c>
      <c r="H35" s="6">
        <f>VLOOKUP(B35,[20]may94!$A$64:$IV$169,3,0)</f>
        <v>2608802</v>
      </c>
      <c r="I35" s="6">
        <f>VLOOKUP(B35,[21]jun94!$A$53:$IV$157,3,0)</f>
        <v>2592252</v>
      </c>
      <c r="J35" s="6">
        <f>VLOOKUP(B35,[22]jul94!$A$61:$IV$164,3,0)</f>
        <v>3250543</v>
      </c>
      <c r="K35" s="6">
        <f>VLOOKUP(B35,[23]aug94!$A$55:$IV$157,3,0)</f>
        <v>2408312</v>
      </c>
      <c r="L35" s="6">
        <f>VLOOKUP(B35,[24]sep94!$A$54:$IV$156,3,0)</f>
        <v>2992981</v>
      </c>
      <c r="M35" s="6">
        <f>VLOOKUP(B35,[25]oct94!$A$49:$IV$149,3,0)</f>
        <v>2008185</v>
      </c>
      <c r="N35" s="6">
        <f>VLOOKUP(B35,[26]nov94!$A$38:$IV$138,3,0)</f>
        <v>2063741</v>
      </c>
      <c r="O35" s="6">
        <f>VLOOKUP(B35,[27]dec94!$A$50:$IV$148,3,0)</f>
        <v>2115226</v>
      </c>
      <c r="P35" s="6">
        <f>VLOOKUP(B35,[28]jan95!$A$63:$IV$158,3,0)</f>
        <v>2233773</v>
      </c>
      <c r="Q35" s="6">
        <f>VLOOKUP(B35,[29]feb95!$A$50:$IV$143,3,0)</f>
        <v>2421938</v>
      </c>
      <c r="R35" s="6">
        <f>VLOOKUP(B35,[30]mar95!$A$37:$IV$129,3,0)</f>
        <v>2981656</v>
      </c>
      <c r="S35" s="6">
        <f>VLOOKUP(B35,[31]apr95!$A$54:$IV$146,3,0)</f>
        <v>1713617</v>
      </c>
      <c r="T35" s="6">
        <f>VLOOKUP(B35,[32]may95!$A$37:$IV$127,3,0)</f>
        <v>3484368</v>
      </c>
      <c r="U35" s="6">
        <f>VLOOKUP(B35,[33]jun95!$A$53:$IV$142,3,0)</f>
        <v>2185444</v>
      </c>
      <c r="V35" s="6">
        <f>VLOOKUP(B35,[34]jul95!$A$52:$IV$140,3,0)</f>
        <v>4431987</v>
      </c>
      <c r="W35" s="6">
        <f>VLOOKUP(B35,[35]aug95!$A$53:$IV$140,3,0)</f>
        <v>3713593</v>
      </c>
      <c r="X35" s="6">
        <f>VLOOKUP(B35,[36]sep95!$A$51:$IV$137,3,0)</f>
        <v>4411223</v>
      </c>
      <c r="Y35" s="6">
        <f>VLOOKUP(B35,[37]oct95!$A$60:$IV$145,3,0)</f>
        <v>2716259</v>
      </c>
      <c r="Z35" s="6">
        <f>VLOOKUP(B35,[38]nov95!$A$54:$IV$138,3,0)</f>
        <v>3182393</v>
      </c>
      <c r="AA35" s="6">
        <f>VLOOKUP(B35,[39]dec95!$A$37:$IV$120,3,0)</f>
        <v>4499172</v>
      </c>
      <c r="AB35" s="6">
        <f>VLOOKUP(B35,[40]jan96!$A$54:$IV$134,3,0)</f>
        <v>4028952</v>
      </c>
      <c r="AC35" s="6">
        <f>VLOOKUP(B35,[41]feb96!$A$36:$IV$114,3,0)</f>
        <v>5605239</v>
      </c>
      <c r="AD35" s="6">
        <f>VLOOKUP(B35,[42]mar96!$A$36:$IV$114,3,0)</f>
        <v>6786374</v>
      </c>
      <c r="AE35" s="6">
        <f>VLOOKUP(B35,[43]apr96!$A$56:$IV$132,3,0)</f>
        <v>5835992</v>
      </c>
      <c r="AF35" s="6">
        <f>VLOOKUP(B35,[44]may96!$A$36:$IV$111,3,0)</f>
        <v>8398158</v>
      </c>
      <c r="AG35" s="6">
        <f>VLOOKUP(B35,[45]jun96!$A$36:$IV$110,3,0)</f>
        <v>5232084</v>
      </c>
      <c r="AH35" s="6">
        <f>VLOOKUP(B35,[46]jul96!$A$48:$IV$122,3,0)</f>
        <v>6726803</v>
      </c>
      <c r="AI35" s="6">
        <f>VLOOKUP(B35,[47]aug96!$A$50:$IV$122,3,0)</f>
        <v>8867613</v>
      </c>
      <c r="AJ35" s="6">
        <f>VLOOKUP(B35,[48]sep96!$A$65:$IV$136,3,0)</f>
        <v>10499429</v>
      </c>
      <c r="AK35" s="6">
        <f>VLOOKUP(B35,[49]oct96!$A$51:$IV$122,3,0)</f>
        <v>5684680</v>
      </c>
      <c r="CQ35" s="4" t="s">
        <v>36</v>
      </c>
      <c r="CR35" s="7">
        <f t="shared" si="83"/>
        <v>-0.71238604451365362</v>
      </c>
      <c r="CS35" s="7">
        <f t="shared" si="2"/>
        <v>-0.63857369357352844</v>
      </c>
      <c r="CT35" s="7">
        <f t="shared" si="3"/>
        <v>-0.77346386562995462</v>
      </c>
      <c r="CU35" s="7">
        <f t="shared" si="4"/>
        <v>-0.74901333182264518</v>
      </c>
      <c r="CV35" s="7">
        <f t="shared" si="5"/>
        <v>-0.75836407628687896</v>
      </c>
      <c r="CW35" s="7">
        <f t="shared" si="6"/>
        <v>-0.73101107735731119</v>
      </c>
      <c r="CX35" s="7">
        <f t="shared" si="7"/>
        <v>-0.62612997042734886</v>
      </c>
      <c r="CY35" s="7">
        <f t="shared" si="8"/>
        <v>-0.83916702387961617</v>
      </c>
      <c r="CZ35" s="7">
        <f t="shared" si="9"/>
        <v>-0.76539133408560622</v>
      </c>
      <c r="DA35" s="7">
        <f t="shared" si="10"/>
        <v>-0.76115702084451198</v>
      </c>
      <c r="DB35" s="7">
        <f t="shared" si="11"/>
        <v>-0.81417197312390277</v>
      </c>
      <c r="DC35" s="7">
        <f t="shared" si="12"/>
        <v>-0.79826971249291401</v>
      </c>
      <c r="DD35" s="7">
        <f t="shared" si="13"/>
        <v>-0.81370443118934599</v>
      </c>
      <c r="DE35" s="7">
        <f t="shared" si="14"/>
        <v>-0.84426589021436271</v>
      </c>
      <c r="DF35" s="7">
        <f t="shared" si="15"/>
        <v>-0.78208734289212201</v>
      </c>
      <c r="DG35" s="7">
        <f t="shared" si="16"/>
        <v>-0.77475083032944314</v>
      </c>
      <c r="DH35" s="7">
        <f t="shared" si="17"/>
        <v>-0.75850937411318498</v>
      </c>
      <c r="DI35" s="7">
        <f t="shared" si="18"/>
        <v>-0.79781613427053688</v>
      </c>
      <c r="DJ35" s="7">
        <f t="shared" si="19"/>
        <v>-0.80242707598065233</v>
      </c>
      <c r="DK35" s="7">
        <f t="shared" si="20"/>
        <v>-0.80015597606278277</v>
      </c>
      <c r="DL35" s="7">
        <f t="shared" si="21"/>
        <v>-0.7565649762141412</v>
      </c>
      <c r="DM35" s="7">
        <f t="shared" si="22"/>
        <v>-0.83108352751925207</v>
      </c>
      <c r="DN35" s="7">
        <f t="shared" si="23"/>
        <v>-0.87619143413448819</v>
      </c>
      <c r="DO35" s="7">
        <f t="shared" si="24"/>
        <v>-0.77985324593020544</v>
      </c>
      <c r="DP35" s="7">
        <f t="shared" si="25"/>
        <v>-0.81920964884332304</v>
      </c>
      <c r="DQ35" s="7">
        <f t="shared" si="26"/>
        <v>-0.86706422276010287</v>
      </c>
      <c r="DR35" s="7">
        <f t="shared" si="27"/>
        <v>-0.82497067905687593</v>
      </c>
      <c r="DS35" s="7">
        <f t="shared" si="28"/>
        <v>-0.87888819402475482</v>
      </c>
      <c r="DT35" s="7">
        <f t="shared" si="29"/>
        <v>-0.82531300939822827</v>
      </c>
      <c r="DU35" s="7">
        <f t="shared" si="30"/>
        <v>-0.80311629093388648</v>
      </c>
      <c r="DV35" s="7">
        <f t="shared" si="31"/>
        <v>-0.81894372787051095</v>
      </c>
      <c r="DW35" s="7">
        <f t="shared" si="32"/>
        <v>-0.86859995316820149</v>
      </c>
      <c r="DX35" s="7">
        <f t="shared" si="33"/>
        <v>-0.85930825381075482</v>
      </c>
      <c r="DY35" s="7">
        <f t="shared" si="34"/>
        <v>-0.86774876000358003</v>
      </c>
      <c r="DZ35" s="7">
        <f t="shared" si="35"/>
        <v>-0.87331960952913512</v>
      </c>
      <c r="EA35" s="7">
        <f t="shared" si="36"/>
        <v>-0.82086165686112911</v>
      </c>
      <c r="EB35" s="7">
        <f t="shared" si="37"/>
        <v>-0.82430197757094903</v>
      </c>
      <c r="EC35" s="7">
        <f t="shared" si="38"/>
        <v>-0.83791525490824337</v>
      </c>
      <c r="ED35" s="7">
        <f t="shared" si="39"/>
        <v>-0.85309772442686438</v>
      </c>
      <c r="EE35" s="7">
        <f t="shared" si="40"/>
        <v>-0.87062676786467541</v>
      </c>
      <c r="EF35" s="7">
        <f t="shared" si="41"/>
        <v>-0.83547983890958133</v>
      </c>
      <c r="EG35" s="7">
        <f t="shared" si="42"/>
        <v>-0.80320627678561229</v>
      </c>
      <c r="EH35" s="7">
        <f t="shared" si="43"/>
        <v>-0.83300258170882313</v>
      </c>
      <c r="EI35" s="7">
        <f t="shared" si="44"/>
        <v>-0.84608557937550433</v>
      </c>
      <c r="EJ35" s="7">
        <f t="shared" si="45"/>
        <v>-0.87467799597267348</v>
      </c>
      <c r="EK35" s="7">
        <f t="shared" si="46"/>
        <v>-0.82030652516703773</v>
      </c>
      <c r="EL35" s="7">
        <f t="shared" si="47"/>
        <v>-0.85797797593376945</v>
      </c>
      <c r="EM35" s="7">
        <f t="shared" si="48"/>
        <v>-0.71186071177329324</v>
      </c>
      <c r="EN35" s="7">
        <f t="shared" si="49"/>
        <v>-0.79024933066108261</v>
      </c>
      <c r="EO35" s="7">
        <f t="shared" si="50"/>
        <v>-0.81609978051217358</v>
      </c>
      <c r="EP35" s="7">
        <f t="shared" si="51"/>
        <v>-0.80707610029622479</v>
      </c>
      <c r="EQ35" s="7">
        <f t="shared" si="52"/>
        <v>-0.82065882410311086</v>
      </c>
      <c r="ER35" s="7">
        <f t="shared" si="53"/>
        <v>-0.83675531097684841</v>
      </c>
      <c r="ES35" s="7">
        <f t="shared" si="54"/>
        <v>-0.87644323997890683</v>
      </c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</row>
    <row r="36" spans="1:181" x14ac:dyDescent="0.2">
      <c r="B36" s="5">
        <v>35370</v>
      </c>
      <c r="C36" s="6">
        <v>97984640</v>
      </c>
      <c r="D36" s="6">
        <f>VLOOKUP(B36,[16]jan94!$A$53:$IV$163,3,0)</f>
        <v>1807540</v>
      </c>
      <c r="E36" s="6">
        <f>VLOOKUP(B36,[17]feb94!$A$55:$IV$164,3,0)</f>
        <v>2828974</v>
      </c>
      <c r="F36" s="6">
        <f>VLOOKUP(B36,[18]mar94!$A$38:$IV$146,3,0)</f>
        <v>2288423</v>
      </c>
      <c r="G36" s="6">
        <f>VLOOKUP(B36,[19]apr94!$A$38:$IV$145,3,0)</f>
        <v>1785241</v>
      </c>
      <c r="H36" s="6">
        <f>VLOOKUP(B36,[20]may94!$A$64:$IV$169,3,0)</f>
        <v>2453212</v>
      </c>
      <c r="I36" s="6">
        <f>VLOOKUP(B36,[21]jun94!$A$53:$IV$157,3,0)</f>
        <v>2344639</v>
      </c>
      <c r="J36" s="6">
        <f>VLOOKUP(B36,[22]jul94!$A$61:$IV$164,3,0)</f>
        <v>2977417</v>
      </c>
      <c r="K36" s="6">
        <f>VLOOKUP(B36,[23]aug94!$A$55:$IV$157,3,0)</f>
        <v>2148228</v>
      </c>
      <c r="L36" s="6">
        <f>VLOOKUP(B36,[24]sep94!$A$54:$IV$156,3,0)</f>
        <v>2787102</v>
      </c>
      <c r="M36" s="6">
        <f>VLOOKUP(B36,[25]oct94!$A$49:$IV$149,3,0)</f>
        <v>1918378</v>
      </c>
      <c r="N36" s="6">
        <f>VLOOKUP(B36,[26]nov94!$A$38:$IV$138,3,0)</f>
        <v>1941239</v>
      </c>
      <c r="O36" s="6">
        <f>VLOOKUP(B36,[27]dec94!$A$50:$IV$148,3,0)</f>
        <v>2006922</v>
      </c>
      <c r="P36" s="6">
        <f>VLOOKUP(B36,[28]jan95!$A$63:$IV$158,3,0)</f>
        <v>2023380</v>
      </c>
      <c r="Q36" s="6">
        <f>VLOOKUP(B36,[29]feb95!$A$50:$IV$143,3,0)</f>
        <v>2228201</v>
      </c>
      <c r="R36" s="6">
        <f>VLOOKUP(B36,[30]mar95!$A$37:$IV$129,3,0)</f>
        <v>2795641</v>
      </c>
      <c r="S36" s="6">
        <f>VLOOKUP(B36,[31]apr95!$A$54:$IV$146,3,0)</f>
        <v>1520289</v>
      </c>
      <c r="T36" s="6">
        <f>VLOOKUP(B36,[32]may95!$A$37:$IV$127,3,0)</f>
        <v>3227566</v>
      </c>
      <c r="U36" s="6">
        <f>VLOOKUP(B36,[33]jun95!$A$53:$IV$142,3,0)</f>
        <v>2134216</v>
      </c>
      <c r="V36" s="6">
        <f>VLOOKUP(B36,[34]jul95!$A$52:$IV$140,3,0)</f>
        <v>4351254</v>
      </c>
      <c r="W36" s="6">
        <f>VLOOKUP(B36,[35]aug95!$A$53:$IV$140,3,0)</f>
        <v>3239292</v>
      </c>
      <c r="X36" s="6">
        <f>VLOOKUP(B36,[36]sep95!$A$51:$IV$137,3,0)</f>
        <v>4079700</v>
      </c>
      <c r="Y36" s="6">
        <f>VLOOKUP(B36,[37]oct95!$A$60:$IV$145,3,0)</f>
        <v>2515794</v>
      </c>
      <c r="Z36" s="6">
        <f>VLOOKUP(B36,[38]nov95!$A$54:$IV$138,3,0)</f>
        <v>2773352</v>
      </c>
      <c r="AA36" s="6">
        <f>VLOOKUP(B36,[39]dec95!$A$37:$IV$120,3,0)</f>
        <v>4325832</v>
      </c>
      <c r="AB36" s="6">
        <f>VLOOKUP(B36,[40]jan96!$A$54:$IV$134,3,0)</f>
        <v>3735224</v>
      </c>
      <c r="AC36" s="6">
        <f>VLOOKUP(B36,[41]feb96!$A$36:$IV$114,3,0)</f>
        <v>5212934</v>
      </c>
      <c r="AD36" s="6">
        <f>VLOOKUP(B36,[42]mar96!$A$36:$IV$114,3,0)</f>
        <v>6139341</v>
      </c>
      <c r="AE36" s="6">
        <f>VLOOKUP(B36,[43]apr96!$A$56:$IV$132,3,0)</f>
        <v>5572080</v>
      </c>
      <c r="AF36" s="6">
        <f>VLOOKUP(B36,[44]may96!$A$36:$IV$111,3,0)</f>
        <v>7204319</v>
      </c>
      <c r="AG36" s="6">
        <f>VLOOKUP(B36,[45]jun96!$A$36:$IV$110,3,0)</f>
        <v>5011411</v>
      </c>
      <c r="AH36" s="6">
        <f>VLOOKUP(B36,[46]jul96!$A$48:$IV$122,3,0)</f>
        <v>6154962</v>
      </c>
      <c r="AI36" s="6">
        <f>VLOOKUP(B36,[47]aug96!$A$50:$IV$122,3,0)</f>
        <v>8120515</v>
      </c>
      <c r="AJ36" s="6">
        <f>VLOOKUP(B36,[48]sep96!$A$65:$IV$136,3,0)</f>
        <v>9351220</v>
      </c>
      <c r="AK36" s="6">
        <f>VLOOKUP(B36,[49]oct96!$A$51:$IV$122,3,0)</f>
        <v>10563428</v>
      </c>
      <c r="AL36" s="6">
        <f>VLOOKUP(B36,[50]nov96!$A$55:$IV$124,3,0)</f>
        <v>6352316</v>
      </c>
      <c r="CQ36" s="4" t="s">
        <v>37</v>
      </c>
      <c r="CR36" s="7">
        <f t="shared" si="83"/>
        <v>-0.72813456513363262</v>
      </c>
      <c r="CS36" s="7">
        <f t="shared" si="2"/>
        <v>-0.65000107482738523</v>
      </c>
      <c r="CT36" s="7">
        <f t="shared" si="3"/>
        <v>-0.77669702233954985</v>
      </c>
      <c r="CU36" s="7">
        <f t="shared" si="4"/>
        <v>-0.76717081200734871</v>
      </c>
      <c r="CV36" s="7">
        <f t="shared" si="5"/>
        <v>-0.76258610995556031</v>
      </c>
      <c r="CW36" s="7">
        <f t="shared" si="6"/>
        <v>-0.73080847263782112</v>
      </c>
      <c r="CX36" s="7">
        <f t="shared" si="7"/>
        <v>-0.64222424663351407</v>
      </c>
      <c r="CY36" s="7">
        <f t="shared" si="8"/>
        <v>-0.83982718407852708</v>
      </c>
      <c r="CZ36" s="7">
        <f t="shared" si="9"/>
        <v>-0.7642969605433092</v>
      </c>
      <c r="DA36" s="7">
        <f t="shared" si="10"/>
        <v>-0.75262423437633985</v>
      </c>
      <c r="DB36" s="7">
        <f t="shared" si="11"/>
        <v>-0.82084232379356592</v>
      </c>
      <c r="DC36" s="7">
        <f t="shared" si="12"/>
        <v>-0.8027310556886792</v>
      </c>
      <c r="DD36" s="7">
        <f t="shared" si="13"/>
        <v>-0.81022036959350163</v>
      </c>
      <c r="DE36" s="7">
        <f t="shared" si="14"/>
        <v>-0.85513204296307022</v>
      </c>
      <c r="DF36" s="7">
        <f t="shared" si="15"/>
        <v>-0.78670193772943664</v>
      </c>
      <c r="DG36" s="7">
        <f t="shared" si="16"/>
        <v>-0.78881886283253544</v>
      </c>
      <c r="DH36" s="7">
        <f t="shared" si="17"/>
        <v>-0.77840329525268726</v>
      </c>
      <c r="DI36" s="7">
        <f t="shared" si="18"/>
        <v>-0.77457492629403013</v>
      </c>
      <c r="DJ36" s="7">
        <f t="shared" si="19"/>
        <v>-0.79964125887930448</v>
      </c>
      <c r="DK36" s="7">
        <f t="shared" si="20"/>
        <v>-0.81283848003073556</v>
      </c>
      <c r="DL36" s="7">
        <f t="shared" si="21"/>
        <v>-0.76984870298308561</v>
      </c>
      <c r="DM36" s="7">
        <f t="shared" si="22"/>
        <v>-0.85159161708697628</v>
      </c>
      <c r="DN36" s="7">
        <f t="shared" si="23"/>
        <v>-0.87602083176957024</v>
      </c>
      <c r="DO36" s="7">
        <f t="shared" si="24"/>
        <v>-0.78547963005488919</v>
      </c>
      <c r="DP36" s="7">
        <f t="shared" si="25"/>
        <v>-0.83342583424416972</v>
      </c>
      <c r="DQ36" s="7">
        <f t="shared" si="26"/>
        <v>-0.87188408439934828</v>
      </c>
      <c r="DR36" s="7">
        <f t="shared" si="27"/>
        <v>-0.82689473774116495</v>
      </c>
      <c r="DS36" s="7">
        <f t="shared" si="28"/>
        <v>-0.88850480025009715</v>
      </c>
      <c r="DT36" s="7">
        <f t="shared" si="29"/>
        <v>-0.82406831070259301</v>
      </c>
      <c r="DU36" s="7">
        <f t="shared" si="30"/>
        <v>-0.81073868880666033</v>
      </c>
      <c r="DV36" s="7">
        <f t="shared" si="31"/>
        <v>-0.82299658573596357</v>
      </c>
      <c r="DW36" s="7">
        <f t="shared" si="32"/>
        <v>-0.87319572052437344</v>
      </c>
      <c r="DX36" s="7">
        <f t="shared" si="33"/>
        <v>-0.86917898106649416</v>
      </c>
      <c r="DY36" s="7">
        <f t="shared" si="34"/>
        <v>-0.87004000973926265</v>
      </c>
      <c r="DZ36" s="7">
        <f t="shared" si="35"/>
        <v>-0.8766628114867393</v>
      </c>
      <c r="EA36" s="7">
        <f t="shared" si="36"/>
        <v>-0.83690797957357188</v>
      </c>
      <c r="EB36" s="7">
        <f t="shared" si="37"/>
        <v>-0.82035110644878972</v>
      </c>
      <c r="EC36" s="7">
        <f t="shared" si="38"/>
        <v>-0.83317100270117117</v>
      </c>
      <c r="ED36" s="7">
        <f t="shared" si="39"/>
        <v>-0.85750181346815613</v>
      </c>
      <c r="EE36" s="7">
        <f t="shared" si="40"/>
        <v>-0.88195675864580314</v>
      </c>
      <c r="EF36" s="7">
        <f t="shared" si="41"/>
        <v>-0.83544474814784875</v>
      </c>
      <c r="EG36" s="7">
        <f t="shared" si="42"/>
        <v>-0.81814826564121579</v>
      </c>
      <c r="EH36" s="7">
        <f t="shared" si="43"/>
        <v>-0.83135244674611897</v>
      </c>
      <c r="EI36" s="7">
        <f t="shared" si="44"/>
        <v>-0.85089348247291774</v>
      </c>
      <c r="EJ36" s="7">
        <f t="shared" si="45"/>
        <v>-0.88341862120729042</v>
      </c>
      <c r="EK36" s="7">
        <f t="shared" si="46"/>
        <v>-0.81900019188607687</v>
      </c>
      <c r="EL36" s="7">
        <f t="shared" si="47"/>
        <v>-0.86365391434198147</v>
      </c>
      <c r="EM36" s="7">
        <f t="shared" si="48"/>
        <v>-0.72848549820111974</v>
      </c>
      <c r="EN36" s="7">
        <f t="shared" si="49"/>
        <v>-0.80450010422252216</v>
      </c>
      <c r="EO36" s="7">
        <f t="shared" si="50"/>
        <v>-0.82360973308997953</v>
      </c>
      <c r="EP36" s="7">
        <f t="shared" si="51"/>
        <v>-0.80696225071953975</v>
      </c>
      <c r="EQ36" s="7">
        <f t="shared" si="52"/>
        <v>-0.82159716518491177</v>
      </c>
      <c r="ER36" s="7">
        <f t="shared" si="53"/>
        <v>-0.84536020344892404</v>
      </c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</row>
    <row r="37" spans="1:181" x14ac:dyDescent="0.2">
      <c r="B37" s="5">
        <v>35400</v>
      </c>
      <c r="C37" s="6">
        <v>99358863</v>
      </c>
      <c r="D37" s="6">
        <f>VLOOKUP(B37,[16]jan94!$A$53:$IV$163,3,0)</f>
        <v>1765519</v>
      </c>
      <c r="E37" s="6">
        <f>VLOOKUP(B37,[17]feb94!$A$55:$IV$164,3,0)</f>
        <v>2757369</v>
      </c>
      <c r="F37" s="6">
        <f>VLOOKUP(B37,[18]mar94!$A$38:$IV$146,3,0)</f>
        <v>2240929</v>
      </c>
      <c r="G37" s="6">
        <f>VLOOKUP(B37,[19]apr94!$A$38:$IV$145,3,0)</f>
        <v>1754504</v>
      </c>
      <c r="H37" s="6">
        <f>VLOOKUP(B37,[20]may94!$A$64:$IV$169,3,0)</f>
        <v>2556192</v>
      </c>
      <c r="I37" s="6">
        <f>VLOOKUP(B37,[21]jun94!$A$53:$IV$157,3,0)</f>
        <v>2393290</v>
      </c>
      <c r="J37" s="6">
        <f>VLOOKUP(B37,[22]jul94!$A$61:$IV$164,3,0)</f>
        <v>2963923</v>
      </c>
      <c r="K37" s="6">
        <f>VLOOKUP(B37,[23]aug94!$A$55:$IV$157,3,0)</f>
        <v>2137445</v>
      </c>
      <c r="L37" s="6">
        <f>VLOOKUP(B37,[24]sep94!$A$54:$IV$156,3,0)</f>
        <v>2671661</v>
      </c>
      <c r="M37" s="6">
        <f>VLOOKUP(B37,[25]oct94!$A$49:$IV$149,3,0)</f>
        <v>1895048</v>
      </c>
      <c r="N37" s="6">
        <f>VLOOKUP(B37,[26]nov94!$A$38:$IV$138,3,0)</f>
        <v>2035711</v>
      </c>
      <c r="O37" s="6">
        <f>VLOOKUP(B37,[27]dec94!$A$50:$IV$148,3,0)</f>
        <v>2164883</v>
      </c>
      <c r="P37" s="6">
        <f>VLOOKUP(B37,[28]jan95!$A$63:$IV$158,3,0)</f>
        <v>2163325</v>
      </c>
      <c r="Q37" s="6">
        <f>VLOOKUP(B37,[29]feb95!$A$50:$IV$143,3,0)</f>
        <v>2198871</v>
      </c>
      <c r="R37" s="6">
        <f>VLOOKUP(B37,[30]mar95!$A$37:$IV$129,3,0)</f>
        <v>2907497</v>
      </c>
      <c r="S37" s="6">
        <f>VLOOKUP(B37,[31]apr95!$A$54:$IV$146,3,0)</f>
        <v>1525254</v>
      </c>
      <c r="T37" s="6">
        <f>VLOOKUP(B37,[32]may95!$A$37:$IV$127,3,0)</f>
        <v>3273263</v>
      </c>
      <c r="U37" s="6">
        <f>VLOOKUP(B37,[33]jun95!$A$53:$IV$142,3,0)</f>
        <v>2179613</v>
      </c>
      <c r="V37" s="6">
        <f>VLOOKUP(B37,[34]jul95!$A$52:$IV$140,3,0)</f>
        <v>4253672</v>
      </c>
      <c r="W37" s="6">
        <f>VLOOKUP(B37,[35]aug95!$A$53:$IV$140,3,0)</f>
        <v>3078455</v>
      </c>
      <c r="X37" s="6">
        <f>VLOOKUP(B37,[36]sep95!$A$51:$IV$137,3,0)</f>
        <v>4086941</v>
      </c>
      <c r="Y37" s="6">
        <f>VLOOKUP(B37,[37]oct95!$A$60:$IV$145,3,0)</f>
        <v>2446614</v>
      </c>
      <c r="Z37" s="6">
        <f>VLOOKUP(B37,[38]nov95!$A$54:$IV$138,3,0)</f>
        <v>2763949</v>
      </c>
      <c r="AA37" s="6">
        <f>VLOOKUP(B37,[39]dec95!$A$37:$IV$120,3,0)</f>
        <v>3975540</v>
      </c>
      <c r="AB37" s="6">
        <f>VLOOKUP(B37,[40]jan96!$A$54:$IV$134,3,0)</f>
        <v>3777084</v>
      </c>
      <c r="AC37" s="6">
        <f>VLOOKUP(B37,[41]feb96!$A$36:$IV$114,3,0)</f>
        <v>5174778</v>
      </c>
      <c r="AD37" s="6">
        <f>VLOOKUP(B37,[42]mar96!$A$36:$IV$114,3,0)</f>
        <v>6240382</v>
      </c>
      <c r="AE37" s="6">
        <f>VLOOKUP(B37,[43]apr96!$A$56:$IV$132,3,0)</f>
        <v>5107894</v>
      </c>
      <c r="AF37" s="6">
        <f>VLOOKUP(B37,[44]may96!$A$36:$IV$111,3,0)</f>
        <v>7051051</v>
      </c>
      <c r="AG37" s="6">
        <f>VLOOKUP(B37,[45]jun96!$A$36:$IV$110,3,0)</f>
        <v>5649740</v>
      </c>
      <c r="AH37" s="6">
        <f>VLOOKUP(B37,[46]jul96!$A$48:$IV$122,3,0)</f>
        <v>6436815</v>
      </c>
      <c r="AI37" s="6">
        <f>VLOOKUP(B37,[47]aug96!$A$50:$IV$122,3,0)</f>
        <v>8082856</v>
      </c>
      <c r="AJ37" s="6">
        <f>VLOOKUP(B37,[48]sep96!$A$65:$IV$136,3,0)</f>
        <v>8701175</v>
      </c>
      <c r="AK37" s="6">
        <f>VLOOKUP(B37,[49]oct96!$A$51:$IV$122,3,0)</f>
        <v>9767246</v>
      </c>
      <c r="AL37" s="6">
        <f>VLOOKUP(B37,[50]nov96!$A$55:$IV$124,3,0)</f>
        <v>15086196</v>
      </c>
      <c r="AM37" s="6">
        <f>VLOOKUP(B37,[51]dec96!$A$61:$IV$130,3,0)</f>
        <v>5149999</v>
      </c>
      <c r="CQ37" s="4" t="s">
        <v>38</v>
      </c>
      <c r="CR37" s="7">
        <f t="shared" si="83"/>
        <v>-0.75522072506337234</v>
      </c>
      <c r="CS37" s="7">
        <f t="shared" si="2"/>
        <v>-0.65861958945189125</v>
      </c>
      <c r="CT37" s="7">
        <f t="shared" si="3"/>
        <v>-0.78769341737093401</v>
      </c>
      <c r="CU37" s="7">
        <f t="shared" si="4"/>
        <v>-0.76878949039662214</v>
      </c>
      <c r="CV37" s="7">
        <f t="shared" si="5"/>
        <v>-0.79369493444705763</v>
      </c>
      <c r="CW37" s="7">
        <f t="shared" si="6"/>
        <v>-0.76058342018979674</v>
      </c>
      <c r="CX37" s="7">
        <f t="shared" si="7"/>
        <v>-0.65311543001184524</v>
      </c>
      <c r="CY37" s="7">
        <f t="shared" si="8"/>
        <v>-0.83570069523764079</v>
      </c>
      <c r="CZ37" s="7">
        <f t="shared" si="9"/>
        <v>-0.77565796581038127</v>
      </c>
      <c r="DA37" s="7">
        <f t="shared" si="10"/>
        <v>-0.75607509124362171</v>
      </c>
      <c r="DB37" s="7">
        <f t="shared" si="11"/>
        <v>-0.83492744402203556</v>
      </c>
      <c r="DC37" s="7">
        <f t="shared" si="12"/>
        <v>-0.81615025621303627</v>
      </c>
      <c r="DD37" s="7">
        <f t="shared" si="13"/>
        <v>-0.82722213063776129</v>
      </c>
      <c r="DE37" s="7">
        <f t="shared" si="14"/>
        <v>-0.85730149916232934</v>
      </c>
      <c r="DF37" s="7">
        <f t="shared" si="15"/>
        <v>-0.80852171565872955</v>
      </c>
      <c r="DG37" s="7">
        <f t="shared" si="16"/>
        <v>-0.78797732230407203</v>
      </c>
      <c r="DH37" s="7">
        <f t="shared" si="17"/>
        <v>-0.76646638201430206</v>
      </c>
      <c r="DI37" s="7">
        <f t="shared" si="18"/>
        <v>-0.78006882010370937</v>
      </c>
      <c r="DJ37" s="7">
        <f t="shared" si="19"/>
        <v>-0.80912973337017069</v>
      </c>
      <c r="DK37" s="7">
        <f t="shared" si="20"/>
        <v>-0.83767182908837778</v>
      </c>
      <c r="DL37" s="7">
        <f t="shared" si="21"/>
        <v>-0.77604053742902956</v>
      </c>
      <c r="DM37" s="7">
        <f t="shared" si="22"/>
        <v>-0.84637211051064543</v>
      </c>
      <c r="DN37" s="7">
        <f t="shared" si="23"/>
        <v>-0.87736260046069792</v>
      </c>
      <c r="DO37" s="7">
        <f t="shared" si="24"/>
        <v>-0.79271274546773729</v>
      </c>
      <c r="DP37" s="7">
        <f t="shared" si="25"/>
        <v>-0.83641846269289544</v>
      </c>
      <c r="DQ37" s="7">
        <f t="shared" si="26"/>
        <v>-0.8764772519279983</v>
      </c>
      <c r="DR37" s="7">
        <f t="shared" si="27"/>
        <v>-0.83001314565540896</v>
      </c>
      <c r="DS37" s="7">
        <f t="shared" si="28"/>
        <v>-0.89495239457854103</v>
      </c>
      <c r="DT37" s="7">
        <f t="shared" si="29"/>
        <v>-0.83145183441301729</v>
      </c>
      <c r="DU37" s="7">
        <f t="shared" si="30"/>
        <v>-0.82275424530656105</v>
      </c>
      <c r="DV37" s="7">
        <f t="shared" si="31"/>
        <v>-0.83334686393525548</v>
      </c>
      <c r="DW37" s="7">
        <f t="shared" si="32"/>
        <v>-0.88088652522833266</v>
      </c>
      <c r="DX37" s="7">
        <f t="shared" si="33"/>
        <v>-0.86541341438663</v>
      </c>
      <c r="DY37" s="7">
        <f t="shared" si="34"/>
        <v>-0.87016146652393533</v>
      </c>
      <c r="DZ37" s="7">
        <f t="shared" si="35"/>
        <v>-0.88034181490593566</v>
      </c>
      <c r="EA37" s="7">
        <f t="shared" si="36"/>
        <v>-0.8318932407198425</v>
      </c>
      <c r="EB37" s="7">
        <f t="shared" si="37"/>
        <v>-0.82605892540011627</v>
      </c>
      <c r="EC37" s="7">
        <f t="shared" si="38"/>
        <v>-0.83892356642167021</v>
      </c>
      <c r="ED37" s="7">
        <f t="shared" si="39"/>
        <v>-0.85597620756097836</v>
      </c>
      <c r="EE37" s="7">
        <f t="shared" si="40"/>
        <v>-0.87538716649393067</v>
      </c>
      <c r="EF37" s="7">
        <f t="shared" si="41"/>
        <v>-0.83365859845931645</v>
      </c>
      <c r="EG37" s="7">
        <f t="shared" si="42"/>
        <v>-0.82282770045204234</v>
      </c>
      <c r="EH37" s="7">
        <f t="shared" si="43"/>
        <v>-0.82656853435025202</v>
      </c>
      <c r="EI37" s="7">
        <f t="shared" si="44"/>
        <v>-0.85424283523631117</v>
      </c>
      <c r="EJ37" s="7">
        <f t="shared" si="45"/>
        <v>-0.8714645648229552</v>
      </c>
      <c r="EK37" s="7">
        <f t="shared" si="46"/>
        <v>-0.82582792520578363</v>
      </c>
      <c r="EL37" s="7">
        <f t="shared" si="47"/>
        <v>-0.87482425108796946</v>
      </c>
      <c r="EM37" s="7">
        <f t="shared" si="48"/>
        <v>-0.75501958115041146</v>
      </c>
      <c r="EN37" s="7">
        <f t="shared" si="49"/>
        <v>-0.8153412226275083</v>
      </c>
      <c r="EO37" s="7">
        <f t="shared" si="50"/>
        <v>-0.83299134466378877</v>
      </c>
      <c r="EP37" s="7">
        <f t="shared" si="51"/>
        <v>-0.81395544454379098</v>
      </c>
      <c r="EQ37" s="7">
        <f t="shared" si="52"/>
        <v>-0.82341872653083692</v>
      </c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</row>
    <row r="38" spans="1:181" x14ac:dyDescent="0.2">
      <c r="B38" s="5">
        <v>35431</v>
      </c>
      <c r="C38" s="6">
        <v>95811989</v>
      </c>
      <c r="D38" s="6">
        <f>VLOOKUP(B38,[16]jan94!$A$53:$IV$163,3,0)</f>
        <v>1589619</v>
      </c>
      <c r="E38" s="6">
        <f>VLOOKUP(B38,[17]feb94!$A$55:$IV$164,3,0)</f>
        <v>2670188</v>
      </c>
      <c r="F38" s="6">
        <f>VLOOKUP(B38,[18]mar94!$A$38:$IV$146,3,0)</f>
        <v>2164133</v>
      </c>
      <c r="G38" s="6">
        <f>VLOOKUP(B38,[19]apr94!$A$38:$IV$145,3,0)</f>
        <v>1612192</v>
      </c>
      <c r="H38" s="6">
        <f>VLOOKUP(B38,[20]may94!$A$64:$IV$169,3,0)</f>
        <v>2458369</v>
      </c>
      <c r="I38" s="6">
        <f>VLOOKUP(B38,[21]jun94!$A$53:$IV$157,3,0)</f>
        <v>2187582</v>
      </c>
      <c r="J38" s="6">
        <f>VLOOKUP(B38,[22]jul94!$A$61:$IV$164,3,0)</f>
        <v>2826699</v>
      </c>
      <c r="K38" s="6">
        <f>VLOOKUP(B38,[23]aug94!$A$55:$IV$157,3,0)</f>
        <v>2102935</v>
      </c>
      <c r="L38" s="6">
        <f>VLOOKUP(B38,[24]sep94!$A$54:$IV$156,3,0)</f>
        <v>2573340</v>
      </c>
      <c r="M38" s="6">
        <f>VLOOKUP(B38,[25]oct94!$A$49:$IV$149,3,0)</f>
        <v>1786292</v>
      </c>
      <c r="N38" s="6">
        <f>VLOOKUP(B38,[26]nov94!$A$38:$IV$138,3,0)</f>
        <v>2011658</v>
      </c>
      <c r="O38" s="6">
        <f>VLOOKUP(B38,[27]dec94!$A$50:$IV$148,3,0)</f>
        <v>2042089</v>
      </c>
      <c r="P38" s="6">
        <f>VLOOKUP(B38,[28]jan95!$A$63:$IV$158,3,0)</f>
        <v>2006848</v>
      </c>
      <c r="Q38" s="6">
        <f>VLOOKUP(B38,[29]feb95!$A$50:$IV$143,3,0)</f>
        <v>2068951</v>
      </c>
      <c r="R38" s="6">
        <f>VLOOKUP(B38,[30]mar95!$A$37:$IV$129,3,0)</f>
        <v>2904479</v>
      </c>
      <c r="S38" s="6">
        <f>VLOOKUP(B38,[31]apr95!$A$54:$IV$146,3,0)</f>
        <v>1392061</v>
      </c>
      <c r="T38" s="6">
        <f>VLOOKUP(B38,[32]may95!$A$37:$IV$127,3,0)</f>
        <v>3025936</v>
      </c>
      <c r="U38" s="6">
        <f>VLOOKUP(B38,[33]jun95!$A$53:$IV$142,3,0)</f>
        <v>2085260</v>
      </c>
      <c r="V38" s="6">
        <f>VLOOKUP(B38,[34]jul95!$A$52:$IV$140,3,0)</f>
        <v>3792598</v>
      </c>
      <c r="W38" s="6">
        <f>VLOOKUP(B38,[35]aug95!$A$53:$IV$140,3,0)</f>
        <v>2894392</v>
      </c>
      <c r="X38" s="6">
        <f>VLOOKUP(B38,[36]sep95!$A$51:$IV$137,3,0)</f>
        <v>3865521</v>
      </c>
      <c r="Y38" s="6">
        <f>VLOOKUP(B38,[37]oct95!$A$60:$IV$145,3,0)</f>
        <v>2269555</v>
      </c>
      <c r="Z38" s="6">
        <f>VLOOKUP(B38,[38]nov95!$A$54:$IV$138,3,0)</f>
        <v>2526580</v>
      </c>
      <c r="AA38" s="6">
        <f>VLOOKUP(B38,[39]dec95!$A$37:$IV$120,3,0)</f>
        <v>3935029</v>
      </c>
      <c r="AB38" s="6">
        <f>VLOOKUP(B38,[40]jan96!$A$54:$IV$134,3,0)</f>
        <v>3488956</v>
      </c>
      <c r="AC38" s="6">
        <f>VLOOKUP(B38,[41]feb96!$A$36:$IV$114,3,0)</f>
        <v>4769203</v>
      </c>
      <c r="AD38" s="6">
        <f>VLOOKUP(B38,[42]mar96!$A$36:$IV$114,3,0)</f>
        <v>5799793</v>
      </c>
      <c r="AE38" s="6">
        <f>VLOOKUP(B38,[43]apr96!$A$56:$IV$132,3,0)</f>
        <v>4580205</v>
      </c>
      <c r="AF38" s="6">
        <f>VLOOKUP(B38,[44]may96!$A$36:$IV$111,3,0)</f>
        <v>6401741</v>
      </c>
      <c r="AG38" s="6">
        <f>VLOOKUP(B38,[45]jun96!$A$36:$IV$110,3,0)</f>
        <v>5083933</v>
      </c>
      <c r="AH38" s="6">
        <f>VLOOKUP(B38,[46]jul96!$A$48:$IV$122,3,0)</f>
        <v>6071235</v>
      </c>
      <c r="AI38" s="6">
        <f>VLOOKUP(B38,[47]aug96!$A$50:$IV$122,3,0)</f>
        <v>7526475</v>
      </c>
      <c r="AJ38" s="6">
        <f>VLOOKUP(B38,[48]sep96!$A$65:$IV$136,3,0)</f>
        <v>7613602</v>
      </c>
      <c r="AK38" s="6">
        <f>VLOOKUP(B38,[49]oct96!$A$51:$IV$122,3,0)</f>
        <v>9086998</v>
      </c>
      <c r="AL38" s="6">
        <f>VLOOKUP(B38,[50]nov96!$A$55:$IV$124,3,0)</f>
        <v>12165297</v>
      </c>
      <c r="AM38" s="6">
        <f>VLOOKUP(B38,[51]dec96!$A$61:$IV$130,3,0)</f>
        <v>10939227</v>
      </c>
      <c r="AN38" s="6">
        <f>VLOOKUP(B38,[52]jan97!$A$57:$IV$122,3,0)</f>
        <v>5394199</v>
      </c>
      <c r="CQ38" s="4" t="s">
        <v>39</v>
      </c>
      <c r="CR38" s="7">
        <f t="shared" si="83"/>
        <v>-0.75867506837712773</v>
      </c>
      <c r="CS38" s="7">
        <f t="shared" si="2"/>
        <v>-0.67511218838525799</v>
      </c>
      <c r="CT38" s="7">
        <f t="shared" si="3"/>
        <v>-0.79555566420309576</v>
      </c>
      <c r="CU38" s="7">
        <f t="shared" si="4"/>
        <v>-0.77451278747552155</v>
      </c>
      <c r="CV38" s="7">
        <f t="shared" si="5"/>
        <v>-0.79562999678392776</v>
      </c>
      <c r="CW38" s="7">
        <f t="shared" si="6"/>
        <v>-0.76738157577156085</v>
      </c>
      <c r="CX38" s="7">
        <f t="shared" si="7"/>
        <v>-0.66598643627651044</v>
      </c>
      <c r="CY38" s="7">
        <f t="shared" si="8"/>
        <v>-0.85027391422552612</v>
      </c>
      <c r="CZ38" s="7">
        <f t="shared" si="9"/>
        <v>-0.78363151266097608</v>
      </c>
      <c r="DA38" s="7">
        <f t="shared" si="10"/>
        <v>-0.76441633295826317</v>
      </c>
      <c r="DB38" s="7">
        <f t="shared" si="11"/>
        <v>-0.84293685733028778</v>
      </c>
      <c r="DC38" s="7">
        <f t="shared" si="12"/>
        <v>-0.82977484115111566</v>
      </c>
      <c r="DD38" s="7">
        <f t="shared" si="13"/>
        <v>-0.82218995842106868</v>
      </c>
      <c r="DE38" s="7">
        <f t="shared" si="14"/>
        <v>-0.86413666115665666</v>
      </c>
      <c r="DF38" s="7">
        <f t="shared" si="15"/>
        <v>-0.8059381129618729</v>
      </c>
      <c r="DG38" s="7">
        <f t="shared" si="16"/>
        <v>-0.78089685474634141</v>
      </c>
      <c r="DH38" s="7">
        <f t="shared" si="17"/>
        <v>-0.77346668484080261</v>
      </c>
      <c r="DI38" s="7">
        <f t="shared" si="18"/>
        <v>-0.8182996115493919</v>
      </c>
      <c r="DJ38" s="7">
        <f t="shared" si="19"/>
        <v>-0.81799005237598632</v>
      </c>
      <c r="DK38" s="7">
        <f t="shared" si="20"/>
        <v>-0.83880085058038079</v>
      </c>
      <c r="DL38" s="7">
        <f t="shared" si="21"/>
        <v>-0.78424654260382298</v>
      </c>
      <c r="DM38" s="7">
        <f t="shared" si="22"/>
        <v>-0.84694613893357151</v>
      </c>
      <c r="DN38" s="7">
        <f t="shared" si="23"/>
        <v>-0.88560314092791625</v>
      </c>
      <c r="DO38" s="7">
        <f t="shared" si="24"/>
        <v>-0.80846633662321898</v>
      </c>
      <c r="DP38" s="7">
        <f t="shared" si="25"/>
        <v>-0.83898782702851493</v>
      </c>
      <c r="DQ38" s="7">
        <f t="shared" si="26"/>
        <v>-0.88067532057583209</v>
      </c>
      <c r="DR38" s="7">
        <f t="shared" si="27"/>
        <v>-0.8361668673739665</v>
      </c>
      <c r="DS38" s="7">
        <f t="shared" si="28"/>
        <v>-0.89461194616862383</v>
      </c>
      <c r="DT38" s="7">
        <f t="shared" si="29"/>
        <v>-0.83387225375164498</v>
      </c>
      <c r="DU38" s="7">
        <f t="shared" si="30"/>
        <v>-0.83489925055364689</v>
      </c>
      <c r="DV38" s="7">
        <f t="shared" si="31"/>
        <v>-0.84010166919575113</v>
      </c>
      <c r="DW38" s="7">
        <f t="shared" si="32"/>
        <v>-0.88555267283683947</v>
      </c>
      <c r="DX38" s="7">
        <f t="shared" si="33"/>
        <v>-0.87322701072601183</v>
      </c>
      <c r="DY38" s="7">
        <f t="shared" si="34"/>
        <v>-0.87415562448099238</v>
      </c>
      <c r="DZ38" s="7">
        <f t="shared" si="35"/>
        <v>-0.88039363932432002</v>
      </c>
      <c r="EA38" s="7">
        <f t="shared" si="36"/>
        <v>-0.83470020322276883</v>
      </c>
      <c r="EB38" s="7">
        <f t="shared" si="37"/>
        <v>-0.82646254443925571</v>
      </c>
      <c r="EC38" s="7">
        <f t="shared" si="38"/>
        <v>-0.84637225575549768</v>
      </c>
      <c r="ED38" s="7">
        <f t="shared" si="39"/>
        <v>-0.85853351716231052</v>
      </c>
      <c r="EE38" s="7">
        <f t="shared" si="40"/>
        <v>-0.87492873806687754</v>
      </c>
      <c r="EF38" s="7">
        <f t="shared" si="41"/>
        <v>-0.83563538173029572</v>
      </c>
      <c r="EG38" s="7">
        <f t="shared" si="42"/>
        <v>-0.83663423760359457</v>
      </c>
      <c r="EH38" s="7">
        <f t="shared" si="43"/>
        <v>-0.81552149232145954</v>
      </c>
      <c r="EI38" s="7">
        <f t="shared" si="44"/>
        <v>-0.85599519762460963</v>
      </c>
      <c r="EJ38" s="7">
        <f t="shared" si="45"/>
        <v>-0.88742611023611151</v>
      </c>
      <c r="EK38" s="7">
        <f t="shared" si="46"/>
        <v>-0.82650936771496342</v>
      </c>
      <c r="EL38" s="7">
        <f t="shared" si="47"/>
        <v>-0.87404766859379757</v>
      </c>
      <c r="EM38" s="7">
        <f t="shared" si="48"/>
        <v>-0.75476175070608376</v>
      </c>
      <c r="EN38" s="7">
        <f t="shared" si="49"/>
        <v>-0.81425602558173005</v>
      </c>
      <c r="EO38" s="7">
        <f t="shared" si="50"/>
        <v>-0.83259264982937187</v>
      </c>
      <c r="EP38" s="7">
        <f t="shared" si="51"/>
        <v>-0.81872259298208416</v>
      </c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</row>
    <row r="39" spans="1:181" x14ac:dyDescent="0.2">
      <c r="B39" s="5">
        <v>35462</v>
      </c>
      <c r="C39" s="6">
        <v>86839758</v>
      </c>
      <c r="D39" s="6">
        <f>VLOOKUP(B39,[16]jan94!$A$53:$IV$163,3,0)</f>
        <v>1415523</v>
      </c>
      <c r="E39" s="6">
        <f>VLOOKUP(B39,[17]feb94!$A$55:$IV$164,3,0)</f>
        <v>2352394</v>
      </c>
      <c r="F39" s="6">
        <f>VLOOKUP(B39,[18]mar94!$A$38:$IV$146,3,0)</f>
        <v>1926803</v>
      </c>
      <c r="G39" s="6">
        <f>VLOOKUP(B39,[19]apr94!$A$38:$IV$145,3,0)</f>
        <v>1452605</v>
      </c>
      <c r="H39" s="6">
        <f>VLOOKUP(B39,[20]may94!$A$64:$IV$169,3,0)</f>
        <v>2110155</v>
      </c>
      <c r="I39" s="6">
        <f>VLOOKUP(B39,[21]jun94!$A$53:$IV$157,3,0)</f>
        <v>1922905</v>
      </c>
      <c r="J39" s="6">
        <f>VLOOKUP(B39,[22]jul94!$A$61:$IV$164,3,0)</f>
        <v>2479357</v>
      </c>
      <c r="K39" s="6">
        <f>VLOOKUP(B39,[23]aug94!$A$55:$IV$157,3,0)</f>
        <v>1880137</v>
      </c>
      <c r="L39" s="6">
        <f>VLOOKUP(B39,[24]sep94!$A$54:$IV$156,3,0)</f>
        <v>2279848</v>
      </c>
      <c r="M39" s="6">
        <f>VLOOKUP(B39,[25]oct94!$A$49:$IV$149,3,0)</f>
        <v>1523581</v>
      </c>
      <c r="N39" s="6">
        <f>VLOOKUP(B39,[26]nov94!$A$38:$IV$138,3,0)</f>
        <v>1758550</v>
      </c>
      <c r="O39" s="6">
        <f>VLOOKUP(B39,[27]dec94!$A$50:$IV$148,3,0)</f>
        <v>1827998</v>
      </c>
      <c r="P39" s="6">
        <f>VLOOKUP(B39,[28]jan95!$A$63:$IV$158,3,0)</f>
        <v>1803584</v>
      </c>
      <c r="Q39" s="6">
        <f>VLOOKUP(B39,[29]feb95!$A$50:$IV$143,3,0)</f>
        <v>1760703</v>
      </c>
      <c r="R39" s="6">
        <f>VLOOKUP(B39,[30]mar95!$A$37:$IV$129,3,0)</f>
        <v>2610162</v>
      </c>
      <c r="S39" s="6">
        <f>VLOOKUP(B39,[31]apr95!$A$54:$IV$146,3,0)</f>
        <v>1212047</v>
      </c>
      <c r="T39" s="6">
        <f>VLOOKUP(B39,[32]may95!$A$37:$IV$127,3,0)</f>
        <v>2815342</v>
      </c>
      <c r="U39" s="6">
        <f>VLOOKUP(B39,[33]jun95!$A$53:$IV$142,3,0)</f>
        <v>1765827</v>
      </c>
      <c r="V39" s="6">
        <f>VLOOKUP(B39,[34]jul95!$A$52:$IV$140,3,0)</f>
        <v>3339115</v>
      </c>
      <c r="W39" s="6">
        <f>VLOOKUP(B39,[35]aug95!$A$53:$IV$140,3,0)</f>
        <v>2731457</v>
      </c>
      <c r="X39" s="6">
        <f>VLOOKUP(B39,[36]sep95!$A$51:$IV$137,3,0)</f>
        <v>3405281</v>
      </c>
      <c r="Y39" s="6">
        <f>VLOOKUP(B39,[37]oct95!$A$60:$IV$145,3,0)</f>
        <v>2012114</v>
      </c>
      <c r="Z39" s="6">
        <f>VLOOKUP(B39,[38]nov95!$A$54:$IV$138,3,0)</f>
        <v>2191800</v>
      </c>
      <c r="AA39" s="6">
        <f>VLOOKUP(B39,[39]dec95!$A$37:$IV$120,3,0)</f>
        <v>3364944</v>
      </c>
      <c r="AB39" s="6">
        <f>VLOOKUP(B39,[40]jan96!$A$54:$IV$134,3,0)</f>
        <v>3098625</v>
      </c>
      <c r="AC39" s="6">
        <f>VLOOKUP(B39,[41]feb96!$A$36:$IV$114,3,0)</f>
        <v>4360189</v>
      </c>
      <c r="AD39" s="6">
        <f>VLOOKUP(B39,[42]mar96!$A$36:$IV$114,3,0)</f>
        <v>5078648</v>
      </c>
      <c r="AE39" s="6">
        <f>VLOOKUP(B39,[43]apr96!$A$56:$IV$132,3,0)</f>
        <v>3924762</v>
      </c>
      <c r="AF39" s="6">
        <f>VLOOKUP(B39,[44]may96!$A$36:$IV$111,3,0)</f>
        <v>5210270</v>
      </c>
      <c r="AG39" s="6">
        <f>VLOOKUP(B39,[45]jun96!$A$36:$IV$110,3,0)</f>
        <v>4413865</v>
      </c>
      <c r="AH39" s="6">
        <f>VLOOKUP(B39,[46]jul96!$A$48:$IV$122,3,0)</f>
        <v>5098765</v>
      </c>
      <c r="AI39" s="6">
        <f>VLOOKUP(B39,[47]aug96!$A$50:$IV$122,3,0)</f>
        <v>6474664</v>
      </c>
      <c r="AJ39" s="6">
        <f>VLOOKUP(B39,[48]sep96!$A$65:$IV$136,3,0)</f>
        <v>6465609</v>
      </c>
      <c r="AK39" s="6">
        <f>VLOOKUP(B39,[49]oct96!$A$51:$IV$122,3,0)</f>
        <v>7099073</v>
      </c>
      <c r="AL39" s="6">
        <f>VLOOKUP(B39,[50]nov96!$A$55:$IV$124,3,0)</f>
        <v>9721976</v>
      </c>
      <c r="AM39" s="6">
        <f>VLOOKUP(B39,[51]dec96!$A$61:$IV$130,3,0)</f>
        <v>9569510</v>
      </c>
      <c r="AN39" s="6">
        <f>VLOOKUP(B39,[52]jan97!$A$57:$IV$122,3,0)</f>
        <v>8057764</v>
      </c>
      <c r="AO39" s="6">
        <f>VLOOKUP(B39,[53]feb97!$A$59:$IV$123,3,0)</f>
        <v>4370018</v>
      </c>
      <c r="CQ39" s="4" t="s">
        <v>40</v>
      </c>
      <c r="CR39" s="7">
        <f t="shared" si="83"/>
        <v>-0.76527971489424396</v>
      </c>
      <c r="CS39" s="7">
        <f t="shared" si="2"/>
        <v>-0.68318106612040974</v>
      </c>
      <c r="CT39" s="7">
        <f t="shared" si="3"/>
        <v>-0.80240741680060179</v>
      </c>
      <c r="CU39" s="7">
        <f t="shared" si="4"/>
        <v>-0.78860523950753236</v>
      </c>
      <c r="CV39" s="7">
        <f t="shared" si="5"/>
        <v>-0.80248078883598339</v>
      </c>
      <c r="CW39" s="7">
        <f t="shared" si="6"/>
        <v>-0.77676375533459074</v>
      </c>
      <c r="CX39" s="7">
        <f t="shared" si="7"/>
        <v>-0.67377036147070346</v>
      </c>
      <c r="CY39" s="7">
        <f t="shared" si="8"/>
        <v>-0.85618010102109554</v>
      </c>
      <c r="CZ39" s="7">
        <f t="shared" si="9"/>
        <v>-0.78317769787298197</v>
      </c>
      <c r="DA39" s="7">
        <f t="shared" si="10"/>
        <v>-0.77938252509969752</v>
      </c>
      <c r="DB39" s="7">
        <f t="shared" si="11"/>
        <v>-0.8363345004465591</v>
      </c>
      <c r="DC39" s="7">
        <f t="shared" si="12"/>
        <v>-0.8299932825198133</v>
      </c>
      <c r="DD39" s="7">
        <f t="shared" si="13"/>
        <v>-0.82652512452473514</v>
      </c>
      <c r="DE39" s="7">
        <f t="shared" si="14"/>
        <v>-0.8725317128143113</v>
      </c>
      <c r="DF39" s="7">
        <f t="shared" si="15"/>
        <v>-0.8106681550378203</v>
      </c>
      <c r="DG39" s="7">
        <f t="shared" si="16"/>
        <v>-0.79161530676261138</v>
      </c>
      <c r="DH39" s="7">
        <f t="shared" si="17"/>
        <v>-0.79591708803692351</v>
      </c>
      <c r="DI39" s="7">
        <f t="shared" si="18"/>
        <v>-0.83216004552934053</v>
      </c>
      <c r="DJ39" s="7">
        <f t="shared" si="19"/>
        <v>-0.82522343006125287</v>
      </c>
      <c r="DK39" s="7">
        <f t="shared" si="20"/>
        <v>-0.8443873467225933</v>
      </c>
      <c r="DL39" s="7">
        <f t="shared" si="21"/>
        <v>-0.78942342998355652</v>
      </c>
      <c r="DM39" s="7">
        <f t="shared" si="22"/>
        <v>-0.85292115061377338</v>
      </c>
      <c r="DN39" s="7">
        <f t="shared" si="23"/>
        <v>-0.88715079910813011</v>
      </c>
      <c r="DO39" s="7">
        <f t="shared" si="24"/>
        <v>-0.82714253604080701</v>
      </c>
      <c r="DP39" s="7">
        <f t="shared" si="25"/>
        <v>-0.84622018700282253</v>
      </c>
      <c r="DQ39" s="7">
        <f t="shared" si="26"/>
        <v>-0.88602950493579524</v>
      </c>
      <c r="DR39" s="7">
        <f t="shared" si="27"/>
        <v>-0.8464730904426867</v>
      </c>
      <c r="DS39" s="7">
        <f t="shared" si="28"/>
        <v>-0.90069008147203189</v>
      </c>
      <c r="DT39" s="7">
        <f t="shared" si="29"/>
        <v>-0.83462914258889509</v>
      </c>
      <c r="DU39" s="7">
        <f t="shared" si="30"/>
        <v>-0.84298986309642721</v>
      </c>
      <c r="DV39" s="7">
        <f t="shared" si="31"/>
        <v>-0.83352213370426576</v>
      </c>
      <c r="DW39" s="7">
        <f t="shared" si="32"/>
        <v>-0.89062382776289362</v>
      </c>
      <c r="DX39" s="7">
        <f t="shared" si="33"/>
        <v>-0.88059557968977809</v>
      </c>
      <c r="DY39" s="7">
        <f t="shared" si="34"/>
        <v>-0.87981247583033495</v>
      </c>
      <c r="DZ39" s="7">
        <f t="shared" si="35"/>
        <v>-0.88498465749748967</v>
      </c>
      <c r="EA39" s="7">
        <f t="shared" si="36"/>
        <v>-0.84112437585933808</v>
      </c>
      <c r="EB39" s="7">
        <f t="shared" si="37"/>
        <v>-0.83204070172609002</v>
      </c>
      <c r="EC39" s="7">
        <f t="shared" si="38"/>
        <v>-0.85256840181551707</v>
      </c>
      <c r="ED39" s="7">
        <f t="shared" si="39"/>
        <v>-0.86490943108064267</v>
      </c>
      <c r="EE39" s="7">
        <f t="shared" si="40"/>
        <v>-0.87635186032438794</v>
      </c>
      <c r="EF39" s="7">
        <f t="shared" si="41"/>
        <v>-0.85026061732564795</v>
      </c>
      <c r="EG39" s="7">
        <f t="shared" si="42"/>
        <v>-0.84600559533883835</v>
      </c>
      <c r="EH39" s="7">
        <f t="shared" si="43"/>
        <v>-0.8266079777001426</v>
      </c>
      <c r="EI39" s="7">
        <f t="shared" si="44"/>
        <v>-0.86191416981946023</v>
      </c>
      <c r="EJ39" s="7">
        <f t="shared" si="45"/>
        <v>-0.89518198623525402</v>
      </c>
      <c r="EK39" s="7">
        <f t="shared" si="46"/>
        <v>-0.83589858590365629</v>
      </c>
      <c r="EL39" s="7">
        <f t="shared" si="47"/>
        <v>-0.88562079422955042</v>
      </c>
      <c r="EM39" s="7">
        <f t="shared" si="48"/>
        <v>-0.75054171575498541</v>
      </c>
      <c r="EN39" s="7">
        <f t="shared" si="49"/>
        <v>-0.82462582072560286</v>
      </c>
      <c r="EO39" s="7">
        <f t="shared" si="50"/>
        <v>-0.8387553277775297</v>
      </c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</row>
    <row r="40" spans="1:181" x14ac:dyDescent="0.2">
      <c r="B40" s="5">
        <v>35490</v>
      </c>
      <c r="C40" s="6">
        <v>94485845</v>
      </c>
      <c r="D40" s="6">
        <f>VLOOKUP(B40,[16]jan94!$A$53:$IV$163,3,0)</f>
        <v>1524295</v>
      </c>
      <c r="E40" s="6">
        <f>VLOOKUP(B40,[17]feb94!$A$55:$IV$164,3,0)</f>
        <v>2478612</v>
      </c>
      <c r="F40" s="6">
        <f>VLOOKUP(B40,[18]mar94!$A$38:$IV$146,3,0)</f>
        <v>2028196</v>
      </c>
      <c r="G40" s="6">
        <f>VLOOKUP(B40,[19]apr94!$A$38:$IV$145,3,0)</f>
        <v>1491894</v>
      </c>
      <c r="H40" s="6">
        <f>VLOOKUP(B40,[20]may94!$A$64:$IV$169,3,0)</f>
        <v>2137383</v>
      </c>
      <c r="I40" s="6">
        <f>VLOOKUP(B40,[21]jun94!$A$53:$IV$157,3,0)</f>
        <v>2111085</v>
      </c>
      <c r="J40" s="6">
        <f>VLOOKUP(B40,[22]jul94!$A$61:$IV$164,3,0)</f>
        <v>2686034</v>
      </c>
      <c r="K40" s="6">
        <f>VLOOKUP(B40,[23]aug94!$A$55:$IV$157,3,0)</f>
        <v>1972377</v>
      </c>
      <c r="L40" s="6">
        <f>VLOOKUP(B40,[24]sep94!$A$54:$IV$156,3,0)</f>
        <v>2364005</v>
      </c>
      <c r="M40" s="6">
        <f>VLOOKUP(B40,[25]oct94!$A$49:$IV$149,3,0)</f>
        <v>1621279</v>
      </c>
      <c r="N40" s="6">
        <f>VLOOKUP(B40,[26]nov94!$A$38:$IV$138,3,0)</f>
        <v>1912607</v>
      </c>
      <c r="O40" s="6">
        <f>VLOOKUP(B40,[27]dec94!$A$50:$IV$148,3,0)</f>
        <v>2102794</v>
      </c>
      <c r="P40" s="6">
        <f>VLOOKUP(B40,[28]jan95!$A$63:$IV$158,3,0)</f>
        <v>1917959</v>
      </c>
      <c r="Q40" s="6">
        <f>VLOOKUP(B40,[29]feb95!$A$50:$IV$143,3,0)</f>
        <v>1945127</v>
      </c>
      <c r="R40" s="6">
        <f>VLOOKUP(B40,[30]mar95!$A$37:$IV$129,3,0)</f>
        <v>2694019</v>
      </c>
      <c r="S40" s="6">
        <f>VLOOKUP(B40,[31]apr95!$A$54:$IV$146,3,0)</f>
        <v>1432372</v>
      </c>
      <c r="T40" s="6">
        <f>VLOOKUP(B40,[32]may95!$A$37:$IV$127,3,0)</f>
        <v>3018393</v>
      </c>
      <c r="U40" s="6">
        <f>VLOOKUP(B40,[33]jun95!$A$53:$IV$142,3,0)</f>
        <v>1883272</v>
      </c>
      <c r="V40" s="6">
        <f>VLOOKUP(B40,[34]jul95!$A$52:$IV$140,3,0)</f>
        <v>3415218</v>
      </c>
      <c r="W40" s="6">
        <f>VLOOKUP(B40,[35]aug95!$A$53:$IV$140,3,0)</f>
        <v>2700119</v>
      </c>
      <c r="X40" s="6">
        <f>VLOOKUP(B40,[36]sep95!$A$51:$IV$137,3,0)</f>
        <v>3577095</v>
      </c>
      <c r="Y40" s="6">
        <f>VLOOKUP(B40,[37]oct95!$A$60:$IV$145,3,0)</f>
        <v>2075634</v>
      </c>
      <c r="Z40" s="6">
        <f>VLOOKUP(B40,[38]nov95!$A$54:$IV$138,3,0)</f>
        <v>2218009</v>
      </c>
      <c r="AA40" s="6">
        <f>VLOOKUP(B40,[39]dec95!$A$37:$IV$120,3,0)</f>
        <v>3637294</v>
      </c>
      <c r="AB40" s="6">
        <f>VLOOKUP(B40,[40]jan96!$A$54:$IV$134,3,0)</f>
        <v>3189813</v>
      </c>
      <c r="AC40" s="6">
        <f>VLOOKUP(B40,[41]feb96!$A$36:$IV$114,3,0)</f>
        <v>4550134</v>
      </c>
      <c r="AD40" s="6">
        <f>VLOOKUP(B40,[42]mar96!$A$36:$IV$114,3,0)</f>
        <v>5287456</v>
      </c>
      <c r="AE40" s="6">
        <f>VLOOKUP(B40,[43]apr96!$A$56:$IV$132,3,0)</f>
        <v>4020116</v>
      </c>
      <c r="AF40" s="6">
        <f>VLOOKUP(B40,[44]may96!$A$36:$IV$111,3,0)</f>
        <v>5587295</v>
      </c>
      <c r="AG40" s="6">
        <f>VLOOKUP(B40,[45]jun96!$A$36:$IV$110,3,0)</f>
        <v>4334293</v>
      </c>
      <c r="AH40" s="6">
        <f>VLOOKUP(B40,[46]jul96!$A$48:$IV$122,3,0)</f>
        <v>4810709</v>
      </c>
      <c r="AI40" s="6">
        <f>VLOOKUP(B40,[47]aug96!$A$50:$IV$122,3,0)</f>
        <v>6874539</v>
      </c>
      <c r="AJ40" s="6">
        <f>VLOOKUP(B40,[48]sep96!$A$65:$IV$136,3,0)</f>
        <v>6511524</v>
      </c>
      <c r="AK40" s="6">
        <f>VLOOKUP(B40,[49]oct96!$A$51:$IV$122,3,0)</f>
        <v>6830332</v>
      </c>
      <c r="AL40" s="6">
        <f>VLOOKUP(B40,[50]nov96!$A$55:$IV$124,3,0)</f>
        <v>10241503</v>
      </c>
      <c r="AM40" s="6">
        <f>VLOOKUP(B40,[51]dec96!$A$61:$IV$130,3,0)</f>
        <v>9302331</v>
      </c>
      <c r="AN40" s="6">
        <f>VLOOKUP(B40,[52]jan97!$A$57:$IV$122,3,0)</f>
        <v>8081359</v>
      </c>
      <c r="AO40" s="6">
        <f>VLOOKUP(B40,[53]feb97!$A$59:$IV$123,3,0)</f>
        <v>7527846</v>
      </c>
      <c r="AP40" s="6">
        <f>VLOOKUP(B40,[54]mar97!$A$56:$IV$118,3,0)</f>
        <v>6220781</v>
      </c>
      <c r="CQ40" s="4" t="s">
        <v>41</v>
      </c>
      <c r="CR40" s="7">
        <f t="shared" si="83"/>
        <v>-0.77570904136315422</v>
      </c>
      <c r="CS40" s="7">
        <f t="shared" si="2"/>
        <v>-0.68991400332305175</v>
      </c>
      <c r="CT40" s="7">
        <f t="shared" si="3"/>
        <v>-0.80502631644132094</v>
      </c>
      <c r="CU40" s="7">
        <f t="shared" si="4"/>
        <v>-0.80693780397136183</v>
      </c>
      <c r="CV40" s="7">
        <f t="shared" si="5"/>
        <v>-0.81169443287951493</v>
      </c>
      <c r="CW40" s="7">
        <f t="shared" si="6"/>
        <v>-0.79297074457008054</v>
      </c>
      <c r="CX40" s="7">
        <f t="shared" si="7"/>
        <v>-0.69103648683308594</v>
      </c>
      <c r="CY40" s="7">
        <f t="shared" si="8"/>
        <v>-0.8509180442299128</v>
      </c>
      <c r="CZ40" s="7">
        <f t="shared" si="9"/>
        <v>-0.78887314490267735</v>
      </c>
      <c r="DA40" s="7">
        <f t="shared" si="10"/>
        <v>-0.79192438936412768</v>
      </c>
      <c r="DB40" s="7">
        <f t="shared" si="11"/>
        <v>-0.83680151510190315</v>
      </c>
      <c r="DC40" s="7">
        <f t="shared" si="12"/>
        <v>-0.83331534365221449</v>
      </c>
      <c r="DD40" s="7">
        <f t="shared" si="13"/>
        <v>-0.81788847532853515</v>
      </c>
      <c r="DE40" s="7">
        <f t="shared" si="14"/>
        <v>-0.8742782181455625</v>
      </c>
      <c r="DF40" s="7">
        <f t="shared" si="15"/>
        <v>-0.81863271897622314</v>
      </c>
      <c r="DG40" s="7">
        <f t="shared" si="16"/>
        <v>-0.77836637725035407</v>
      </c>
      <c r="DH40" s="7">
        <f t="shared" si="17"/>
        <v>-0.81145978338746816</v>
      </c>
      <c r="DI40" s="7">
        <f t="shared" si="18"/>
        <v>-0.8379834998495842</v>
      </c>
      <c r="DJ40" s="7">
        <f t="shared" si="19"/>
        <v>-0.83575099715799239</v>
      </c>
      <c r="DK40" s="7">
        <f t="shared" si="20"/>
        <v>-0.85649439371627623</v>
      </c>
      <c r="DL40" s="7">
        <f t="shared" si="21"/>
        <v>-0.80318932898941309</v>
      </c>
      <c r="DM40" s="7">
        <f t="shared" si="22"/>
        <v>-0.87448854743082982</v>
      </c>
      <c r="DN40" s="7">
        <f t="shared" si="23"/>
        <v>-0.88419746422428336</v>
      </c>
      <c r="DO40" s="7">
        <f t="shared" si="24"/>
        <v>-0.83978178507468992</v>
      </c>
      <c r="DP40" s="7">
        <f t="shared" si="25"/>
        <v>-0.85280108029287127</v>
      </c>
      <c r="DQ40" s="7">
        <f t="shared" si="26"/>
        <v>-0.89219308797486108</v>
      </c>
      <c r="DR40" s="7">
        <f t="shared" si="27"/>
        <v>-0.84977216508834275</v>
      </c>
      <c r="DS40" s="7">
        <f t="shared" si="28"/>
        <v>-0.89969172763622973</v>
      </c>
      <c r="DT40" s="7">
        <f t="shared" si="29"/>
        <v>-0.84473750659236591</v>
      </c>
      <c r="DU40" s="7">
        <f t="shared" si="30"/>
        <v>-0.84349973050166727</v>
      </c>
      <c r="DV40" s="7">
        <f t="shared" si="31"/>
        <v>-0.84345789074355093</v>
      </c>
      <c r="DW40" s="7">
        <f t="shared" si="32"/>
        <v>-0.89468400385351354</v>
      </c>
      <c r="DX40" s="7">
        <f t="shared" si="33"/>
        <v>-0.88286353476936696</v>
      </c>
      <c r="DY40" s="7">
        <f t="shared" si="34"/>
        <v>-0.87785352596988708</v>
      </c>
      <c r="DZ40" s="7">
        <f t="shared" si="35"/>
        <v>-0.88720866824671807</v>
      </c>
      <c r="EA40" s="7">
        <f t="shared" si="36"/>
        <v>-0.84793779304515771</v>
      </c>
      <c r="EB40" s="7">
        <f t="shared" si="37"/>
        <v>-0.82522653513638111</v>
      </c>
      <c r="EC40" s="7">
        <f t="shared" si="38"/>
        <v>-0.85425658282595041</v>
      </c>
      <c r="ED40" s="7">
        <f t="shared" si="39"/>
        <v>-0.86417780465707184</v>
      </c>
      <c r="EE40" s="7">
        <f t="shared" si="40"/>
        <v>-0.88321352969658484</v>
      </c>
      <c r="EF40" s="7">
        <f t="shared" si="41"/>
        <v>-0.85326676654120648</v>
      </c>
      <c r="EG40" s="7">
        <f t="shared" si="42"/>
        <v>-0.84032716514256023</v>
      </c>
      <c r="EH40" s="7">
        <f t="shared" si="43"/>
        <v>-0.83855047607905508</v>
      </c>
      <c r="EI40" s="7">
        <f t="shared" si="44"/>
        <v>-0.85995660677100716</v>
      </c>
      <c r="EJ40" s="7">
        <f t="shared" si="45"/>
        <v>-0.88948422996657317</v>
      </c>
      <c r="EK40" s="7">
        <f t="shared" si="46"/>
        <v>-0.83978180959501514</v>
      </c>
      <c r="EL40" s="7">
        <f t="shared" si="47"/>
        <v>-0.89357244196003693</v>
      </c>
      <c r="EM40" s="7">
        <f t="shared" si="48"/>
        <v>-0.75966387248740697</v>
      </c>
      <c r="EN40" s="7">
        <f t="shared" si="49"/>
        <v>-0.83152444214383125</v>
      </c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</row>
    <row r="41" spans="1:181" x14ac:dyDescent="0.2">
      <c r="B41" s="5">
        <v>35521</v>
      </c>
      <c r="C41" s="6">
        <v>89271770</v>
      </c>
      <c r="D41" s="6">
        <f>VLOOKUP(B41,[16]jan94!$A$53:$IV$163,3,0)</f>
        <v>1409580</v>
      </c>
      <c r="E41" s="6">
        <f>VLOOKUP(B41,[17]feb94!$A$55:$IV$164,3,0)</f>
        <v>2339084</v>
      </c>
      <c r="F41" s="6">
        <f>VLOOKUP(B41,[18]mar94!$A$38:$IV$146,3,0)</f>
        <v>1890084</v>
      </c>
      <c r="G41" s="6">
        <f>VLOOKUP(B41,[19]apr94!$A$38:$IV$145,3,0)</f>
        <v>1433731</v>
      </c>
      <c r="H41" s="6">
        <f>VLOOKUP(B41,[20]may94!$A$64:$IV$169,3,0)</f>
        <v>2032294</v>
      </c>
      <c r="I41" s="6">
        <f>VLOOKUP(B41,[21]jun94!$A$53:$IV$157,3,0)</f>
        <v>2012509</v>
      </c>
      <c r="J41" s="6">
        <f>VLOOKUP(B41,[22]jul94!$A$61:$IV$164,3,0)</f>
        <v>2528631</v>
      </c>
      <c r="K41" s="6">
        <f>VLOOKUP(B41,[23]aug94!$A$55:$IV$157,3,0)</f>
        <v>1843623</v>
      </c>
      <c r="L41" s="6">
        <f>VLOOKUP(B41,[24]sep94!$A$54:$IV$156,3,0)</f>
        <v>2234562</v>
      </c>
      <c r="M41" s="6">
        <f>VLOOKUP(B41,[25]oct94!$A$49:$IV$149,3,0)</f>
        <v>1812630</v>
      </c>
      <c r="N41" s="6">
        <f>VLOOKUP(B41,[26]nov94!$A$38:$IV$138,3,0)</f>
        <v>1767616</v>
      </c>
      <c r="O41" s="6">
        <f>VLOOKUP(B41,[27]dec94!$A$50:$IV$148,3,0)</f>
        <v>1770542</v>
      </c>
      <c r="P41" s="6">
        <f>VLOOKUP(B41,[28]jan95!$A$63:$IV$158,3,0)</f>
        <v>1753421</v>
      </c>
      <c r="Q41" s="6">
        <f>VLOOKUP(B41,[29]feb95!$A$50:$IV$143,3,0)</f>
        <v>1788186</v>
      </c>
      <c r="R41" s="6">
        <f>VLOOKUP(B41,[30]mar95!$A$37:$IV$129,3,0)</f>
        <v>2631309</v>
      </c>
      <c r="S41" s="6">
        <f>VLOOKUP(B41,[31]apr95!$A$54:$IV$146,3,0)</f>
        <v>1409189</v>
      </c>
      <c r="T41" s="6">
        <f>VLOOKUP(B41,[32]may95!$A$37:$IV$127,3,0)</f>
        <v>2682149</v>
      </c>
      <c r="U41" s="6">
        <f>VLOOKUP(B41,[33]jun95!$A$53:$IV$142,3,0)</f>
        <v>1778850</v>
      </c>
      <c r="V41" s="6">
        <f>VLOOKUP(B41,[34]jul95!$A$52:$IV$140,3,0)</f>
        <v>3195252</v>
      </c>
      <c r="W41" s="6">
        <f>VLOOKUP(B41,[35]aug95!$A$53:$IV$140,3,0)</f>
        <v>2407973</v>
      </c>
      <c r="X41" s="6">
        <f>VLOOKUP(B41,[36]sep95!$A$51:$IV$137,3,0)</f>
        <v>3232932</v>
      </c>
      <c r="Y41" s="6">
        <f>VLOOKUP(B41,[37]oct95!$A$60:$IV$145,3,0)</f>
        <v>2021054</v>
      </c>
      <c r="Z41" s="6">
        <f>VLOOKUP(B41,[38]nov95!$A$54:$IV$138,3,0)</f>
        <v>2063000</v>
      </c>
      <c r="AA41" s="6">
        <f>VLOOKUP(B41,[39]dec95!$A$37:$IV$120,3,0)</f>
        <v>3364784</v>
      </c>
      <c r="AB41" s="6">
        <f>VLOOKUP(B41,[40]jan96!$A$54:$IV$134,3,0)</f>
        <v>2875032</v>
      </c>
      <c r="AC41" s="6">
        <f>VLOOKUP(B41,[41]feb96!$A$36:$IV$114,3,0)</f>
        <v>4149163</v>
      </c>
      <c r="AD41" s="6">
        <f>VLOOKUP(B41,[42]mar96!$A$36:$IV$114,3,0)</f>
        <v>4716960</v>
      </c>
      <c r="AE41" s="6">
        <f>VLOOKUP(B41,[43]apr96!$A$56:$IV$132,3,0)</f>
        <v>3439143</v>
      </c>
      <c r="AF41" s="6">
        <f>VLOOKUP(B41,[44]may96!$A$36:$IV$111,3,0)</f>
        <v>4926775</v>
      </c>
      <c r="AG41" s="6">
        <f>VLOOKUP(B41,[45]jun96!$A$36:$IV$110,3,0)</f>
        <v>4007942</v>
      </c>
      <c r="AH41" s="6">
        <f>VLOOKUP(B41,[46]jul96!$A$48:$IV$122,3,0)</f>
        <v>5098486</v>
      </c>
      <c r="AI41" s="6">
        <f>VLOOKUP(B41,[47]aug96!$A$50:$IV$122,3,0)</f>
        <v>6076302</v>
      </c>
      <c r="AJ41" s="6">
        <f>VLOOKUP(B41,[48]sep96!$A$65:$IV$136,3,0)</f>
        <v>5567096</v>
      </c>
      <c r="AK41" s="6">
        <f>VLOOKUP(B41,[49]oct96!$A$51:$IV$122,3,0)</f>
        <v>5771438</v>
      </c>
      <c r="AL41" s="6">
        <f>VLOOKUP(B41,[50]nov96!$A$55:$IV$124,3,0)</f>
        <v>9101621</v>
      </c>
      <c r="AM41" s="6">
        <f>VLOOKUP(B41,[51]dec96!$A$61:$IV$130,3,0)</f>
        <v>7668186</v>
      </c>
      <c r="AN41" s="6">
        <f>VLOOKUP(B41,[52]jan97!$A$57:$IV$122,3,0)</f>
        <v>6896318</v>
      </c>
      <c r="AO41" s="6">
        <f>VLOOKUP(B41,[53]feb97!$A$59:$IV$123,3,0)</f>
        <v>6720497</v>
      </c>
      <c r="AP41" s="6">
        <f>VLOOKUP(B41,[54]mar97!$A$56:$IV$118,3,0)</f>
        <v>12811183</v>
      </c>
      <c r="AQ41" s="6">
        <f>VLOOKUP(B41,[55]apr97!$A$49:$IV$110,3,0)</f>
        <v>4067452</v>
      </c>
      <c r="CQ41" s="4" t="s">
        <v>42</v>
      </c>
      <c r="CR41" s="7">
        <f t="shared" si="83"/>
        <v>-0.79736950006990148</v>
      </c>
      <c r="CS41" s="7">
        <f t="shared" si="2"/>
        <v>-0.70030506310110596</v>
      </c>
      <c r="CT41" s="7">
        <f t="shared" si="3"/>
        <v>-0.79907615853681113</v>
      </c>
      <c r="CU41" s="7">
        <f t="shared" si="4"/>
        <v>-0.81722827433846534</v>
      </c>
      <c r="CV41" s="7">
        <f t="shared" si="5"/>
        <v>-0.82033172155893408</v>
      </c>
      <c r="CW41" s="7">
        <f t="shared" si="6"/>
        <v>-0.78777531817404556</v>
      </c>
      <c r="CX41" s="7">
        <f t="shared" si="7"/>
        <v>-0.6988841955845142</v>
      </c>
      <c r="CY41" s="7">
        <f t="shared" si="8"/>
        <v>-0.86718403763603169</v>
      </c>
      <c r="CZ41" s="7">
        <f t="shared" si="9"/>
        <v>-0.7820621477786458</v>
      </c>
      <c r="DA41" s="7">
        <f t="shared" si="10"/>
        <v>-0.79968753236696177</v>
      </c>
      <c r="DB41" s="7">
        <f t="shared" si="11"/>
        <v>-0.84296307127294379</v>
      </c>
      <c r="DC41" s="7">
        <f t="shared" si="12"/>
        <v>-0.83779701740859225</v>
      </c>
      <c r="DD41" s="7">
        <f t="shared" si="13"/>
        <v>-0.82357480858007093</v>
      </c>
      <c r="DE41" s="7">
        <f t="shared" si="14"/>
        <v>-0.87297055698866377</v>
      </c>
      <c r="DF41" s="7">
        <f t="shared" si="15"/>
        <v>-0.82671633393224375</v>
      </c>
      <c r="DG41" s="7">
        <f t="shared" si="16"/>
        <v>-0.79004671505453872</v>
      </c>
      <c r="DH41" s="7">
        <f t="shared" si="17"/>
        <v>-0.80899911291751003</v>
      </c>
      <c r="DI41" s="7">
        <f t="shared" si="18"/>
        <v>-0.84633680409844314</v>
      </c>
      <c r="DJ41" s="7">
        <f t="shared" si="19"/>
        <v>-0.84258982117519254</v>
      </c>
      <c r="DK41" s="7">
        <f t="shared" si="20"/>
        <v>-0.8622597119432579</v>
      </c>
      <c r="DL41" s="7">
        <f t="shared" si="21"/>
        <v>-0.79954681636585079</v>
      </c>
      <c r="DM41" s="7">
        <f t="shared" si="22"/>
        <v>-0.86723591595931537</v>
      </c>
      <c r="DN41" s="7">
        <f t="shared" si="23"/>
        <v>-0.88752408914212033</v>
      </c>
      <c r="DO41" s="7">
        <f t="shared" si="24"/>
        <v>-0.84195375643609649</v>
      </c>
      <c r="DP41" s="7">
        <f t="shared" si="25"/>
        <v>-0.85743926727448183</v>
      </c>
      <c r="DQ41" s="7">
        <f t="shared" si="26"/>
        <v>-0.90168475453934005</v>
      </c>
      <c r="DR41" s="7">
        <f t="shared" si="27"/>
        <v>-0.85539620965776431</v>
      </c>
      <c r="DS41" s="7">
        <f t="shared" si="28"/>
        <v>-0.89837527249318871</v>
      </c>
      <c r="DT41" s="7">
        <f t="shared" si="29"/>
        <v>-0.84085717227918721</v>
      </c>
      <c r="DU41" s="7">
        <f t="shared" si="30"/>
        <v>-0.84705281548391387</v>
      </c>
      <c r="DV41" s="7">
        <f t="shared" si="31"/>
        <v>-0.85029393862755021</v>
      </c>
      <c r="DW41" s="7">
        <f t="shared" si="32"/>
        <v>-0.89683401711354571</v>
      </c>
      <c r="DX41" s="7">
        <f t="shared" si="33"/>
        <v>-0.88507241679523707</v>
      </c>
      <c r="DY41" s="7">
        <f t="shared" si="34"/>
        <v>-0.88067607833627359</v>
      </c>
      <c r="DZ41" s="7">
        <f t="shared" si="35"/>
        <v>-0.88940359783208445</v>
      </c>
      <c r="EA41" s="7">
        <f t="shared" si="36"/>
        <v>-0.85108009916971283</v>
      </c>
      <c r="EB41" s="7">
        <f t="shared" si="37"/>
        <v>-0.83352841133178524</v>
      </c>
      <c r="EC41" s="7">
        <f t="shared" si="38"/>
        <v>-0.85506695629356211</v>
      </c>
      <c r="ED41" s="7">
        <f t="shared" si="39"/>
        <v>-0.87542247395334472</v>
      </c>
      <c r="EE41" s="7">
        <f t="shared" si="40"/>
        <v>-0.89212257185883936</v>
      </c>
      <c r="EF41" s="7">
        <f t="shared" si="41"/>
        <v>-0.86986252513586781</v>
      </c>
      <c r="EG41" s="7">
        <f t="shared" si="42"/>
        <v>-0.84822972934576835</v>
      </c>
      <c r="EH41" s="7">
        <f t="shared" si="43"/>
        <v>-0.84781742302894236</v>
      </c>
      <c r="EI41" s="7">
        <f t="shared" si="44"/>
        <v>-0.86270641105513746</v>
      </c>
      <c r="EJ41" s="7">
        <f t="shared" si="45"/>
        <v>-0.89954837542724475</v>
      </c>
      <c r="EK41" s="7">
        <f t="shared" si="46"/>
        <v>-0.84283196145481132</v>
      </c>
      <c r="EL41" s="7">
        <f t="shared" si="47"/>
        <v>-0.90096391013271049</v>
      </c>
      <c r="EM41" s="7">
        <f t="shared" si="48"/>
        <v>-0.76183889484680656</v>
      </c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</row>
    <row r="42" spans="1:181" x14ac:dyDescent="0.2">
      <c r="B42" s="5">
        <v>35551</v>
      </c>
      <c r="C42" s="6">
        <v>90531329</v>
      </c>
      <c r="D42" s="6">
        <f>VLOOKUP(B42,[16]jan94!$A$53:$IV$163,3,0)</f>
        <v>1315901</v>
      </c>
      <c r="E42" s="6">
        <f>VLOOKUP(B42,[17]feb94!$A$55:$IV$164,3,0)</f>
        <v>2365687</v>
      </c>
      <c r="F42" s="6">
        <f>VLOOKUP(B42,[18]mar94!$A$38:$IV$146,3,0)</f>
        <v>1887631</v>
      </c>
      <c r="G42" s="6">
        <f>VLOOKUP(B42,[19]apr94!$A$38:$IV$145,3,0)</f>
        <v>1444849</v>
      </c>
      <c r="H42" s="6">
        <f>VLOOKUP(B42,[20]may94!$A$64:$IV$169,3,0)</f>
        <v>1824865</v>
      </c>
      <c r="I42" s="6">
        <f>VLOOKUP(B42,[21]jun94!$A$53:$IV$157,3,0)</f>
        <v>2081159</v>
      </c>
      <c r="J42" s="6">
        <f>VLOOKUP(B42,[22]jul94!$A$61:$IV$164,3,0)</f>
        <v>2475134</v>
      </c>
      <c r="K42" s="6">
        <f>VLOOKUP(B42,[23]aug94!$A$55:$IV$157,3,0)</f>
        <v>1630734</v>
      </c>
      <c r="L42" s="6">
        <f>VLOOKUP(B42,[24]sep94!$A$54:$IV$156,3,0)</f>
        <v>2185756</v>
      </c>
      <c r="M42" s="6">
        <f>VLOOKUP(B42,[25]oct94!$A$49:$IV$149,3,0)</f>
        <v>1730702</v>
      </c>
      <c r="N42" s="6">
        <f>VLOOKUP(B42,[26]nov94!$A$38:$IV$138,3,0)</f>
        <v>1709095</v>
      </c>
      <c r="O42" s="6">
        <f>VLOOKUP(B42,[27]dec94!$A$50:$IV$148,3,0)</f>
        <v>1890889</v>
      </c>
      <c r="P42" s="6">
        <f>VLOOKUP(B42,[28]jan95!$A$63:$IV$158,3,0)</f>
        <v>1685339</v>
      </c>
      <c r="Q42" s="6">
        <f>VLOOKUP(B42,[29]feb95!$A$50:$IV$143,3,0)</f>
        <v>1669034</v>
      </c>
      <c r="R42" s="6">
        <f>VLOOKUP(B42,[30]mar95!$A$37:$IV$129,3,0)</f>
        <v>2509991</v>
      </c>
      <c r="S42" s="6">
        <f>VLOOKUP(B42,[31]apr95!$A$54:$IV$146,3,0)</f>
        <v>1437927</v>
      </c>
      <c r="T42" s="6">
        <f>VLOOKUP(B42,[32]may95!$A$37:$IV$127,3,0)</f>
        <v>2765590</v>
      </c>
      <c r="U42" s="6">
        <f>VLOOKUP(B42,[33]jun95!$A$53:$IV$142,3,0)</f>
        <v>1738470</v>
      </c>
      <c r="V42" s="6">
        <f>VLOOKUP(B42,[34]jul95!$A$52:$IV$140,3,0)</f>
        <v>2999391</v>
      </c>
      <c r="W42" s="6">
        <f>VLOOKUP(B42,[35]aug95!$A$53:$IV$140,3,0)</f>
        <v>2425072</v>
      </c>
      <c r="X42" s="6">
        <f>VLOOKUP(B42,[36]sep95!$A$51:$IV$137,3,0)</f>
        <v>3155533</v>
      </c>
      <c r="Y42" s="6">
        <f>VLOOKUP(B42,[37]oct95!$A$60:$IV$145,3,0)</f>
        <v>1901705</v>
      </c>
      <c r="Z42" s="6">
        <f>VLOOKUP(B42,[38]nov95!$A$54:$IV$138,3,0)</f>
        <v>1942416</v>
      </c>
      <c r="AA42" s="6">
        <f>VLOOKUP(B42,[39]dec95!$A$37:$IV$120,3,0)</f>
        <v>3368201</v>
      </c>
      <c r="AB42" s="6">
        <f>VLOOKUP(B42,[40]jan96!$A$54:$IV$134,3,0)</f>
        <v>2904805</v>
      </c>
      <c r="AC42" s="6">
        <f>VLOOKUP(B42,[41]feb96!$A$36:$IV$114,3,0)</f>
        <v>3668817</v>
      </c>
      <c r="AD42" s="6">
        <f>VLOOKUP(B42,[42]mar96!$A$36:$IV$114,3,0)</f>
        <v>4533162</v>
      </c>
      <c r="AE42" s="6">
        <f>VLOOKUP(B42,[43]apr96!$A$56:$IV$132,3,0)</f>
        <v>3395668</v>
      </c>
      <c r="AF42" s="6">
        <f>VLOOKUP(B42,[44]may96!$A$36:$IV$111,3,0)</f>
        <v>5087531</v>
      </c>
      <c r="AG42" s="6">
        <f>VLOOKUP(B42,[45]jun96!$A$36:$IV$110,3,0)</f>
        <v>3881834</v>
      </c>
      <c r="AH42" s="6">
        <f>VLOOKUP(B42,[46]jul96!$A$48:$IV$122,3,0)</f>
        <v>5333281</v>
      </c>
      <c r="AI42" s="6">
        <f>VLOOKUP(B42,[47]aug96!$A$50:$IV$122,3,0)</f>
        <v>5794567</v>
      </c>
      <c r="AJ42" s="6">
        <f>VLOOKUP(B42,[48]sep96!$A$65:$IV$136,3,0)</f>
        <v>5442764</v>
      </c>
      <c r="AK42" s="6">
        <f>VLOOKUP(B42,[49]oct96!$A$51:$IV$122,3,0)</f>
        <v>5489164</v>
      </c>
      <c r="AL42" s="6">
        <f>VLOOKUP(B42,[50]nov96!$A$55:$IV$124,3,0)</f>
        <v>8405703</v>
      </c>
      <c r="AM42" s="6">
        <f>VLOOKUP(B42,[51]dec96!$A$61:$IV$130,3,0)</f>
        <v>7315181</v>
      </c>
      <c r="AN42" s="6">
        <f>VLOOKUP(B42,[52]jan97!$A$57:$IV$122,3,0)</f>
        <v>6399695</v>
      </c>
      <c r="AO42" s="6">
        <f>VLOOKUP(B42,[53]feb97!$A$59:$IV$123,3,0)</f>
        <v>6059313</v>
      </c>
      <c r="AP42" s="6">
        <f>VLOOKUP(B42,[54]mar97!$A$56:$IV$118,3,0)</f>
        <v>11413843</v>
      </c>
      <c r="AQ42" s="6">
        <f>VLOOKUP(B42,[55]apr97!$A$49:$IV$110,3,0)</f>
        <v>7496990</v>
      </c>
      <c r="AR42" s="6">
        <f>VLOOKUP(B42,[56]may97!$A$35:$IV$95,3,0)</f>
        <v>4274528</v>
      </c>
      <c r="CQ42" s="4" t="s">
        <v>43</v>
      </c>
      <c r="CR42" s="7">
        <f t="shared" si="83"/>
        <v>-0.80702302389404768</v>
      </c>
      <c r="CS42" s="7">
        <f t="shared" si="2"/>
        <v>-0.71092845162464091</v>
      </c>
      <c r="CT42" s="7">
        <f t="shared" si="3"/>
        <v>-0.81046224938420031</v>
      </c>
      <c r="CU42" s="7">
        <f t="shared" si="4"/>
        <v>-0.81572032252150917</v>
      </c>
      <c r="CV42" s="7">
        <f t="shared" si="5"/>
        <v>-0.82854905133517687</v>
      </c>
      <c r="CW42" s="7">
        <f t="shared" si="6"/>
        <v>-0.79776641134445014</v>
      </c>
      <c r="CX42" s="7">
        <f t="shared" si="7"/>
        <v>-0.70423557460939123</v>
      </c>
      <c r="CY42" s="7">
        <f t="shared" si="8"/>
        <v>-0.88083401561141206</v>
      </c>
      <c r="CZ42" s="7">
        <f t="shared" si="9"/>
        <v>-0.78805618153693413</v>
      </c>
      <c r="DA42" s="7">
        <f t="shared" si="10"/>
        <v>-0.80992456657445977</v>
      </c>
      <c r="DB42" s="7">
        <f t="shared" si="11"/>
        <v>-0.84133240157476852</v>
      </c>
      <c r="DC42" s="7">
        <f t="shared" si="12"/>
        <v>-0.84909282702108746</v>
      </c>
      <c r="DD42" s="7">
        <f t="shared" si="13"/>
        <v>-0.83234889933453504</v>
      </c>
      <c r="DE42" s="7">
        <f t="shared" si="14"/>
        <v>-0.87944938952171847</v>
      </c>
      <c r="DF42" s="7">
        <f t="shared" si="15"/>
        <v>-0.83610994043407727</v>
      </c>
      <c r="DG42" s="7">
        <f t="shared" si="16"/>
        <v>-0.79835367055402584</v>
      </c>
      <c r="DH42" s="7">
        <f t="shared" si="17"/>
        <v>-0.81522589260397704</v>
      </c>
      <c r="DI42" s="7">
        <f t="shared" si="18"/>
        <v>-0.85144869528367617</v>
      </c>
      <c r="DJ42" s="7">
        <f t="shared" si="19"/>
        <v>-0.85736042368391063</v>
      </c>
      <c r="DK42" s="7">
        <f t="shared" si="20"/>
        <v>-0.86693952114403949</v>
      </c>
      <c r="DL42" s="7">
        <f t="shared" si="21"/>
        <v>-0.81286921595727379</v>
      </c>
      <c r="DM42" s="7">
        <f t="shared" si="22"/>
        <v>-0.86851077782326414</v>
      </c>
      <c r="DN42" s="7">
        <f t="shared" si="23"/>
        <v>-0.89211614611687773</v>
      </c>
      <c r="DO42" s="7">
        <f t="shared" si="24"/>
        <v>-0.85558336765570342</v>
      </c>
      <c r="DP42" s="7">
        <f t="shared" si="25"/>
        <v>-0.86856052667144101</v>
      </c>
      <c r="DQ42" s="7">
        <f t="shared" si="26"/>
        <v>-0.90509028970791072</v>
      </c>
      <c r="DR42" s="7">
        <f t="shared" si="27"/>
        <v>-0.86470020656976709</v>
      </c>
      <c r="DS42" s="7">
        <f t="shared" si="28"/>
        <v>-0.8963924065791663</v>
      </c>
      <c r="DT42" s="7">
        <f t="shared" si="29"/>
        <v>-0.844395459493261</v>
      </c>
      <c r="DU42" s="7">
        <f t="shared" si="30"/>
        <v>-0.8551045143900784</v>
      </c>
      <c r="DV42" s="7">
        <f t="shared" si="31"/>
        <v>-0.85543601416287307</v>
      </c>
      <c r="DW42" s="7">
        <f t="shared" si="32"/>
        <v>-0.90093837460920645</v>
      </c>
      <c r="DX42" s="7">
        <f t="shared" si="33"/>
        <v>-0.893867840911585</v>
      </c>
      <c r="DY42" s="7">
        <f t="shared" si="34"/>
        <v>-0.88830284650875857</v>
      </c>
      <c r="DZ42" s="7">
        <f t="shared" si="35"/>
        <v>-0.89387120959230981</v>
      </c>
      <c r="EA42" s="7">
        <f t="shared" si="36"/>
        <v>-0.84695088601781465</v>
      </c>
      <c r="EB42" s="7">
        <f t="shared" si="37"/>
        <v>-0.84751645741920456</v>
      </c>
      <c r="EC42" s="7">
        <f t="shared" si="38"/>
        <v>-0.86530024657783911</v>
      </c>
      <c r="ED42" s="7">
        <f t="shared" si="39"/>
        <v>-0.87649097088117867</v>
      </c>
      <c r="EE42" s="7">
        <f t="shared" si="40"/>
        <v>-0.89679044078579095</v>
      </c>
      <c r="EF42" s="7">
        <f t="shared" si="41"/>
        <v>-0.86295666987496655</v>
      </c>
      <c r="EG42" s="7">
        <f t="shared" si="42"/>
        <v>-0.85379701142550113</v>
      </c>
      <c r="EH42" s="7">
        <f t="shared" si="43"/>
        <v>-0.85349953680252266</v>
      </c>
      <c r="EI42" s="7">
        <f t="shared" si="44"/>
        <v>-0.87435988289291189</v>
      </c>
      <c r="EJ42" s="7">
        <f t="shared" si="45"/>
        <v>-0.90116111686795497</v>
      </c>
      <c r="EK42" s="7">
        <f t="shared" si="46"/>
        <v>-0.84351509347960041</v>
      </c>
      <c r="EL42" s="7">
        <f t="shared" si="47"/>
        <v>-0.90235508927575114</v>
      </c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</row>
    <row r="43" spans="1:181" x14ac:dyDescent="0.2">
      <c r="B43" s="5">
        <v>35582</v>
      </c>
      <c r="C43" s="6">
        <v>84838299</v>
      </c>
      <c r="D43" s="6">
        <f>VLOOKUP(B43,[16]jan94!$A$53:$IV$163,3,0)</f>
        <v>1212784</v>
      </c>
      <c r="E43" s="6">
        <f>VLOOKUP(B43,[17]feb94!$A$55:$IV$164,3,0)</f>
        <v>2212657</v>
      </c>
      <c r="F43" s="6">
        <f>VLOOKUP(B43,[18]mar94!$A$38:$IV$146,3,0)</f>
        <v>1802528</v>
      </c>
      <c r="G43" s="6">
        <f>VLOOKUP(B43,[19]apr94!$A$38:$IV$145,3,0)</f>
        <v>1310854</v>
      </c>
      <c r="H43" s="6">
        <f>VLOOKUP(B43,[20]may94!$A$64:$IV$169,3,0)</f>
        <v>1749434</v>
      </c>
      <c r="I43" s="6">
        <f>VLOOKUP(B43,[21]jun94!$A$53:$IV$157,3,0)</f>
        <v>1791256</v>
      </c>
      <c r="J43" s="6">
        <f>VLOOKUP(B43,[22]jul94!$A$61:$IV$164,3,0)</f>
        <v>2292179</v>
      </c>
      <c r="K43" s="6">
        <f>VLOOKUP(B43,[23]aug94!$A$55:$IV$157,3,0)</f>
        <v>1542836</v>
      </c>
      <c r="L43" s="6">
        <f>VLOOKUP(B43,[24]sep94!$A$54:$IV$156,3,0)</f>
        <v>2022031</v>
      </c>
      <c r="M43" s="6">
        <f>VLOOKUP(B43,[25]oct94!$A$49:$IV$149,3,0)</f>
        <v>1628281</v>
      </c>
      <c r="N43" s="6">
        <f>VLOOKUP(B43,[26]nov94!$A$38:$IV$138,3,0)</f>
        <v>1448527</v>
      </c>
      <c r="O43" s="6">
        <f>VLOOKUP(B43,[27]dec94!$A$50:$IV$148,3,0)</f>
        <v>1750484</v>
      </c>
      <c r="P43" s="6">
        <f>VLOOKUP(B43,[28]jan95!$A$63:$IV$158,3,0)</f>
        <v>1568145</v>
      </c>
      <c r="Q43" s="6">
        <f>VLOOKUP(B43,[29]feb95!$A$50:$IV$143,3,0)</f>
        <v>1509685</v>
      </c>
      <c r="R43" s="6">
        <f>VLOOKUP(B43,[30]mar95!$A$37:$IV$129,3,0)</f>
        <v>2378457</v>
      </c>
      <c r="S43" s="6">
        <f>VLOOKUP(B43,[31]apr95!$A$54:$IV$146,3,0)</f>
        <v>1367787</v>
      </c>
      <c r="T43" s="6">
        <f>VLOOKUP(B43,[32]may95!$A$37:$IV$127,3,0)</f>
        <v>2432806</v>
      </c>
      <c r="U43" s="6">
        <f>VLOOKUP(B43,[33]jun95!$A$53:$IV$142,3,0)</f>
        <v>1610665</v>
      </c>
      <c r="V43" s="6">
        <f>VLOOKUP(B43,[34]jul95!$A$52:$IV$140,3,0)</f>
        <v>2768014</v>
      </c>
      <c r="W43" s="6">
        <f>VLOOKUP(B43,[35]aug95!$A$53:$IV$140,3,0)</f>
        <v>2326205</v>
      </c>
      <c r="X43" s="6">
        <f>VLOOKUP(B43,[36]sep95!$A$51:$IV$137,3,0)</f>
        <v>2902224</v>
      </c>
      <c r="Y43" s="6">
        <f>VLOOKUP(B43,[37]oct95!$A$60:$IV$145,3,0)</f>
        <v>1749331</v>
      </c>
      <c r="Z43" s="6">
        <f>VLOOKUP(B43,[38]nov95!$A$54:$IV$138,3,0)</f>
        <v>1750745</v>
      </c>
      <c r="AA43" s="6">
        <f>VLOOKUP(B43,[39]dec95!$A$37:$IV$120,3,0)</f>
        <v>3017878</v>
      </c>
      <c r="AB43" s="6">
        <f>VLOOKUP(B43,[40]jan96!$A$54:$IV$134,3,0)</f>
        <v>2628363</v>
      </c>
      <c r="AC43" s="6">
        <f>VLOOKUP(B43,[41]feb96!$A$36:$IV$114,3,0)</f>
        <v>3130514</v>
      </c>
      <c r="AD43" s="6">
        <f>VLOOKUP(B43,[42]mar96!$A$36:$IV$114,3,0)</f>
        <v>3914370</v>
      </c>
      <c r="AE43" s="6">
        <f>VLOOKUP(B43,[43]apr96!$A$56:$IV$132,3,0)</f>
        <v>3034580</v>
      </c>
      <c r="AF43" s="6">
        <f>VLOOKUP(B43,[44]may96!$A$36:$IV$111,3,0)</f>
        <v>4790765</v>
      </c>
      <c r="AG43" s="6">
        <f>VLOOKUP(B43,[45]jun96!$A$36:$IV$110,3,0)</f>
        <v>3478350</v>
      </c>
      <c r="AH43" s="6">
        <f>VLOOKUP(B43,[46]jul96!$A$48:$IV$122,3,0)</f>
        <v>4717097</v>
      </c>
      <c r="AI43" s="6">
        <f>VLOOKUP(B43,[47]aug96!$A$50:$IV$122,3,0)</f>
        <v>5149328</v>
      </c>
      <c r="AJ43" s="6">
        <f>VLOOKUP(B43,[48]sep96!$A$65:$IV$136,3,0)</f>
        <v>4594379</v>
      </c>
      <c r="AK43" s="6">
        <f>VLOOKUP(B43,[49]oct96!$A$51:$IV$122,3,0)</f>
        <v>4933672</v>
      </c>
      <c r="AL43" s="6">
        <f>VLOOKUP(B43,[50]nov96!$A$55:$IV$124,3,0)</f>
        <v>7738912</v>
      </c>
      <c r="AM43" s="6">
        <f>VLOOKUP(B43,[51]dec96!$A$61:$IV$130,3,0)</f>
        <v>6603877</v>
      </c>
      <c r="AN43" s="6">
        <f>VLOOKUP(B43,[52]jan97!$A$57:$IV$122,3,0)</f>
        <v>5531685</v>
      </c>
      <c r="AO43" s="6">
        <f>VLOOKUP(B43,[53]feb97!$A$59:$IV$123,3,0)</f>
        <v>5466431</v>
      </c>
      <c r="AP43" s="6">
        <f>VLOOKUP(B43,[54]mar97!$A$56:$IV$118,3,0)</f>
        <v>9503270</v>
      </c>
      <c r="AQ43" s="6">
        <f>VLOOKUP(B43,[55]apr97!$A$49:$IV$110,3,0)</f>
        <v>7139391</v>
      </c>
      <c r="AR43" s="6">
        <f>VLOOKUP(B43,[56]may97!$A$35:$IV$95,3,0)</f>
        <v>8734033</v>
      </c>
      <c r="AS43" s="6">
        <f>VLOOKUP(B43,[57]jun97!$A$49:$IV$109,3,0)</f>
        <v>3239453</v>
      </c>
      <c r="CQ43" s="4" t="s">
        <v>44</v>
      </c>
      <c r="CR43" s="7">
        <f t="shared" si="83"/>
        <v>-0.81267556721518963</v>
      </c>
      <c r="CS43" s="7">
        <f t="shared" si="2"/>
        <v>-0.72128952546633096</v>
      </c>
      <c r="CT43" s="7">
        <f t="shared" si="3"/>
        <v>-0.82731938551306916</v>
      </c>
      <c r="CU43" s="7">
        <f t="shared" si="4"/>
        <v>-0.83282097908820607</v>
      </c>
      <c r="CV43" s="7">
        <f t="shared" si="5"/>
        <v>-0.82088498411998601</v>
      </c>
      <c r="CW43" s="7">
        <f t="shared" si="6"/>
        <v>-0.80491404508464859</v>
      </c>
      <c r="CX43" s="7">
        <f t="shared" si="7"/>
        <v>-0.73336821591026158</v>
      </c>
      <c r="CY43" s="7">
        <f t="shared" si="8"/>
        <v>-0.87433087352803052</v>
      </c>
      <c r="CZ43" s="7">
        <f t="shared" si="9"/>
        <v>-0.79037060476190135</v>
      </c>
      <c r="DA43" s="7">
        <f t="shared" si="10"/>
        <v>-0.8136144366456437</v>
      </c>
      <c r="DB43" s="7">
        <f t="shared" si="11"/>
        <v>-0.8512695978860233</v>
      </c>
      <c r="DC43" s="7">
        <f t="shared" si="12"/>
        <v>-0.8492472229040533</v>
      </c>
      <c r="DD43" s="7">
        <f t="shared" si="13"/>
        <v>-0.81790790251095102</v>
      </c>
      <c r="DE43" s="7">
        <f t="shared" si="14"/>
        <v>-0.88784414667744949</v>
      </c>
      <c r="DF43" s="7">
        <f t="shared" si="15"/>
        <v>-0.83288736279629416</v>
      </c>
      <c r="DG43" s="7">
        <f t="shared" si="16"/>
        <v>-0.80143960950521342</v>
      </c>
      <c r="DH43" s="7">
        <f t="shared" si="17"/>
        <v>-0.82022533498844319</v>
      </c>
      <c r="DI43" s="7">
        <f t="shared" si="18"/>
        <v>-0.85547794940077215</v>
      </c>
      <c r="DJ43" s="7">
        <f t="shared" si="19"/>
        <v>-0.84816569972064471</v>
      </c>
      <c r="DK43" s="7">
        <f t="shared" si="20"/>
        <v>-0.86652078412659927</v>
      </c>
      <c r="DL43" s="7">
        <f t="shared" si="21"/>
        <v>-0.82086764235529852</v>
      </c>
      <c r="DM43" s="7">
        <f t="shared" si="22"/>
        <v>-0.87725838195609884</v>
      </c>
      <c r="DN43" s="7">
        <f t="shared" si="23"/>
        <v>-0.89567147486087184</v>
      </c>
      <c r="DO43" s="7">
        <f t="shared" si="24"/>
        <v>-0.85012479509458072</v>
      </c>
      <c r="DP43" s="7">
        <f t="shared" si="25"/>
        <v>-0.87456990141454738</v>
      </c>
      <c r="DQ43" s="7">
        <f t="shared" si="26"/>
        <v>-0.90432793690262259</v>
      </c>
      <c r="DR43" s="7">
        <f t="shared" si="27"/>
        <v>-0.86711695670668387</v>
      </c>
      <c r="DS43" s="7">
        <f t="shared" si="28"/>
        <v>-0.90226696685037366</v>
      </c>
      <c r="DT43" s="7">
        <f t="shared" si="29"/>
        <v>-0.84435212131943815</v>
      </c>
      <c r="DU43" s="7">
        <f t="shared" si="30"/>
        <v>-0.85473704060674194</v>
      </c>
      <c r="DV43" s="7">
        <f t="shared" si="31"/>
        <v>-0.85761507334344966</v>
      </c>
      <c r="DW43" s="7">
        <f t="shared" si="32"/>
        <v>-0.9026955918634485</v>
      </c>
      <c r="DX43" s="7">
        <f t="shared" si="33"/>
        <v>-0.89348668389490515</v>
      </c>
      <c r="DY43" s="7">
        <f t="shared" si="34"/>
        <v>-0.8919400028096941</v>
      </c>
      <c r="DZ43" s="7">
        <f t="shared" si="35"/>
        <v>-0.89167852518951762</v>
      </c>
      <c r="EA43" s="7">
        <f t="shared" si="36"/>
        <v>-0.84703536182218353</v>
      </c>
      <c r="EB43" s="7">
        <f t="shared" si="37"/>
        <v>-0.84910261905524065</v>
      </c>
      <c r="EC43" s="7">
        <f t="shared" si="38"/>
        <v>-0.86035394454137337</v>
      </c>
      <c r="ED43" s="7">
        <f t="shared" si="39"/>
        <v>-0.87870050720530646</v>
      </c>
      <c r="EE43" s="7">
        <f t="shared" si="40"/>
        <v>-0.90255395832193985</v>
      </c>
      <c r="EF43" s="7">
        <f t="shared" si="41"/>
        <v>-0.86567259363457871</v>
      </c>
      <c r="EG43" s="7">
        <f t="shared" si="42"/>
        <v>-0.86183069105744636</v>
      </c>
      <c r="EH43" s="7">
        <f t="shared" si="43"/>
        <v>-0.85748535835470918</v>
      </c>
      <c r="EI43" s="7">
        <f t="shared" si="44"/>
        <v>-0.88498896883125844</v>
      </c>
      <c r="EJ43" s="7">
        <f t="shared" si="45"/>
        <v>-0.90584735508572567</v>
      </c>
      <c r="EK43" s="7">
        <f t="shared" si="46"/>
        <v>-0.84474844551864359</v>
      </c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</row>
    <row r="44" spans="1:181" x14ac:dyDescent="0.2">
      <c r="A44" s="6">
        <f>+AVERAGE(C45,C43)</f>
        <v>85167545.5</v>
      </c>
      <c r="B44" s="5">
        <v>35612</v>
      </c>
      <c r="C44" s="6">
        <v>87292877</v>
      </c>
      <c r="D44" s="6">
        <f>VLOOKUP(B44,[16]jan94!$A$53:$IV$163,3,0)</f>
        <v>1216502</v>
      </c>
      <c r="E44" s="6">
        <f>VLOOKUP(B44,[17]feb94!$A$55:$IV$164,3,0)</f>
        <v>2205365</v>
      </c>
      <c r="F44" s="6">
        <f>VLOOKUP(B44,[18]mar94!$A$38:$IV$146,3,0)</f>
        <v>1919455</v>
      </c>
      <c r="G44" s="6">
        <f>VLOOKUP(B44,[19]apr94!$A$38:$IV$145,3,0)</f>
        <v>1237080</v>
      </c>
      <c r="H44" s="6">
        <f>VLOOKUP(B44,[20]may94!$A$64:$IV$169,3,0)</f>
        <v>1747150</v>
      </c>
      <c r="I44" s="6">
        <f>VLOOKUP(B44,[21]jun94!$A$53:$IV$157,3,0)</f>
        <v>1798407</v>
      </c>
      <c r="J44" s="6">
        <f>VLOOKUP(B44,[22]jul94!$A$61:$IV$164,3,0)</f>
        <v>2296482</v>
      </c>
      <c r="K44" s="6">
        <f>VLOOKUP(B44,[23]aug94!$A$55:$IV$157,3,0)</f>
        <v>1587720</v>
      </c>
      <c r="L44" s="6">
        <f>VLOOKUP(B44,[24]sep94!$A$54:$IV$156,3,0)</f>
        <v>2019647</v>
      </c>
      <c r="M44" s="6">
        <f>VLOOKUP(B44,[25]oct94!$A$49:$IV$149,3,0)</f>
        <v>1530427</v>
      </c>
      <c r="N44" s="6">
        <f>VLOOKUP(B44,[26]nov94!$A$38:$IV$138,3,0)</f>
        <v>1539623</v>
      </c>
      <c r="O44" s="6">
        <f>VLOOKUP(B44,[27]dec94!$A$50:$IV$148,3,0)</f>
        <v>1685909</v>
      </c>
      <c r="P44" s="6">
        <f>VLOOKUP(B44,[28]jan95!$A$63:$IV$158,3,0)</f>
        <v>1612054</v>
      </c>
      <c r="Q44" s="6">
        <f>VLOOKUP(B44,[29]feb95!$A$50:$IV$143,3,0)</f>
        <v>1604336</v>
      </c>
      <c r="R44" s="6">
        <f>VLOOKUP(B44,[30]mar95!$A$37:$IV$129,3,0)</f>
        <v>2359629</v>
      </c>
      <c r="S44" s="6">
        <f>VLOOKUP(B44,[31]apr95!$A$54:$IV$146,3,0)</f>
        <v>1406494</v>
      </c>
      <c r="T44" s="6">
        <f>VLOOKUP(B44,[32]may95!$A$37:$IV$127,3,0)</f>
        <v>2506049</v>
      </c>
      <c r="U44" s="6">
        <f>VLOOKUP(B44,[33]jun95!$A$53:$IV$142,3,0)</f>
        <v>1606259</v>
      </c>
      <c r="V44" s="6">
        <f>VLOOKUP(B44,[34]jul95!$A$52:$IV$140,3,0)</f>
        <v>2737307</v>
      </c>
      <c r="W44" s="6">
        <f>VLOOKUP(B44,[35]aug95!$A$53:$IV$140,3,0)</f>
        <v>2225194</v>
      </c>
      <c r="X44" s="6">
        <f>VLOOKUP(B44,[36]sep95!$A$51:$IV$137,3,0)</f>
        <v>2956669</v>
      </c>
      <c r="Y44" s="6">
        <f>VLOOKUP(B44,[37]oct95!$A$60:$IV$145,3,0)</f>
        <v>1643167</v>
      </c>
      <c r="Z44" s="6">
        <f>VLOOKUP(B44,[38]nov95!$A$54:$IV$138,3,0)</f>
        <v>1716980</v>
      </c>
      <c r="AA44" s="6">
        <f>VLOOKUP(B44,[39]dec95!$A$37:$IV$120,3,0)</f>
        <v>2888955</v>
      </c>
      <c r="AB44" s="6">
        <f>VLOOKUP(B44,[40]jan96!$A$54:$IV$134,3,0)</f>
        <v>2596486</v>
      </c>
      <c r="AC44" s="6">
        <f>VLOOKUP(B44,[41]feb96!$A$36:$IV$114,3,0)</f>
        <v>3183922</v>
      </c>
      <c r="AD44" s="6">
        <f>VLOOKUP(B44,[42]mar96!$A$36:$IV$114,3,0)</f>
        <v>4099021</v>
      </c>
      <c r="AE44" s="6">
        <f>VLOOKUP(B44,[43]apr96!$A$56:$IV$132,3,0)</f>
        <v>2984990</v>
      </c>
      <c r="AF44" s="6">
        <f>VLOOKUP(B44,[44]may96!$A$36:$IV$111,3,0)</f>
        <v>4600100</v>
      </c>
      <c r="AG44" s="6">
        <f>VLOOKUP(B44,[45]jun96!$A$36:$IV$110,3,0)</f>
        <v>3382817</v>
      </c>
      <c r="AH44" s="6">
        <f>VLOOKUP(B44,[46]jul96!$A$48:$IV$122,3,0)</f>
        <v>4769508</v>
      </c>
      <c r="AI44" s="6">
        <f>VLOOKUP(B44,[47]aug96!$A$50:$IV$122,3,0)</f>
        <v>5175526</v>
      </c>
      <c r="AJ44" s="6">
        <f>VLOOKUP(B44,[48]sep96!$A$65:$IV$136,3,0)</f>
        <v>4677243</v>
      </c>
      <c r="AK44" s="6">
        <f>VLOOKUP(B44,[49]oct96!$A$51:$IV$122,3,0)</f>
        <v>4717260</v>
      </c>
      <c r="AL44" s="6">
        <f>VLOOKUP(B44,[50]nov96!$A$55:$IV$124,3,0)</f>
        <v>7401069</v>
      </c>
      <c r="AM44" s="6">
        <f>VLOOKUP(B44,[51]dec96!$A$61:$IV$130,3,0)</f>
        <v>6254731</v>
      </c>
      <c r="AN44" s="6">
        <f>VLOOKUP(B44,[52]jan97!$A$57:$IV$122,3,0)</f>
        <v>5078620</v>
      </c>
      <c r="AO44" s="6">
        <f>VLOOKUP(B44,[53]feb97!$A$59:$IV$123,3,0)</f>
        <v>5429820</v>
      </c>
      <c r="AP44" s="6">
        <f>VLOOKUP(B44,[54]mar97!$A$56:$IV$118,3,0)</f>
        <v>8891347</v>
      </c>
      <c r="AQ44" s="6">
        <f>VLOOKUP(B44,[55]apr97!$A$49:$IV$110,3,0)</f>
        <v>6589842</v>
      </c>
      <c r="AR44" s="6">
        <f>VLOOKUP(B44,[56]may97!$A$35:$IV$95,3,0)</f>
        <v>8943330</v>
      </c>
      <c r="AS44" s="6">
        <f>VLOOKUP(B44,[57]jun97!$A$49:$IV$109,3,0)</f>
        <v>6827826</v>
      </c>
      <c r="AT44" s="6">
        <f>VLOOKUP(B44,[59]jul97!$A$56:$IV$115,3,0)</f>
        <v>5113106</v>
      </c>
      <c r="CQ44" s="4" t="s">
        <v>45</v>
      </c>
      <c r="CR44" s="7">
        <f t="shared" si="83"/>
        <v>-0.81960478899278122</v>
      </c>
      <c r="CS44" s="7">
        <f t="shared" si="2"/>
        <v>-0.72435236843894335</v>
      </c>
      <c r="CT44" s="7">
        <f t="shared" si="3"/>
        <v>-0.82203780659211811</v>
      </c>
      <c r="CU44" s="7">
        <f t="shared" si="4"/>
        <v>-0.83201372333224499</v>
      </c>
      <c r="CV44" s="7">
        <f t="shared" si="5"/>
        <v>-0.82182425222984512</v>
      </c>
      <c r="CW44" s="7">
        <f t="shared" si="6"/>
        <v>-0.8080024617307705</v>
      </c>
      <c r="CX44" s="7">
        <f t="shared" si="7"/>
        <v>-0.76551614187363204</v>
      </c>
      <c r="CY44" s="7">
        <f t="shared" si="8"/>
        <v>-0.88069621041493606</v>
      </c>
      <c r="CZ44" s="7">
        <f t="shared" si="9"/>
        <v>-0.78686806345949345</v>
      </c>
      <c r="DA44" s="7">
        <f t="shared" si="10"/>
        <v>-0.80645261882753327</v>
      </c>
      <c r="DB44" s="7">
        <f t="shared" si="11"/>
        <v>-0.85755850275795265</v>
      </c>
      <c r="DC44" s="7">
        <f t="shared" si="12"/>
        <v>-0.85227660080844292</v>
      </c>
      <c r="DD44" s="7">
        <f t="shared" si="13"/>
        <v>-0.83356192721659517</v>
      </c>
      <c r="DE44" s="7">
        <f t="shared" si="14"/>
        <v>-0.89228345253399532</v>
      </c>
      <c r="DF44" s="7">
        <f t="shared" si="15"/>
        <v>-0.84238341655239413</v>
      </c>
      <c r="DG44" s="7">
        <f t="shared" si="16"/>
        <v>-0.81144716132110184</v>
      </c>
      <c r="DH44" s="7">
        <f t="shared" si="17"/>
        <v>-0.81857088041156012</v>
      </c>
      <c r="DI44" s="7">
        <f t="shared" si="18"/>
        <v>-0.85578273783947634</v>
      </c>
      <c r="DJ44" s="7">
        <f t="shared" si="19"/>
        <v>-0.85434212638126539</v>
      </c>
      <c r="DK44" s="7">
        <f t="shared" si="20"/>
        <v>-0.87067675067256034</v>
      </c>
      <c r="DL44" s="7">
        <f t="shared" si="21"/>
        <v>-0.81858414802323487</v>
      </c>
      <c r="DM44" s="7">
        <f t="shared" si="22"/>
        <v>-0.88453504426443053</v>
      </c>
      <c r="DN44" s="7">
        <f t="shared" si="23"/>
        <v>-0.90447683938568391</v>
      </c>
      <c r="DO44" s="7">
        <f t="shared" si="24"/>
        <v>-0.84972076293383403</v>
      </c>
      <c r="DP44" s="7">
        <f t="shared" si="25"/>
        <v>-0.87736516664641018</v>
      </c>
      <c r="DQ44" s="7">
        <f t="shared" si="26"/>
        <v>-0.90303148553016344</v>
      </c>
      <c r="DR44" s="7">
        <f t="shared" si="27"/>
        <v>-0.86395499732932435</v>
      </c>
      <c r="DS44" s="7">
        <f t="shared" si="28"/>
        <v>-0.90803288350597533</v>
      </c>
      <c r="DT44" s="7">
        <f t="shared" si="29"/>
        <v>-0.85297333379997631</v>
      </c>
      <c r="DU44" s="7">
        <f t="shared" si="30"/>
        <v>-0.85437279316552761</v>
      </c>
      <c r="DV44" s="7">
        <f t="shared" si="31"/>
        <v>-0.86059151361345121</v>
      </c>
      <c r="DW44" s="7">
        <f t="shared" si="32"/>
        <v>-0.9123958378402236</v>
      </c>
      <c r="DX44" s="7">
        <f t="shared" si="33"/>
        <v>-0.89594781138415558</v>
      </c>
      <c r="DY44" s="7">
        <f t="shared" si="34"/>
        <v>-0.89409495453742438</v>
      </c>
      <c r="DZ44" s="7">
        <f t="shared" si="35"/>
        <v>-0.89868108567593852</v>
      </c>
      <c r="EA44" s="7">
        <f t="shared" si="36"/>
        <v>-0.85444291447649823</v>
      </c>
      <c r="EB44" s="7">
        <f t="shared" si="37"/>
        <v>-0.86105765257442501</v>
      </c>
      <c r="EC44" s="7">
        <f t="shared" si="38"/>
        <v>-0.85249111985907611</v>
      </c>
      <c r="ED44" s="7">
        <f t="shared" si="39"/>
        <v>-0.88382549033716817</v>
      </c>
      <c r="EE44" s="7">
        <f t="shared" si="40"/>
        <v>-0.90644909490342118</v>
      </c>
      <c r="EF44" s="7">
        <f t="shared" si="41"/>
        <v>-0.86829407777967604</v>
      </c>
      <c r="EG44" s="7">
        <f t="shared" si="42"/>
        <v>-0.86733976524885081</v>
      </c>
      <c r="EH44" s="7">
        <f t="shared" si="43"/>
        <v>-0.85992633512501948</v>
      </c>
      <c r="EI44" s="7">
        <f t="shared" si="44"/>
        <v>-0.88993393559291545</v>
      </c>
      <c r="EJ44" s="7">
        <f t="shared" si="45"/>
        <v>-0.90800655812240938</v>
      </c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</row>
    <row r="45" spans="1:181" x14ac:dyDescent="0.2">
      <c r="B45" s="5">
        <v>35643</v>
      </c>
      <c r="C45" s="6">
        <v>85496792</v>
      </c>
      <c r="D45" s="6">
        <f>VLOOKUP(B45,[16]jan94!$A$53:$IV$163,3,0)</f>
        <v>1171503</v>
      </c>
      <c r="E45" s="6">
        <f>VLOOKUP(B45,[17]feb94!$A$55:$IV$164,3,0)</f>
        <v>2126319</v>
      </c>
      <c r="F45" s="6">
        <f>VLOOKUP(B45,[18]mar94!$A$38:$IV$146,3,0)</f>
        <v>1810682</v>
      </c>
      <c r="G45" s="6">
        <f>VLOOKUP(B45,[19]apr94!$A$38:$IV$145,3,0)</f>
        <v>1171142</v>
      </c>
      <c r="H45" s="6">
        <f>VLOOKUP(B45,[20]may94!$A$64:$IV$169,3,0)</f>
        <v>1665651</v>
      </c>
      <c r="I45" s="6">
        <f>VLOOKUP(B45,[21]jun94!$A$53:$IV$157,3,0)</f>
        <v>1725872</v>
      </c>
      <c r="J45" s="6">
        <f>VLOOKUP(B45,[22]jul94!$A$61:$IV$164,3,0)</f>
        <v>2211272</v>
      </c>
      <c r="K45" s="6">
        <f>VLOOKUP(B45,[23]aug94!$A$55:$IV$157,3,0)</f>
        <v>1628624</v>
      </c>
      <c r="L45" s="6">
        <f>VLOOKUP(B45,[24]sep94!$A$54:$IV$156,3,0)</f>
        <v>2029068</v>
      </c>
      <c r="M45" s="6">
        <f>VLOOKUP(B45,[25]oct94!$A$49:$IV$149,3,0)</f>
        <v>1424618</v>
      </c>
      <c r="N45" s="6">
        <f>VLOOKUP(B45,[26]nov94!$A$38:$IV$138,3,0)</f>
        <v>1514154</v>
      </c>
      <c r="O45" s="6">
        <f>VLOOKUP(B45,[27]dec94!$A$50:$IV$148,3,0)</f>
        <v>1659222</v>
      </c>
      <c r="P45" s="6">
        <f>VLOOKUP(B45,[28]jan95!$A$63:$IV$158,3,0)</f>
        <v>1490745</v>
      </c>
      <c r="Q45" s="6">
        <f>VLOOKUP(B45,[29]feb95!$A$50:$IV$143,3,0)</f>
        <v>1560142</v>
      </c>
      <c r="R45" s="6">
        <f>VLOOKUP(B45,[30]mar95!$A$37:$IV$129,3,0)</f>
        <v>2239346</v>
      </c>
      <c r="S45" s="6">
        <f>VLOOKUP(B45,[31]apr95!$A$54:$IV$146,3,0)</f>
        <v>1708583</v>
      </c>
      <c r="T45" s="6">
        <f>VLOOKUP(B45,[32]may95!$A$37:$IV$127,3,0)</f>
        <v>2387199</v>
      </c>
      <c r="U45" s="6">
        <f>VLOOKUP(B45,[33]jun95!$A$53:$IV$142,3,0)</f>
        <v>1552154</v>
      </c>
      <c r="V45" s="6">
        <f>VLOOKUP(B45,[34]jul95!$A$52:$IV$140,3,0)</f>
        <v>2655667</v>
      </c>
      <c r="W45" s="6">
        <f>VLOOKUP(B45,[35]aug95!$A$53:$IV$140,3,0)</f>
        <v>2056223</v>
      </c>
      <c r="X45" s="6">
        <f>VLOOKUP(B45,[36]sep95!$A$51:$IV$137,3,0)</f>
        <v>2924863</v>
      </c>
      <c r="Y45" s="6">
        <f>VLOOKUP(B45,[37]oct95!$A$60:$IV$145,3,0)</f>
        <v>1634426</v>
      </c>
      <c r="Z45" s="6">
        <f>VLOOKUP(B45,[38]nov95!$A$54:$IV$138,3,0)</f>
        <v>1572144</v>
      </c>
      <c r="AA45" s="6">
        <f>VLOOKUP(B45,[39]dec95!$A$37:$IV$120,3,0)</f>
        <v>2930979</v>
      </c>
      <c r="AB45" s="6">
        <f>VLOOKUP(B45,[40]jan96!$A$54:$IV$134,3,0)</f>
        <v>2416451</v>
      </c>
      <c r="AC45" s="6">
        <f>VLOOKUP(B45,[41]feb96!$A$36:$IV$114,3,0)</f>
        <v>2930480</v>
      </c>
      <c r="AD45" s="6">
        <f>VLOOKUP(B45,[42]mar96!$A$36:$IV$114,3,0)</f>
        <v>4480288</v>
      </c>
      <c r="AE45" s="6">
        <f>VLOOKUP(B45,[43]apr96!$A$56:$IV$132,3,0)</f>
        <v>2832022</v>
      </c>
      <c r="AF45" s="6">
        <f>VLOOKUP(B45,[44]may96!$A$36:$IV$111,3,0)</f>
        <v>4331142</v>
      </c>
      <c r="AG45" s="6">
        <f>VLOOKUP(B45,[45]jun96!$A$36:$IV$110,3,0)</f>
        <v>3258062</v>
      </c>
      <c r="AH45" s="6">
        <f>VLOOKUP(B45,[46]jul96!$A$48:$IV$122,3,0)</f>
        <v>4370562</v>
      </c>
      <c r="AI45" s="6">
        <f>VLOOKUP(B45,[47]aug96!$A$50:$IV$122,3,0)</f>
        <v>4514699</v>
      </c>
      <c r="AJ45" s="6">
        <f>VLOOKUP(B45,[48]sep96!$A$65:$IV$136,3,0)</f>
        <v>4448854</v>
      </c>
      <c r="AK45" s="6">
        <f>VLOOKUP(B45,[49]oct96!$A$51:$IV$122,3,0)</f>
        <v>4243676</v>
      </c>
      <c r="AL45" s="6">
        <f>VLOOKUP(B45,[50]nov96!$A$55:$IV$124,3,0)</f>
        <v>6524650</v>
      </c>
      <c r="AM45" s="6">
        <f>VLOOKUP(B45,[51]dec96!$A$61:$IV$130,3,0)</f>
        <v>5754502</v>
      </c>
      <c r="AN45" s="6">
        <f>VLOOKUP(B45,[52]jan97!$A$57:$IV$122,3,0)</f>
        <v>4806816</v>
      </c>
      <c r="AO45" s="6">
        <f>VLOOKUP(B45,[53]feb97!$A$59:$IV$123,3,0)</f>
        <v>4765501</v>
      </c>
      <c r="AP45" s="6">
        <f>VLOOKUP(B45,[54]mar97!$A$56:$IV$118,3,0)</f>
        <v>7570497</v>
      </c>
      <c r="AQ45" s="6">
        <f>VLOOKUP(B45,[55]apr97!$A$49:$IV$110,3,0)</f>
        <v>5983160</v>
      </c>
      <c r="AR45" s="6">
        <f>VLOOKUP(B45,[56]may97!$A$35:$IV$95,3,0)</f>
        <v>7835999</v>
      </c>
      <c r="AS45" s="6">
        <f>VLOOKUP(B45,[57]jun97!$A$49:$IV$109,3,0)</f>
        <v>6498266</v>
      </c>
      <c r="AT45" s="6">
        <f>VLOOKUP(B45,[59]jul97!$A$56:$IV$115,3,0)</f>
        <v>9641676</v>
      </c>
      <c r="AU45" s="6">
        <f>VLOOKUP(B45,[58]aug97!$A$54:$IV$111,3,0)</f>
        <v>5183639</v>
      </c>
      <c r="CQ45" s="4" t="s">
        <v>46</v>
      </c>
      <c r="CR45" s="7">
        <f t="shared" si="83"/>
        <v>-0.82934471443339453</v>
      </c>
      <c r="CS45" s="7">
        <f t="shared" si="2"/>
        <v>-0.74301467060735094</v>
      </c>
      <c r="CT45" s="7">
        <f t="shared" si="3"/>
        <v>-0.82417951967667646</v>
      </c>
      <c r="CU45" s="7">
        <f t="shared" si="4"/>
        <v>-0.83282925041778022</v>
      </c>
      <c r="CV45" s="7">
        <f t="shared" si="5"/>
        <v>-0.83165753556959621</v>
      </c>
      <c r="CW45" s="7">
        <f t="shared" si="6"/>
        <v>-0.81287147283394801</v>
      </c>
      <c r="CX45" s="7">
        <f t="shared" si="7"/>
        <v>-0.78107673572792569</v>
      </c>
      <c r="CY45" s="7">
        <f t="shared" si="8"/>
        <v>-0.88914375639022003</v>
      </c>
      <c r="CZ45" s="7">
        <f t="shared" si="9"/>
        <v>-0.79495080372159022</v>
      </c>
      <c r="DA45" s="7">
        <f t="shared" si="10"/>
        <v>-0.81841377416624872</v>
      </c>
      <c r="DB45" s="7">
        <f t="shared" si="11"/>
        <v>-0.86051363520203183</v>
      </c>
      <c r="DC45" s="7">
        <f t="shared" si="12"/>
        <v>-0.85083436141029511</v>
      </c>
      <c r="DD45" s="7">
        <f t="shared" si="13"/>
        <v>-0.84324476342631949</v>
      </c>
      <c r="DE45" s="7">
        <f t="shared" si="14"/>
        <v>-0.90036632811855144</v>
      </c>
      <c r="DF45" s="7">
        <f t="shared" si="15"/>
        <v>-0.85407527888874568</v>
      </c>
      <c r="DG45" s="7">
        <f t="shared" si="16"/>
        <v>-0.82463594181617605</v>
      </c>
      <c r="DH45" s="7">
        <f t="shared" si="17"/>
        <v>-0.82129088736770506</v>
      </c>
      <c r="DI45" s="7">
        <f t="shared" si="18"/>
        <v>-0.86721074583577218</v>
      </c>
      <c r="DJ45" s="7">
        <f t="shared" si="19"/>
        <v>-0.85932513429162038</v>
      </c>
      <c r="DK45" s="7">
        <f t="shared" si="20"/>
        <v>-0.87666570856042947</v>
      </c>
      <c r="DL45" s="7">
        <f t="shared" si="21"/>
        <v>-0.82476908584022379</v>
      </c>
      <c r="DM45" s="7">
        <f t="shared" si="22"/>
        <v>-0.884103061751775</v>
      </c>
      <c r="DN45" s="7">
        <f t="shared" si="23"/>
        <v>-0.90849879025845304</v>
      </c>
      <c r="DO45" s="7">
        <f t="shared" si="24"/>
        <v>-0.8635075170917289</v>
      </c>
      <c r="DP45" s="7">
        <f t="shared" si="25"/>
        <v>-0.87456910556024314</v>
      </c>
      <c r="DQ45" s="7">
        <f t="shared" si="26"/>
        <v>-0.90736805234433615</v>
      </c>
      <c r="DR45" s="7">
        <f t="shared" si="27"/>
        <v>-0.86847573314793769</v>
      </c>
      <c r="DS45" s="7">
        <f t="shared" si="28"/>
        <v>-0.90861162514349492</v>
      </c>
      <c r="DT45" s="7">
        <f t="shared" si="29"/>
        <v>-0.85748365224007506</v>
      </c>
      <c r="DU45" s="7">
        <f t="shared" si="30"/>
        <v>-0.854682839875469</v>
      </c>
      <c r="DV45" s="7">
        <f t="shared" si="31"/>
        <v>-0.8716710925644916</v>
      </c>
      <c r="DW45" s="7">
        <f t="shared" si="32"/>
        <v>-0.91345748905464352</v>
      </c>
      <c r="DX45" s="7">
        <f t="shared" si="33"/>
        <v>-0.89487285451427878</v>
      </c>
      <c r="DY45" s="7">
        <f t="shared" si="34"/>
        <v>-0.89983261115615121</v>
      </c>
      <c r="DZ45" s="7">
        <f t="shared" si="35"/>
        <v>-0.90148550370152947</v>
      </c>
      <c r="EA45" s="7">
        <f t="shared" si="36"/>
        <v>-0.86685622302197407</v>
      </c>
      <c r="EB45" s="7">
        <f t="shared" si="37"/>
        <v>-0.8579409540082501</v>
      </c>
      <c r="EC45" s="7">
        <f t="shared" si="38"/>
        <v>-0.86967095235476388</v>
      </c>
      <c r="ED45" s="7">
        <f t="shared" si="39"/>
        <v>-0.89060752625264972</v>
      </c>
      <c r="EE45" s="7">
        <f t="shared" si="40"/>
        <v>-0.90608350818128336</v>
      </c>
      <c r="EF45" s="7">
        <f t="shared" si="41"/>
        <v>-0.87436820331861398</v>
      </c>
      <c r="EG45" s="7">
        <f t="shared" si="42"/>
        <v>-0.87038963793160518</v>
      </c>
      <c r="EH45" s="7">
        <f t="shared" si="43"/>
        <v>-0.86085697133983752</v>
      </c>
      <c r="EI45" s="7">
        <f t="shared" si="44"/>
        <v>-0.8959116004283677</v>
      </c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</row>
    <row r="46" spans="1:181" x14ac:dyDescent="0.2">
      <c r="B46" s="5">
        <v>35674</v>
      </c>
      <c r="C46" s="6">
        <v>81313242</v>
      </c>
      <c r="D46" s="6">
        <f>VLOOKUP(B46,[16]jan94!$A$53:$IV$163,3,0)</f>
        <v>1072501</v>
      </c>
      <c r="E46" s="6">
        <f>VLOOKUP(B46,[17]feb94!$A$55:$IV$164,3,0)</f>
        <v>2035115</v>
      </c>
      <c r="F46" s="6">
        <f>VLOOKUP(B46,[18]mar94!$A$38:$IV$146,3,0)</f>
        <v>1596429</v>
      </c>
      <c r="G46" s="6">
        <f>VLOOKUP(B46,[19]apr94!$A$38:$IV$145,3,0)</f>
        <v>1142714</v>
      </c>
      <c r="H46" s="6">
        <f>VLOOKUP(B46,[20]may94!$A$64:$IV$169,3,0)</f>
        <v>1537984</v>
      </c>
      <c r="I46" s="6">
        <f>VLOOKUP(B46,[21]jun94!$A$53:$IV$157,3,0)</f>
        <v>1548942</v>
      </c>
      <c r="J46" s="6">
        <f>VLOOKUP(B46,[22]jul94!$A$61:$IV$164,3,0)</f>
        <v>2090071</v>
      </c>
      <c r="K46" s="6">
        <f>VLOOKUP(B46,[23]aug94!$A$55:$IV$157,3,0)</f>
        <v>1436290</v>
      </c>
      <c r="L46" s="6">
        <f>VLOOKUP(B46,[24]sep94!$A$54:$IV$156,3,0)</f>
        <v>1868967</v>
      </c>
      <c r="M46" s="6">
        <f>VLOOKUP(B46,[25]oct94!$A$49:$IV$149,3,0)</f>
        <v>1427916</v>
      </c>
      <c r="N46" s="6">
        <f>VLOOKUP(B46,[26]nov94!$A$38:$IV$138,3,0)</f>
        <v>1365185</v>
      </c>
      <c r="O46" s="6">
        <f>VLOOKUP(B46,[27]dec94!$A$50:$IV$148,3,0)</f>
        <v>1566797</v>
      </c>
      <c r="P46" s="6">
        <f>VLOOKUP(B46,[28]jan95!$A$63:$IV$158,3,0)</f>
        <v>1458030</v>
      </c>
      <c r="Q46" s="6">
        <f>VLOOKUP(B46,[29]feb95!$A$50:$IV$143,3,0)</f>
        <v>1454843</v>
      </c>
      <c r="R46" s="6">
        <f>VLOOKUP(B46,[30]mar95!$A$37:$IV$129,3,0)</f>
        <v>1993000</v>
      </c>
      <c r="S46" s="6">
        <f>VLOOKUP(B46,[31]apr95!$A$54:$IV$146,3,0)</f>
        <v>1603042</v>
      </c>
      <c r="T46" s="6">
        <f>VLOOKUP(B46,[32]may95!$A$37:$IV$127,3,0)</f>
        <v>1941815</v>
      </c>
      <c r="U46" s="6">
        <f>VLOOKUP(B46,[33]jun95!$A$53:$IV$142,3,0)</f>
        <v>1430023</v>
      </c>
      <c r="V46" s="6">
        <f>VLOOKUP(B46,[34]jul95!$A$52:$IV$140,3,0)</f>
        <v>2402949</v>
      </c>
      <c r="W46" s="6">
        <f>VLOOKUP(B46,[35]aug95!$A$53:$IV$140,3,0)</f>
        <v>1849990</v>
      </c>
      <c r="X46" s="6">
        <f>VLOOKUP(B46,[36]sep95!$A$51:$IV$137,3,0)</f>
        <v>2644114</v>
      </c>
      <c r="Y46" s="6">
        <f>VLOOKUP(B46,[37]oct95!$A$60:$IV$145,3,0)</f>
        <v>1426734</v>
      </c>
      <c r="Z46" s="6">
        <f>VLOOKUP(B46,[38]nov95!$A$54:$IV$138,3,0)</f>
        <v>1426565</v>
      </c>
      <c r="AA46" s="6">
        <f>VLOOKUP(B46,[39]dec95!$A$37:$IV$120,3,0)</f>
        <v>2740237</v>
      </c>
      <c r="AB46" s="6">
        <f>VLOOKUP(B46,[40]jan96!$A$54:$IV$134,3,0)</f>
        <v>2210497</v>
      </c>
      <c r="AC46" s="6">
        <f>VLOOKUP(B46,[41]feb96!$A$36:$IV$114,3,0)</f>
        <v>2543859</v>
      </c>
      <c r="AD46" s="6">
        <f>VLOOKUP(B46,[42]mar96!$A$36:$IV$114,3,0)</f>
        <v>3915771</v>
      </c>
      <c r="AE46" s="6">
        <f>VLOOKUP(B46,[43]apr96!$A$56:$IV$132,3,0)</f>
        <v>2498696</v>
      </c>
      <c r="AF46" s="6">
        <f>VLOOKUP(B46,[44]may96!$A$36:$IV$111,3,0)</f>
        <v>4284571</v>
      </c>
      <c r="AG46" s="6">
        <f>VLOOKUP(B46,[45]jun96!$A$36:$IV$110,3,0)</f>
        <v>3334864</v>
      </c>
      <c r="AH46" s="6">
        <f>VLOOKUP(B46,[46]jul96!$A$48:$IV$122,3,0)</f>
        <v>4225359</v>
      </c>
      <c r="AI46" s="6">
        <f>VLOOKUP(B46,[47]aug96!$A$50:$IV$122,3,0)</f>
        <v>4001747</v>
      </c>
      <c r="AJ46" s="6">
        <f>VLOOKUP(B46,[48]sep96!$A$65:$IV$136,3,0)</f>
        <v>4071575</v>
      </c>
      <c r="AK46" s="6">
        <f>VLOOKUP(B46,[49]oct96!$A$51:$IV$122,3,0)</f>
        <v>3737339</v>
      </c>
      <c r="AL46" s="6">
        <f>VLOOKUP(B46,[50]nov96!$A$55:$IV$124,3,0)</f>
        <v>5973693</v>
      </c>
      <c r="AM46" s="6">
        <f>VLOOKUP(B46,[51]dec96!$A$61:$IV$130,3,0)</f>
        <v>4851295</v>
      </c>
      <c r="AN46" s="6">
        <f>VLOOKUP(B46,[52]jan97!$A$57:$IV$122,3,0)</f>
        <v>4323490</v>
      </c>
      <c r="AO46" s="6">
        <f>VLOOKUP(B46,[53]feb97!$A$59:$IV$123,3,0)</f>
        <v>4113252</v>
      </c>
      <c r="AP46" s="6">
        <f>VLOOKUP(B46,[54]mar97!$A$56:$IV$118,3,0)</f>
        <v>6594871</v>
      </c>
      <c r="AQ46" s="6">
        <f>VLOOKUP(B46,[55]apr97!$A$49:$IV$110,3,0)</f>
        <v>5304579</v>
      </c>
      <c r="AR46" s="6">
        <f>VLOOKUP(B46,[56]may97!$A$35:$IV$95,3,0)</f>
        <v>6938658</v>
      </c>
      <c r="AS46" s="6">
        <f>VLOOKUP(B46,[57]jun97!$A$49:$IV$109,3,0)</f>
        <v>6277625</v>
      </c>
      <c r="AT46" s="6">
        <f>VLOOKUP(B46,[59]jul97!$A$56:$IV$115,3,0)</f>
        <v>8985890</v>
      </c>
      <c r="AU46" s="6">
        <f>VLOOKUP(B46,[58]aug97!$A$54:$IV$111,3,0)</f>
        <v>10171633</v>
      </c>
      <c r="AV46" s="6">
        <f>VLOOKUP(B46,[60]sep97!$A$47:$IV$1033,3,0)</f>
        <v>4423797</v>
      </c>
      <c r="CQ46" s="4" t="s">
        <v>47</v>
      </c>
      <c r="CR46" s="7">
        <f t="shared" si="83"/>
        <v>-0.83220870756247489</v>
      </c>
      <c r="CS46" s="7">
        <f t="shared" si="2"/>
        <v>-0.74736094049318669</v>
      </c>
      <c r="CT46" s="7">
        <f t="shared" si="3"/>
        <v>-0.82706902822330342</v>
      </c>
      <c r="CU46" s="7">
        <f t="shared" si="4"/>
        <v>-0.84275890354006655</v>
      </c>
      <c r="CV46" s="7">
        <f t="shared" si="5"/>
        <v>-0.83500878332686401</v>
      </c>
      <c r="CW46" s="7">
        <f t="shared" si="6"/>
        <v>-0.81339273634206366</v>
      </c>
      <c r="CX46" s="7">
        <f t="shared" si="7"/>
        <v>-0.77294236348994549</v>
      </c>
      <c r="CY46" s="7">
        <f t="shared" si="8"/>
        <v>-0.8911805023980659</v>
      </c>
      <c r="CZ46" s="7">
        <f t="shared" si="9"/>
        <v>-0.78498807042618801</v>
      </c>
      <c r="DA46" s="7">
        <f t="shared" si="10"/>
        <v>-0.83752813549330984</v>
      </c>
      <c r="DB46" s="7">
        <f t="shared" si="11"/>
        <v>-0.86347133195808934</v>
      </c>
      <c r="DC46" s="7">
        <f t="shared" si="12"/>
        <v>-0.85771074156308391</v>
      </c>
      <c r="DD46" s="7">
        <f t="shared" si="13"/>
        <v>-0.8577528754947249</v>
      </c>
      <c r="DE46" s="7">
        <f t="shared" si="14"/>
        <v>-0.90435185492238179</v>
      </c>
      <c r="DF46" s="7">
        <f t="shared" si="15"/>
        <v>-0.8506649543142405</v>
      </c>
      <c r="DG46" s="7">
        <f t="shared" si="16"/>
        <v>-0.8410540576108263</v>
      </c>
      <c r="DH46" s="7">
        <f t="shared" si="17"/>
        <v>-0.8277161681743459</v>
      </c>
      <c r="DI46" s="7">
        <f t="shared" si="18"/>
        <v>-0.87720653955946626</v>
      </c>
      <c r="DJ46" s="7">
        <f t="shared" si="19"/>
        <v>-0.86173056122705249</v>
      </c>
      <c r="DK46" s="7">
        <f t="shared" si="20"/>
        <v>-0.88479830794425041</v>
      </c>
      <c r="DL46" s="7">
        <f t="shared" si="21"/>
        <v>-0.82863564103187415</v>
      </c>
      <c r="DM46" s="7">
        <f t="shared" si="22"/>
        <v>-0.87972471290052046</v>
      </c>
      <c r="DN46" s="7">
        <f t="shared" si="23"/>
        <v>-0.91287790223654797</v>
      </c>
      <c r="DO46" s="7">
        <f t="shared" si="24"/>
        <v>-0.86243717306082857</v>
      </c>
      <c r="DP46" s="7">
        <f t="shared" si="25"/>
        <v>-0.87453201182919293</v>
      </c>
      <c r="DQ46" s="7">
        <f t="shared" si="26"/>
        <v>-0.90838591382192746</v>
      </c>
      <c r="DR46" s="7">
        <f t="shared" si="27"/>
        <v>-0.87065608407014128</v>
      </c>
      <c r="DS46" s="7">
        <f t="shared" si="28"/>
        <v>-0.91018796777647248</v>
      </c>
      <c r="DT46" s="7">
        <f t="shared" si="29"/>
        <v>-0.8700619996927238</v>
      </c>
      <c r="DU46" s="7">
        <f t="shared" si="30"/>
        <v>-0.85449513079130057</v>
      </c>
      <c r="DV46" s="7">
        <f t="shared" si="31"/>
        <v>-0.87492132439723491</v>
      </c>
      <c r="DW46" s="7">
        <f t="shared" si="32"/>
        <v>-0.91324713380718114</v>
      </c>
      <c r="DX46" s="7">
        <f t="shared" si="33"/>
        <v>-0.89822353196540494</v>
      </c>
      <c r="DY46" s="7">
        <f t="shared" si="34"/>
        <v>-0.89671058272175996</v>
      </c>
      <c r="DZ46" s="7">
        <f t="shared" si="35"/>
        <v>-0.9031661792011717</v>
      </c>
      <c r="EA46" s="7">
        <f t="shared" si="36"/>
        <v>-0.87364755907036817</v>
      </c>
      <c r="EB46" s="7">
        <f t="shared" si="37"/>
        <v>-0.86544310035197303</v>
      </c>
      <c r="EC46" s="7">
        <f t="shared" si="38"/>
        <v>-0.87327639717036365</v>
      </c>
      <c r="ED46" s="7">
        <f t="shared" si="39"/>
        <v>-0.89500697642757288</v>
      </c>
      <c r="EE46" s="7">
        <f t="shared" si="40"/>
        <v>-0.89378777349309524</v>
      </c>
      <c r="EF46" s="7">
        <f t="shared" si="41"/>
        <v>-0.87440019322770401</v>
      </c>
      <c r="EG46" s="7">
        <f t="shared" si="42"/>
        <v>-0.87613246148920598</v>
      </c>
      <c r="EH46" s="7">
        <f t="shared" si="43"/>
        <v>-0.86865754805838058</v>
      </c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</row>
    <row r="47" spans="1:181" x14ac:dyDescent="0.2">
      <c r="B47" s="5">
        <v>35704</v>
      </c>
      <c r="C47" s="6">
        <v>83625611</v>
      </c>
      <c r="D47" s="6">
        <f>VLOOKUP(B47,[16]jan94!$A$53:$IV$163,3,0)</f>
        <v>1089652</v>
      </c>
      <c r="E47" s="6">
        <f>VLOOKUP(B47,[17]feb94!$A$55:$IV$164,3,0)</f>
        <v>1960575</v>
      </c>
      <c r="F47" s="6">
        <f>VLOOKUP(B47,[18]mar94!$A$38:$IV$146,3,0)</f>
        <v>1700099</v>
      </c>
      <c r="G47" s="6">
        <f>VLOOKUP(B47,[19]apr94!$A$38:$IV$145,3,0)</f>
        <v>1071229</v>
      </c>
      <c r="H47" s="6">
        <f>VLOOKUP(B47,[20]may94!$A$64:$IV$169,3,0)</f>
        <v>1516564</v>
      </c>
      <c r="I47" s="6">
        <f>VLOOKUP(B47,[21]jun94!$A$53:$IV$157,3,0)</f>
        <v>1640740</v>
      </c>
      <c r="J47" s="6">
        <f>VLOOKUP(B47,[22]jul94!$A$61:$IV$164,3,0)</f>
        <v>2045433</v>
      </c>
      <c r="K47" s="6">
        <f>VLOOKUP(B47,[23]aug94!$A$55:$IV$157,3,0)</f>
        <v>1425621</v>
      </c>
      <c r="L47" s="6">
        <f>VLOOKUP(B47,[24]sep94!$A$54:$IV$156,3,0)</f>
        <v>1862625</v>
      </c>
      <c r="M47" s="6">
        <f>VLOOKUP(B47,[25]oct94!$A$49:$IV$149,3,0)</f>
        <v>1454930</v>
      </c>
      <c r="N47" s="6">
        <f>VLOOKUP(B47,[26]nov94!$A$38:$IV$138,3,0)</f>
        <v>1360054</v>
      </c>
      <c r="O47" s="6">
        <f>VLOOKUP(B47,[27]dec94!$A$50:$IV$148,3,0)</f>
        <v>1513845</v>
      </c>
      <c r="P47" s="6">
        <f>VLOOKUP(B47,[28]jan95!$A$63:$IV$158,3,0)</f>
        <v>1388608</v>
      </c>
      <c r="Q47" s="6">
        <f>VLOOKUP(B47,[29]feb95!$A$50:$IV$143,3,0)</f>
        <v>1420582</v>
      </c>
      <c r="R47" s="6">
        <f>VLOOKUP(B47,[30]mar95!$A$37:$IV$129,3,0)</f>
        <v>2069789</v>
      </c>
      <c r="S47" s="6">
        <f>VLOOKUP(B47,[31]apr95!$A$54:$IV$146,3,0)</f>
        <v>1580684</v>
      </c>
      <c r="T47" s="6">
        <f>VLOOKUP(B47,[32]may95!$A$37:$IV$127,3,0)</f>
        <v>2169263</v>
      </c>
      <c r="U47" s="6">
        <f>VLOOKUP(B47,[33]jun95!$A$53:$IV$142,3,0)</f>
        <v>1416647</v>
      </c>
      <c r="V47" s="6">
        <f>VLOOKUP(B47,[34]jul95!$A$52:$IV$140,3,0)</f>
        <v>2375976</v>
      </c>
      <c r="W47" s="6">
        <f>VLOOKUP(B47,[35]aug95!$A$53:$IV$140,3,0)</f>
        <v>1755037</v>
      </c>
      <c r="X47" s="6">
        <f>VLOOKUP(B47,[36]sep95!$A$51:$IV$137,3,0)</f>
        <v>2616384</v>
      </c>
      <c r="Y47" s="6">
        <f>VLOOKUP(B47,[37]oct95!$A$60:$IV$145,3,0)</f>
        <v>1394255</v>
      </c>
      <c r="Z47" s="6">
        <f>VLOOKUP(B47,[38]nov95!$A$54:$IV$138,3,0)</f>
        <v>1458824</v>
      </c>
      <c r="AA47" s="6">
        <f>VLOOKUP(B47,[39]dec95!$A$37:$IV$120,3,0)</f>
        <v>2767376</v>
      </c>
      <c r="AB47" s="6">
        <f>VLOOKUP(B47,[40]jan96!$A$54:$IV$134,3,0)</f>
        <v>2067330</v>
      </c>
      <c r="AC47" s="6">
        <f>VLOOKUP(B47,[41]feb96!$A$36:$IV$114,3,0)</f>
        <v>2565362</v>
      </c>
      <c r="AD47" s="6">
        <f>VLOOKUP(B47,[42]mar96!$A$36:$IV$114,3,0)</f>
        <v>3821402</v>
      </c>
      <c r="AE47" s="6">
        <f>VLOOKUP(B47,[43]apr96!$A$56:$IV$132,3,0)</f>
        <v>2420778</v>
      </c>
      <c r="AF47" s="6">
        <f>VLOOKUP(B47,[44]may96!$A$36:$IV$111,3,0)</f>
        <v>4204083</v>
      </c>
      <c r="AG47" s="6">
        <f>VLOOKUP(B47,[45]jun96!$A$36:$IV$110,3,0)</f>
        <v>3349817</v>
      </c>
      <c r="AH47" s="6">
        <f>VLOOKUP(B47,[46]jul96!$A$48:$IV$122,3,0)</f>
        <v>3998728</v>
      </c>
      <c r="AI47" s="6">
        <f>VLOOKUP(B47,[47]aug96!$A$50:$IV$122,3,0)</f>
        <v>3863392</v>
      </c>
      <c r="AJ47" s="6">
        <f>VLOOKUP(B47,[48]sep96!$A$65:$IV$136,3,0)</f>
        <v>4042315</v>
      </c>
      <c r="AK47" s="6">
        <f>VLOOKUP(B47,[49]oct96!$A$51:$IV$122,3,0)</f>
        <v>3634804</v>
      </c>
      <c r="AL47" s="6">
        <f>VLOOKUP(B47,[50]nov96!$A$55:$IV$124,3,0)</f>
        <v>5935623</v>
      </c>
      <c r="AM47" s="6">
        <f>VLOOKUP(B47,[51]dec96!$A$61:$IV$130,3,0)</f>
        <v>4932738</v>
      </c>
      <c r="AN47" s="6">
        <f>VLOOKUP(B47,[52]jan97!$A$57:$IV$122,3,0)</f>
        <v>4379796</v>
      </c>
      <c r="AO47" s="6">
        <f>VLOOKUP(B47,[53]feb97!$A$59:$IV$123,3,0)</f>
        <v>3957634</v>
      </c>
      <c r="AP47" s="6">
        <f>VLOOKUP(B47,[54]mar97!$A$56:$IV$118,3,0)</f>
        <v>6312114</v>
      </c>
      <c r="AQ47" s="6">
        <f>VLOOKUP(B47,[55]apr97!$A$49:$IV$110,3,0)</f>
        <v>5292322</v>
      </c>
      <c r="AR47" s="6">
        <f>VLOOKUP(B47,[56]may97!$A$35:$IV$95,3,0)</f>
        <v>6860271</v>
      </c>
      <c r="AS47" s="6">
        <f>VLOOKUP(B47,[57]jun97!$A$49:$IV$109,3,0)</f>
        <v>6023523</v>
      </c>
      <c r="AT47" s="6">
        <f>VLOOKUP(B47,[59]jul97!$A$56:$IV$115,3,0)</f>
        <v>8434622</v>
      </c>
      <c r="AU47" s="6">
        <f>VLOOKUP(B47,[58]aug97!$A$54:$IV$111,3,0)</f>
        <v>9838980</v>
      </c>
      <c r="AV47" s="6">
        <f>VLOOKUP(B47,[60]sep97!$A$47:$IV$1033,3,0)</f>
        <v>9829846</v>
      </c>
      <c r="AW47" s="6">
        <f>VLOOKUP(B47,[61]oct97!$A$48:$IV$104,3,0)</f>
        <v>5359960</v>
      </c>
      <c r="CQ47" s="4" t="s">
        <v>48</v>
      </c>
      <c r="CR47" s="7">
        <f t="shared" si="83"/>
        <v>-0.84279981699041984</v>
      </c>
      <c r="CS47" s="7">
        <f t="shared" si="2"/>
        <v>-0.75641829240862524</v>
      </c>
      <c r="CT47" s="7">
        <f t="shared" si="3"/>
        <v>-0.83749187628086719</v>
      </c>
      <c r="CU47" s="7">
        <f t="shared" si="4"/>
        <v>-0.84269845706484359</v>
      </c>
      <c r="CV47" s="7">
        <f t="shared" si="5"/>
        <v>-0.8380726846051697</v>
      </c>
      <c r="CW47" s="7">
        <f t="shared" si="6"/>
        <v>-0.81097989008787741</v>
      </c>
      <c r="CX47" s="7">
        <f t="shared" si="7"/>
        <v>-0.78222230211111088</v>
      </c>
      <c r="CY47" s="7">
        <f t="shared" si="8"/>
        <v>-0.89394601191895906</v>
      </c>
      <c r="CZ47" s="7">
        <f t="shared" si="9"/>
        <v>-0.79718241502835896</v>
      </c>
      <c r="DA47" s="7">
        <f t="shared" si="10"/>
        <v>-0.83953914583781641</v>
      </c>
      <c r="DB47" s="7">
        <f t="shared" si="11"/>
        <v>-0.87016546398678507</v>
      </c>
      <c r="DC47" s="7">
        <f t="shared" si="12"/>
        <v>-0.86453490277976552</v>
      </c>
      <c r="DD47" s="7">
        <f t="shared" si="13"/>
        <v>-0.86163451431353388</v>
      </c>
      <c r="DE47" s="7">
        <f t="shared" si="14"/>
        <v>-0.91210001091674253</v>
      </c>
      <c r="DF47" s="7">
        <f t="shared" si="15"/>
        <v>-0.85599067791800376</v>
      </c>
      <c r="DG47" s="7">
        <f t="shared" si="16"/>
        <v>-0.85738313163124535</v>
      </c>
      <c r="DH47" s="7">
        <f t="shared" si="17"/>
        <v>-0.82455729406146161</v>
      </c>
      <c r="DI47" s="7">
        <f t="shared" si="18"/>
        <v>-0.88093667857175095</v>
      </c>
      <c r="DJ47" s="7">
        <f t="shared" si="19"/>
        <v>-0.86735432986517647</v>
      </c>
      <c r="DK47" s="7">
        <f t="shared" si="20"/>
        <v>-0.88506825485262652</v>
      </c>
      <c r="DL47" s="7">
        <f t="shared" si="21"/>
        <v>-0.83350731957667534</v>
      </c>
      <c r="DM47" s="7">
        <f t="shared" si="22"/>
        <v>-0.89476705599188666</v>
      </c>
      <c r="DN47" s="7">
        <f t="shared" si="23"/>
        <v>-0.90169349916460295</v>
      </c>
      <c r="DO47" s="7">
        <f t="shared" si="24"/>
        <v>-0.87085750824113628</v>
      </c>
      <c r="DP47" s="7">
        <f t="shared" si="25"/>
        <v>-0.88280777201662886</v>
      </c>
      <c r="DQ47" s="7">
        <f t="shared" si="26"/>
        <v>-0.91029572841134343</v>
      </c>
      <c r="DR47" s="7">
        <f t="shared" si="27"/>
        <v>-0.8768791239838265</v>
      </c>
      <c r="DS47" s="7">
        <f t="shared" si="28"/>
        <v>-0.91426528467058354</v>
      </c>
      <c r="DT47" s="7">
        <f t="shared" si="29"/>
        <v>-0.87360757322797256</v>
      </c>
      <c r="DU47" s="7">
        <f t="shared" si="30"/>
        <v>-0.86051139849113423</v>
      </c>
      <c r="DV47" s="7">
        <f t="shared" si="31"/>
        <v>-0.87263593829033892</v>
      </c>
      <c r="DW47" s="7">
        <f t="shared" si="32"/>
        <v>-0.91569363133199499</v>
      </c>
      <c r="DX47" s="7">
        <f t="shared" si="33"/>
        <v>-0.90354142115728386</v>
      </c>
      <c r="DY47" s="7">
        <f t="shared" si="34"/>
        <v>-0.8937769675867806</v>
      </c>
      <c r="DZ47" s="7">
        <f t="shared" si="35"/>
        <v>-0.90390515276349326</v>
      </c>
      <c r="EA47" s="7">
        <f t="shared" si="36"/>
        <v>-0.84691669713042805</v>
      </c>
      <c r="EB47" s="7">
        <f t="shared" si="37"/>
        <v>-0.87184962643896413</v>
      </c>
      <c r="EC47" s="7">
        <f t="shared" si="38"/>
        <v>-0.87429325732752761</v>
      </c>
      <c r="ED47" s="7">
        <f t="shared" si="39"/>
        <v>-0.89845260519153347</v>
      </c>
      <c r="EE47" s="7">
        <f t="shared" si="40"/>
        <v>-0.88916491342334913</v>
      </c>
      <c r="EF47" s="7">
        <f t="shared" si="41"/>
        <v>-0.87920035743898284</v>
      </c>
      <c r="EG47" s="7">
        <f t="shared" si="42"/>
        <v>-0.88050257871246285</v>
      </c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</row>
    <row r="48" spans="1:181" x14ac:dyDescent="0.2">
      <c r="B48" s="5">
        <v>35735</v>
      </c>
      <c r="C48" s="6">
        <v>79491738</v>
      </c>
      <c r="D48" s="6">
        <f>VLOOKUP(B48,[16]jan94!$A$53:$IV$163,3,0)</f>
        <v>987941</v>
      </c>
      <c r="E48" s="6">
        <f>VLOOKUP(B48,[17]feb94!$A$55:$IV$164,3,0)</f>
        <v>1865242</v>
      </c>
      <c r="F48" s="6">
        <f>VLOOKUP(B48,[18]mar94!$A$38:$IV$146,3,0)</f>
        <v>1625457</v>
      </c>
      <c r="G48" s="6">
        <f>VLOOKUP(B48,[19]apr94!$A$38:$IV$145,3,0)</f>
        <v>1041679</v>
      </c>
      <c r="H48" s="6">
        <f>VLOOKUP(B48,[20]may94!$A$64:$IV$169,3,0)</f>
        <v>1533248</v>
      </c>
      <c r="I48" s="6">
        <f>VLOOKUP(B48,[21]jun94!$A$53:$IV$157,3,0)</f>
        <v>1513062</v>
      </c>
      <c r="J48" s="6">
        <f>VLOOKUP(B48,[22]jul94!$A$61:$IV$164,3,0)</f>
        <v>1929173</v>
      </c>
      <c r="K48" s="6">
        <f>VLOOKUP(B48,[23]aug94!$A$55:$IV$157,3,0)</f>
        <v>1430111</v>
      </c>
      <c r="L48" s="6">
        <f>VLOOKUP(B48,[24]sep94!$A$54:$IV$156,3,0)</f>
        <v>1806321</v>
      </c>
      <c r="M48" s="6">
        <f>VLOOKUP(B48,[25]oct94!$A$49:$IV$149,3,0)</f>
        <v>1359849</v>
      </c>
      <c r="N48" s="6">
        <f>VLOOKUP(B48,[26]nov94!$A$38:$IV$138,3,0)</f>
        <v>1212705</v>
      </c>
      <c r="O48" s="6">
        <f>VLOOKUP(B48,[27]dec94!$A$50:$IV$148,3,0)</f>
        <v>1432612</v>
      </c>
      <c r="P48" s="6">
        <f>VLOOKUP(B48,[28]jan95!$A$63:$IV$158,3,0)</f>
        <v>1383043</v>
      </c>
      <c r="Q48" s="6">
        <f>VLOOKUP(B48,[29]feb95!$A$50:$IV$143,3,0)</f>
        <v>1305756</v>
      </c>
      <c r="R48" s="6">
        <f>VLOOKUP(B48,[30]mar95!$A$37:$IV$129,3,0)</f>
        <v>1965360</v>
      </c>
      <c r="S48" s="6">
        <f>VLOOKUP(B48,[31]apr95!$A$54:$IV$146,3,0)</f>
        <v>1480019</v>
      </c>
      <c r="T48" s="6">
        <f>VLOOKUP(B48,[32]may95!$A$37:$IV$127,3,0)</f>
        <v>2013600</v>
      </c>
      <c r="U48" s="6">
        <f>VLOOKUP(B48,[33]jun95!$A$53:$IV$142,3,0)</f>
        <v>1349548</v>
      </c>
      <c r="V48" s="6">
        <f>VLOOKUP(B48,[34]jul95!$A$52:$IV$140,3,0)</f>
        <v>2270930</v>
      </c>
      <c r="W48" s="6">
        <f>VLOOKUP(B48,[35]aug95!$A$53:$IV$140,3,0)</f>
        <v>1619981</v>
      </c>
      <c r="X48" s="6">
        <f>VLOOKUP(B48,[36]sep95!$A$51:$IV$137,3,0)</f>
        <v>2442510</v>
      </c>
      <c r="Y48" s="6">
        <f>VLOOKUP(B48,[37]oct95!$A$60:$IV$145,3,0)</f>
        <v>1303410</v>
      </c>
      <c r="Z48" s="6">
        <f>VLOOKUP(B48,[38]nov95!$A$54:$IV$138,3,0)</f>
        <v>1355939</v>
      </c>
      <c r="AA48" s="6">
        <f>VLOOKUP(B48,[39]dec95!$A$37:$IV$120,3,0)</f>
        <v>2628568</v>
      </c>
      <c r="AB48" s="6">
        <f>VLOOKUP(B48,[40]jan96!$A$54:$IV$134,3,0)</f>
        <v>1915747</v>
      </c>
      <c r="AC48" s="6">
        <f>VLOOKUP(B48,[41]feb96!$A$36:$IV$114,3,0)</f>
        <v>2423115</v>
      </c>
      <c r="AD48" s="6">
        <f>VLOOKUP(B48,[42]mar96!$A$36:$IV$114,3,0)</f>
        <v>3395217</v>
      </c>
      <c r="AE48" s="6">
        <f>VLOOKUP(B48,[43]apr96!$A$56:$IV$132,3,0)</f>
        <v>2152052</v>
      </c>
      <c r="AF48" s="6">
        <f>VLOOKUP(B48,[44]may96!$A$36:$IV$111,3,0)</f>
        <v>3854404</v>
      </c>
      <c r="AG48" s="6">
        <f>VLOOKUP(B48,[45]jun96!$A$36:$IV$110,3,0)</f>
        <v>3092065</v>
      </c>
      <c r="AH48" s="6">
        <f>VLOOKUP(B48,[46]jul96!$A$48:$IV$122,3,0)</f>
        <v>3763887</v>
      </c>
      <c r="AI48" s="6">
        <f>VLOOKUP(B48,[47]aug96!$A$50:$IV$122,3,0)</f>
        <v>3458346</v>
      </c>
      <c r="AJ48" s="6">
        <f>VLOOKUP(B48,[48]sep96!$A$65:$IV$136,3,0)</f>
        <v>3763835</v>
      </c>
      <c r="AK48" s="6">
        <f>VLOOKUP(B48,[49]oct96!$A$51:$IV$122,3,0)</f>
        <v>3269568</v>
      </c>
      <c r="AL48" s="6">
        <f>VLOOKUP(B48,[50]nov96!$A$55:$IV$124,3,0)</f>
        <v>5258418</v>
      </c>
      <c r="AM48" s="6">
        <f>VLOOKUP(B48,[51]dec96!$A$61:$IV$130,3,0)</f>
        <v>4670211</v>
      </c>
      <c r="AN48" s="6">
        <f>VLOOKUP(B48,[52]jan97!$A$57:$IV$122,3,0)</f>
        <v>4097819</v>
      </c>
      <c r="AO48" s="6">
        <f>VLOOKUP(B48,[53]feb97!$A$59:$IV$123,3,0)</f>
        <v>3561864</v>
      </c>
      <c r="AP48" s="6">
        <f>VLOOKUP(B48,[54]mar97!$A$56:$IV$118,3,0)</f>
        <v>5773678</v>
      </c>
      <c r="AQ48" s="6">
        <f>VLOOKUP(B48,[55]apr97!$A$49:$IV$110,3,0)</f>
        <v>4737410</v>
      </c>
      <c r="AR48" s="6">
        <f>VLOOKUP(B48,[56]may97!$A$35:$IV$95,3,0)</f>
        <v>6682493</v>
      </c>
      <c r="AS48" s="6">
        <f>VLOOKUP(B48,[57]jun97!$A$49:$IV$109,3,0)</f>
        <v>5258674</v>
      </c>
      <c r="AT48" s="6">
        <f>VLOOKUP(B48,[59]jul97!$A$56:$IV$115,3,0)</f>
        <v>7162838</v>
      </c>
      <c r="AU48" s="6">
        <f>VLOOKUP(B48,[58]aug97!$A$54:$IV$111,3,0)</f>
        <v>8757785</v>
      </c>
      <c r="AV48" s="6">
        <f>VLOOKUP(B48,[60]sep97!$A$47:$IV$1033,3,0)</f>
        <v>9077956</v>
      </c>
      <c r="AW48" s="6">
        <f>VLOOKUP(B48,[61]oct97!$A$48:$IV$104,3,0)</f>
        <v>9797480</v>
      </c>
      <c r="AX48" s="6">
        <f>VLOOKUP(B48,[62]nov97!$A$35:$IV$90,3,0)</f>
        <v>5389461</v>
      </c>
      <c r="CQ48" s="4" t="s">
        <v>49</v>
      </c>
      <c r="CR48" s="7">
        <f t="shared" si="83"/>
        <v>-0.85326092106329554</v>
      </c>
      <c r="CS48" s="7">
        <f t="shared" si="2"/>
        <v>-0.76186032696773365</v>
      </c>
      <c r="CT48" s="7">
        <f t="shared" si="3"/>
        <v>-0.84242202800169541</v>
      </c>
      <c r="CU48" s="7">
        <f t="shared" si="4"/>
        <v>-0.84244162782263021</v>
      </c>
      <c r="CV48" s="7">
        <f t="shared" si="5"/>
        <v>-0.83943656937025857</v>
      </c>
      <c r="CW48" s="7">
        <f t="shared" si="6"/>
        <v>-0.8113679395008192</v>
      </c>
      <c r="CX48" s="7">
        <f t="shared" si="7"/>
        <v>-0.78836376042638112</v>
      </c>
      <c r="CY48" s="7">
        <f t="shared" si="8"/>
        <v>-0.89787737088830044</v>
      </c>
      <c r="CZ48" s="7">
        <f t="shared" si="9"/>
        <v>-0.8063737123599275</v>
      </c>
      <c r="DA48" s="7">
        <f t="shared" si="10"/>
        <v>-0.84472861992410242</v>
      </c>
      <c r="DB48" s="7">
        <f t="shared" si="11"/>
        <v>-0.87163387947909343</v>
      </c>
      <c r="DC48" s="7">
        <f t="shared" si="12"/>
        <v>-0.86889422449505183</v>
      </c>
      <c r="DD48" s="7">
        <f t="shared" si="13"/>
        <v>-0.87467512022536076</v>
      </c>
      <c r="DE48" s="7">
        <f t="shared" si="14"/>
        <v>-0.90862492856311228</v>
      </c>
      <c r="DF48" s="7">
        <f t="shared" si="15"/>
        <v>-0.86392334131437543</v>
      </c>
      <c r="DG48" s="7">
        <f t="shared" si="16"/>
        <v>-0.86207787857360096</v>
      </c>
      <c r="DH48" s="7">
        <f t="shared" si="17"/>
        <v>-0.83050368354261528</v>
      </c>
      <c r="DI48" s="7">
        <f t="shared" si="18"/>
        <v>-0.87958716631684819</v>
      </c>
      <c r="DJ48" s="7">
        <f t="shared" si="19"/>
        <v>-0.87041830351809291</v>
      </c>
      <c r="DK48" s="7">
        <f t="shared" si="20"/>
        <v>-0.88341370454596291</v>
      </c>
      <c r="DL48" s="7">
        <f t="shared" si="21"/>
        <v>-0.83594626802239369</v>
      </c>
      <c r="DM48" s="7">
        <f t="shared" si="22"/>
        <v>-0.8940745328402504</v>
      </c>
      <c r="DN48" s="7">
        <f t="shared" si="23"/>
        <v>-0.90722577921418712</v>
      </c>
      <c r="DO48" s="7">
        <f t="shared" si="24"/>
        <v>-0.8805016440927288</v>
      </c>
      <c r="DP48" s="7">
        <f t="shared" si="25"/>
        <v>-0.88264583296689514</v>
      </c>
      <c r="DQ48" s="7">
        <f t="shared" si="26"/>
        <v>-0.91574691192229196</v>
      </c>
      <c r="DR48" s="7">
        <f t="shared" si="27"/>
        <v>-0.8881285967537127</v>
      </c>
      <c r="DS48" s="7">
        <f t="shared" si="28"/>
        <v>-0.9094419205034211</v>
      </c>
      <c r="DT48" s="7">
        <f t="shared" si="29"/>
        <v>-0.87769739894047072</v>
      </c>
      <c r="DU48" s="7">
        <f t="shared" si="30"/>
        <v>-0.86736138811196961</v>
      </c>
      <c r="DV48" s="7">
        <f t="shared" si="31"/>
        <v>-0.87407641628730404</v>
      </c>
      <c r="DW48" s="7">
        <f t="shared" si="32"/>
        <v>-0.91870849410533639</v>
      </c>
      <c r="DX48" s="7">
        <f t="shared" si="33"/>
        <v>-0.90682664743006502</v>
      </c>
      <c r="DY48" s="7">
        <f t="shared" si="34"/>
        <v>-0.89579793604879021</v>
      </c>
      <c r="DZ48" s="7">
        <f t="shared" si="35"/>
        <v>-0.9071250300605932</v>
      </c>
      <c r="EA48" s="7">
        <f t="shared" si="36"/>
        <v>-0.85084866904520162</v>
      </c>
      <c r="EB48" s="7">
        <f t="shared" si="37"/>
        <v>-0.87345388749566022</v>
      </c>
      <c r="EC48" s="7">
        <f t="shared" si="38"/>
        <v>-0.87353766269926358</v>
      </c>
      <c r="ED48" s="7">
        <f t="shared" si="39"/>
        <v>-0.90915768668670172</v>
      </c>
      <c r="EE48" s="7">
        <f t="shared" si="40"/>
        <v>-0.89142215742584696</v>
      </c>
      <c r="EF48" s="7">
        <f t="shared" si="41"/>
        <v>-0.88397215810840202</v>
      </c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</row>
    <row r="49" spans="2:181" x14ac:dyDescent="0.2">
      <c r="B49" s="5">
        <v>35765</v>
      </c>
      <c r="C49" s="6">
        <v>80294537</v>
      </c>
      <c r="D49" s="6">
        <f>VLOOKUP(B49,[16]jan94!$A$53:$IV$163,3,0)</f>
        <v>952937</v>
      </c>
      <c r="E49" s="6">
        <f>VLOOKUP(B49,[17]feb94!$A$55:$IV$164,3,0)</f>
        <v>1858317</v>
      </c>
      <c r="F49" s="6">
        <f>VLOOKUP(B49,[18]mar94!$A$38:$IV$146,3,0)</f>
        <v>1652035</v>
      </c>
      <c r="G49" s="6">
        <f>VLOOKUP(B49,[19]apr94!$A$38:$IV$145,3,0)</f>
        <v>1071176</v>
      </c>
      <c r="H49" s="6">
        <f>VLOOKUP(B49,[20]may94!$A$64:$IV$169,3,0)</f>
        <v>1576048</v>
      </c>
      <c r="I49" s="6">
        <f>VLOOKUP(B49,[21]jun94!$A$53:$IV$157,3,0)</f>
        <v>1508238</v>
      </c>
      <c r="J49" s="6">
        <f>VLOOKUP(B49,[22]jul94!$A$61:$IV$164,3,0)</f>
        <v>1958051</v>
      </c>
      <c r="K49" s="6">
        <f>VLOOKUP(B49,[23]aug94!$A$55:$IV$157,3,0)</f>
        <v>1316544</v>
      </c>
      <c r="L49" s="6">
        <f>VLOOKUP(B49,[24]sep94!$A$54:$IV$156,3,0)</f>
        <v>1817502</v>
      </c>
      <c r="M49" s="6">
        <f>VLOOKUP(B49,[25]oct94!$A$49:$IV$149,3,0)</f>
        <v>1315909</v>
      </c>
      <c r="N49" s="6">
        <f>VLOOKUP(B49,[26]nov94!$A$38:$IV$138,3,0)</f>
        <v>1192326</v>
      </c>
      <c r="O49" s="6">
        <f>VLOOKUP(B49,[27]dec94!$A$50:$IV$148,3,0)</f>
        <v>1379664</v>
      </c>
      <c r="P49" s="6">
        <f>VLOOKUP(B49,[28]jan95!$A$63:$IV$158,3,0)</f>
        <v>1455872</v>
      </c>
      <c r="Q49" s="6">
        <f>VLOOKUP(B49,[29]feb95!$A$50:$IV$143,3,0)</f>
        <v>1286759</v>
      </c>
      <c r="R49" s="6">
        <f>VLOOKUP(B49,[30]mar95!$A$37:$IV$129,3,0)</f>
        <v>1942460</v>
      </c>
      <c r="S49" s="6">
        <f>VLOOKUP(B49,[31]apr95!$A$54:$IV$146,3,0)</f>
        <v>1512527</v>
      </c>
      <c r="T49" s="6">
        <f>VLOOKUP(B49,[32]may95!$A$37:$IV$127,3,0)</f>
        <v>1975379</v>
      </c>
      <c r="U49" s="6">
        <f>VLOOKUP(B49,[33]jun95!$A$53:$IV$142,3,0)</f>
        <v>1297027</v>
      </c>
      <c r="V49" s="6">
        <f>VLOOKUP(B49,[34]jul95!$A$52:$IV$140,3,0)</f>
        <v>2236142</v>
      </c>
      <c r="W49" s="6">
        <f>VLOOKUP(B49,[35]aug95!$A$53:$IV$140,3,0)</f>
        <v>1640090</v>
      </c>
      <c r="X49" s="6">
        <f>VLOOKUP(B49,[36]sep95!$A$51:$IV$137,3,0)</f>
        <v>2358408</v>
      </c>
      <c r="Y49" s="6">
        <f>VLOOKUP(B49,[37]oct95!$A$60:$IV$145,3,0)</f>
        <v>1336260</v>
      </c>
      <c r="Z49" s="6">
        <f>VLOOKUP(B49,[38]nov95!$A$54:$IV$138,3,0)</f>
        <v>1261686</v>
      </c>
      <c r="AA49" s="6">
        <f>VLOOKUP(B49,[39]dec95!$A$37:$IV$120,3,0)</f>
        <v>2558613</v>
      </c>
      <c r="AB49" s="6">
        <f>VLOOKUP(B49,[40]jan96!$A$54:$IV$134,3,0)</f>
        <v>1817284</v>
      </c>
      <c r="AC49" s="6">
        <f>VLOOKUP(B49,[41]feb96!$A$36:$IV$114,3,0)</f>
        <v>2476772</v>
      </c>
      <c r="AD49" s="6">
        <f>VLOOKUP(B49,[42]mar96!$A$36:$IV$114,3,0)</f>
        <v>3398209</v>
      </c>
      <c r="AE49" s="6">
        <f>VLOOKUP(B49,[43]apr96!$A$56:$IV$132,3,0)</f>
        <v>2257301</v>
      </c>
      <c r="AF49" s="6">
        <f>VLOOKUP(B49,[44]may96!$A$36:$IV$111,3,0)</f>
        <v>3854728</v>
      </c>
      <c r="AG49" s="6">
        <f>VLOOKUP(B49,[45]jun96!$A$36:$IV$110,3,0)</f>
        <v>3000804</v>
      </c>
      <c r="AH49" s="6">
        <f>VLOOKUP(B49,[46]jul96!$A$48:$IV$122,3,0)</f>
        <v>3622032</v>
      </c>
      <c r="AI49" s="6">
        <f>VLOOKUP(B49,[47]aug96!$A$50:$IV$122,3,0)</f>
        <v>3402048</v>
      </c>
      <c r="AJ49" s="6">
        <f>VLOOKUP(B49,[48]sep96!$A$65:$IV$136,3,0)</f>
        <v>3622798</v>
      </c>
      <c r="AK49" s="6">
        <f>VLOOKUP(B49,[49]oct96!$A$51:$IV$122,3,0)</f>
        <v>3232280</v>
      </c>
      <c r="AL49" s="6">
        <f>VLOOKUP(B49,[50]nov96!$A$55:$IV$124,3,0)</f>
        <v>5006700</v>
      </c>
      <c r="AM49" s="6">
        <f>VLOOKUP(B49,[51]dec96!$A$61:$IV$130,3,0)</f>
        <v>4582959</v>
      </c>
      <c r="AN49" s="6">
        <f>VLOOKUP(B49,[52]jan97!$A$57:$IV$122,3,0)</f>
        <v>4009484</v>
      </c>
      <c r="AO49" s="6">
        <f>VLOOKUP(B49,[53]feb97!$A$59:$IV$123,3,0)</f>
        <v>3387945</v>
      </c>
      <c r="AP49" s="6">
        <f>VLOOKUP(B49,[54]mar97!$A$56:$IV$118,3,0)</f>
        <v>5524097</v>
      </c>
      <c r="AQ49" s="6">
        <f>VLOOKUP(B49,[55]apr97!$A$49:$IV$110,3,0)</f>
        <v>4650459</v>
      </c>
      <c r="AR49" s="6">
        <f>VLOOKUP(B49,[56]may97!$A$35:$IV$95,3,0)</f>
        <v>6492179</v>
      </c>
      <c r="AS49" s="6">
        <f>VLOOKUP(B49,[57]jun97!$A$49:$IV$109,3,0)</f>
        <v>4619598</v>
      </c>
      <c r="AT49" s="6">
        <f>VLOOKUP(B49,[59]jul97!$A$56:$IV$115,3,0)</f>
        <v>6852352</v>
      </c>
      <c r="AU49" s="6">
        <f>VLOOKUP(B49,[58]aug97!$A$54:$IV$111,3,0)</f>
        <v>8110270</v>
      </c>
      <c r="AV49" s="6">
        <f>VLOOKUP(B49,[60]sep97!$A$47:$IV$1033,3,0)</f>
        <v>8834552</v>
      </c>
      <c r="AW49" s="6">
        <f>VLOOKUP(B49,[61]oct97!$A$48:$IV$104,3,0)</f>
        <v>9063143</v>
      </c>
      <c r="AX49" s="6">
        <f>VLOOKUP(B49,[62]nov97!$A$35:$IV$90,3,0)</f>
        <v>11605335</v>
      </c>
      <c r="AY49" s="6">
        <f>VLOOKUP(B49,[63]dec97!$A$35:$IV$89,3,0)</f>
        <v>5497493</v>
      </c>
      <c r="CQ49" s="4" t="s">
        <v>50</v>
      </c>
      <c r="CR49" s="7">
        <f t="shared" si="83"/>
        <v>-0.85418052622020513</v>
      </c>
      <c r="CS49" s="7">
        <f t="shared" si="2"/>
        <v>-0.76216750945117817</v>
      </c>
      <c r="CT49" s="7">
        <f t="shared" si="3"/>
        <v>-0.84079225466821816</v>
      </c>
      <c r="CU49" s="7">
        <f t="shared" si="4"/>
        <v>-0.84284330751638081</v>
      </c>
      <c r="CV49" s="7">
        <f t="shared" si="5"/>
        <v>-0.85480916347598401</v>
      </c>
      <c r="CW49" s="7">
        <f t="shared" si="6"/>
        <v>-0.82599374874910747</v>
      </c>
      <c r="CX49" s="7">
        <f t="shared" si="7"/>
        <v>-0.79538664829087957</v>
      </c>
      <c r="CY49" s="7">
        <f t="shared" si="8"/>
        <v>-0.9034153037291095</v>
      </c>
      <c r="CZ49" s="7">
        <f t="shared" si="9"/>
        <v>-0.80869144319383135</v>
      </c>
      <c r="DA49" s="7">
        <f t="shared" si="10"/>
        <v>-0.84507944161477</v>
      </c>
      <c r="DB49" s="7">
        <f t="shared" si="11"/>
        <v>-0.86919357218318671</v>
      </c>
      <c r="DC49" s="7">
        <f t="shared" si="12"/>
        <v>-0.87336730318156175</v>
      </c>
      <c r="DD49" s="7">
        <f t="shared" si="13"/>
        <v>-0.88435316807565256</v>
      </c>
      <c r="DE49" s="7">
        <f t="shared" si="14"/>
        <v>-0.91309293481356102</v>
      </c>
      <c r="DF49" s="7">
        <f t="shared" si="15"/>
        <v>-0.86792156167799461</v>
      </c>
      <c r="DG49" s="7">
        <f t="shared" si="16"/>
        <v>-0.86376744520893112</v>
      </c>
      <c r="DH49" s="7">
        <f t="shared" si="17"/>
        <v>-0.83807141161001386</v>
      </c>
      <c r="DI49" s="7">
        <f t="shared" si="18"/>
        <v>-0.88795018991178687</v>
      </c>
      <c r="DJ49" s="7">
        <f t="shared" si="19"/>
        <v>-0.87672179713004939</v>
      </c>
      <c r="DK49" s="7">
        <f t="shared" si="20"/>
        <v>-0.89378643130855073</v>
      </c>
      <c r="DL49" s="7">
        <f t="shared" si="21"/>
        <v>-0.83823978636565144</v>
      </c>
      <c r="DM49" s="7">
        <f t="shared" si="22"/>
        <v>-0.89419320468356189</v>
      </c>
      <c r="DN49" s="7">
        <f t="shared" si="23"/>
        <v>-0.91135599282447211</v>
      </c>
      <c r="DO49" s="7">
        <f t="shared" si="24"/>
        <v>-0.886299618815931</v>
      </c>
      <c r="DP49" s="7">
        <f t="shared" si="25"/>
        <v>-0.88768397998934123</v>
      </c>
      <c r="DQ49" s="7">
        <f t="shared" si="26"/>
        <v>-0.91795942337032066</v>
      </c>
      <c r="DR49" s="7">
        <f t="shared" si="27"/>
        <v>-0.88278978938348629</v>
      </c>
      <c r="DS49" s="7">
        <f t="shared" si="28"/>
        <v>-0.91291878582469566</v>
      </c>
      <c r="DT49" s="7">
        <f t="shared" si="29"/>
        <v>-0.87951480084091616</v>
      </c>
      <c r="DU49" s="7">
        <f t="shared" si="30"/>
        <v>-0.86844101436723076</v>
      </c>
      <c r="DV49" s="7">
        <f t="shared" si="31"/>
        <v>-0.87542172483560954</v>
      </c>
      <c r="DW49" s="7">
        <f t="shared" si="32"/>
        <v>-0.92085893168079147</v>
      </c>
      <c r="DX49" s="7">
        <f t="shared" si="33"/>
        <v>-0.9107179987279943</v>
      </c>
      <c r="DY49" s="7">
        <f t="shared" si="34"/>
        <v>-0.9008049280972048</v>
      </c>
      <c r="DZ49" s="7">
        <f t="shared" si="35"/>
        <v>-0.91152915773686971</v>
      </c>
      <c r="EA49" s="7">
        <f t="shared" si="36"/>
        <v>-0.86147558689475956</v>
      </c>
      <c r="EB49" s="7">
        <f t="shared" si="37"/>
        <v>-0.87693989420358043</v>
      </c>
      <c r="EC49" s="7">
        <f t="shared" si="38"/>
        <v>-0.86826201203979392</v>
      </c>
      <c r="ED49" s="7">
        <f t="shared" si="39"/>
        <v>-0.90068084996899878</v>
      </c>
      <c r="EE49" s="7">
        <f t="shared" si="40"/>
        <v>-0.89214863565244185</v>
      </c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</row>
    <row r="50" spans="2:181" x14ac:dyDescent="0.2">
      <c r="B50" s="5">
        <v>35796</v>
      </c>
      <c r="C50" s="6">
        <v>80239329</v>
      </c>
      <c r="D50" s="6">
        <f>VLOOKUP(B50,[16]jan94!$A$53:$IV$163,3,0)</f>
        <v>946965</v>
      </c>
      <c r="E50" s="6">
        <f>VLOOKUP(B50,[17]feb94!$A$55:$IV$164,3,0)</f>
        <v>1816799</v>
      </c>
      <c r="F50" s="6">
        <f>VLOOKUP(B50,[18]mar94!$A$38:$IV$146,3,0)</f>
        <v>1552464</v>
      </c>
      <c r="G50" s="6">
        <f>VLOOKUP(B50,[19]apr94!$A$38:$IV$145,3,0)</f>
        <v>1007550</v>
      </c>
      <c r="H50" s="6">
        <f>VLOOKUP(B50,[20]may94!$A$64:$IV$169,3,0)</f>
        <v>1489068</v>
      </c>
      <c r="I50" s="6">
        <f>VLOOKUP(B50,[21]jun94!$A$53:$IV$157,3,0)</f>
        <v>1484361</v>
      </c>
      <c r="J50" s="6">
        <f>VLOOKUP(B50,[22]jul94!$A$61:$IV$164,3,0)</f>
        <v>1765184</v>
      </c>
      <c r="K50" s="6">
        <f>VLOOKUP(B50,[23]aug94!$A$55:$IV$157,3,0)</f>
        <v>1181238</v>
      </c>
      <c r="L50" s="6">
        <f>VLOOKUP(B50,[24]sep94!$A$54:$IV$156,3,0)</f>
        <v>1876135</v>
      </c>
      <c r="M50" s="6">
        <f>VLOOKUP(B50,[25]oct94!$A$49:$IV$149,3,0)</f>
        <v>1241101</v>
      </c>
      <c r="N50" s="6">
        <f>VLOOKUP(B50,[26]nov94!$A$38:$IV$138,3,0)</f>
        <v>1242447</v>
      </c>
      <c r="O50" s="6">
        <f>VLOOKUP(B50,[27]dec94!$A$50:$IV$148,3,0)</f>
        <v>1277421</v>
      </c>
      <c r="P50" s="6">
        <f>VLOOKUP(B50,[28]jan95!$A$63:$IV$158,3,0)</f>
        <v>1325445</v>
      </c>
      <c r="Q50" s="6">
        <f>VLOOKUP(B50,[29]feb95!$A$50:$IV$143,3,0)</f>
        <v>1196977</v>
      </c>
      <c r="R50" s="6">
        <f>VLOOKUP(B50,[30]mar95!$A$37:$IV$129,3,0)</f>
        <v>1856650</v>
      </c>
      <c r="S50" s="6">
        <f>VLOOKUP(B50,[31]apr95!$A$54:$IV$146,3,0)</f>
        <v>1440513</v>
      </c>
      <c r="T50" s="6">
        <f>VLOOKUP(B50,[32]may95!$A$37:$IV$127,3,0)</f>
        <v>1892408</v>
      </c>
      <c r="U50" s="6">
        <f>VLOOKUP(B50,[33]jun95!$A$53:$IV$142,3,0)</f>
        <v>1234581</v>
      </c>
      <c r="V50" s="6">
        <f>VLOOKUP(B50,[34]jul95!$A$52:$IV$140,3,0)</f>
        <v>2159286</v>
      </c>
      <c r="W50" s="6">
        <f>VLOOKUP(B50,[35]aug95!$A$53:$IV$140,3,0)</f>
        <v>1660252</v>
      </c>
      <c r="X50" s="6">
        <f>VLOOKUP(B50,[36]sep95!$A$51:$IV$137,3,0)</f>
        <v>2260997</v>
      </c>
      <c r="Y50" s="6">
        <f>VLOOKUP(B50,[37]oct95!$A$60:$IV$145,3,0)</f>
        <v>1237318</v>
      </c>
      <c r="Z50" s="6">
        <f>VLOOKUP(B50,[38]nov95!$A$54:$IV$138,3,0)</f>
        <v>1223089</v>
      </c>
      <c r="AA50" s="6">
        <f>VLOOKUP(B50,[39]dec95!$A$37:$IV$120,3,0)</f>
        <v>2350986</v>
      </c>
      <c r="AB50" s="6">
        <f>VLOOKUP(B50,[40]jan96!$A$54:$IV$134,3,0)</f>
        <v>1709312</v>
      </c>
      <c r="AC50" s="6">
        <f>VLOOKUP(B50,[41]feb96!$A$36:$IV$114,3,0)</f>
        <v>2291046</v>
      </c>
      <c r="AD50" s="6">
        <f>VLOOKUP(B50,[42]mar96!$A$36:$IV$114,3,0)</f>
        <v>3136533</v>
      </c>
      <c r="AE50" s="6">
        <f>VLOOKUP(B50,[43]apr96!$A$56:$IV$132,3,0)</f>
        <v>2063520</v>
      </c>
      <c r="AF50" s="6">
        <f>VLOOKUP(B50,[44]may96!$A$36:$IV$111,3,0)</f>
        <v>3712278</v>
      </c>
      <c r="AG50" s="6">
        <f>VLOOKUP(B50,[45]jun96!$A$36:$IV$110,3,0)</f>
        <v>2859401</v>
      </c>
      <c r="AH50" s="6">
        <f>VLOOKUP(B50,[46]jul96!$A$48:$IV$122,3,0)</f>
        <v>3440998</v>
      </c>
      <c r="AI50" s="6">
        <f>VLOOKUP(B50,[47]aug96!$A$50:$IV$122,3,0)</f>
        <v>3256144</v>
      </c>
      <c r="AJ50" s="6">
        <f>VLOOKUP(B50,[48]sep96!$A$65:$IV$136,3,0)</f>
        <v>3359201</v>
      </c>
      <c r="AK50" s="6">
        <f>VLOOKUP(B50,[49]oct96!$A$51:$IV$122,3,0)</f>
        <v>3135503</v>
      </c>
      <c r="AL50" s="6">
        <f>VLOOKUP(B50,[50]nov96!$A$55:$IV$124,3,0)</f>
        <v>4935264</v>
      </c>
      <c r="AM50" s="6">
        <f>VLOOKUP(B50,[51]dec96!$A$61:$IV$130,3,0)</f>
        <v>4217982</v>
      </c>
      <c r="AN50" s="6">
        <f>VLOOKUP(B50,[52]jan97!$A$57:$IV$122,3,0)</f>
        <v>3839682</v>
      </c>
      <c r="AO50" s="6">
        <f>VLOOKUP(B50,[53]feb97!$A$59:$IV$123,3,0)</f>
        <v>3116578</v>
      </c>
      <c r="AP50" s="6">
        <f>VLOOKUP(B50,[54]mar97!$A$56:$IV$118,3,0)</f>
        <v>4908950</v>
      </c>
      <c r="AQ50" s="6">
        <f>VLOOKUP(B50,[55]apr97!$A$49:$IV$110,3,0)</f>
        <v>4401290</v>
      </c>
      <c r="AR50" s="6">
        <f>VLOOKUP(B50,[56]may97!$A$35:$IV$95,3,0)</f>
        <v>6052900</v>
      </c>
      <c r="AS50" s="6">
        <f>VLOOKUP(B50,[57]jun97!$A$49:$IV$109,3,0)</f>
        <v>4300016</v>
      </c>
      <c r="AT50" s="6">
        <f>VLOOKUP(B50,[59]jul97!$A$56:$IV$115,3,0)</f>
        <v>6248140</v>
      </c>
      <c r="AU50" s="6">
        <f>VLOOKUP(B50,[58]aug97!$A$54:$IV$111,3,0)</f>
        <v>7481342</v>
      </c>
      <c r="AV50" s="6">
        <f>VLOOKUP(B50,[60]sep97!$A$47:$IV$1033,3,0)</f>
        <v>7969077</v>
      </c>
      <c r="AW50" s="6">
        <f>VLOOKUP(B50,[61]oct97!$A$48:$IV$104,3,0)</f>
        <v>8188454</v>
      </c>
      <c r="AX50" s="6">
        <f>VLOOKUP(B50,[62]nov97!$A$35:$IV$90,3,0)</f>
        <v>11278307</v>
      </c>
      <c r="AY50" s="6">
        <f>VLOOKUP(B50,[63]dec97!$A$35:$IV$89,3,0)</f>
        <v>10169474</v>
      </c>
      <c r="AZ50" s="6">
        <f>VLOOKUP(B50,[64]jan98!$A$51:$IV$101,3,0)</f>
        <v>3826230</v>
      </c>
      <c r="CQ50" s="4" t="s">
        <v>51</v>
      </c>
      <c r="CR50" s="7">
        <f t="shared" si="83"/>
        <v>-0.85681745067154746</v>
      </c>
      <c r="CS50" s="7">
        <f t="shared" si="2"/>
        <v>-0.75611104906822957</v>
      </c>
      <c r="CT50" s="7">
        <f t="shared" si="3"/>
        <v>-0.84507712887673858</v>
      </c>
      <c r="CU50" s="7">
        <f t="shared" si="4"/>
        <v>-0.85130334305292588</v>
      </c>
      <c r="CV50" s="7">
        <f t="shared" si="5"/>
        <v>-0.85796794464944515</v>
      </c>
      <c r="CW50" s="7">
        <f t="shared" si="6"/>
        <v>-0.82236734372885989</v>
      </c>
      <c r="CX50" s="7">
        <f t="shared" si="7"/>
        <v>-0.80087325268650722</v>
      </c>
      <c r="CY50" s="7">
        <f t="shared" si="8"/>
        <v>-0.90567347289379174</v>
      </c>
      <c r="CZ50" s="7">
        <f t="shared" si="9"/>
        <v>-0.82100307391069693</v>
      </c>
      <c r="DA50" s="7">
        <f t="shared" si="10"/>
        <v>-0.84765815093061558</v>
      </c>
      <c r="DB50" s="7">
        <f t="shared" si="11"/>
        <v>-0.87271102223838093</v>
      </c>
      <c r="DC50" s="7">
        <f t="shared" si="12"/>
        <v>-0.87301790359716336</v>
      </c>
      <c r="DD50" s="7">
        <f t="shared" si="13"/>
        <v>-0.88528039440091566</v>
      </c>
      <c r="DE50" s="7">
        <f t="shared" si="14"/>
        <v>-0.91638791857901281</v>
      </c>
      <c r="DF50" s="7">
        <f t="shared" si="15"/>
        <v>-0.87241054402664886</v>
      </c>
      <c r="DG50" s="7">
        <f t="shared" si="16"/>
        <v>-0.87797730551293052</v>
      </c>
      <c r="DH50" s="7">
        <f t="shared" si="17"/>
        <v>-0.83079612191152064</v>
      </c>
      <c r="DI50" s="7">
        <f t="shared" si="18"/>
        <v>-0.87595227578154067</v>
      </c>
      <c r="DJ50" s="7">
        <f t="shared" si="19"/>
        <v>-0.88491580502344025</v>
      </c>
      <c r="DK50" s="7">
        <f t="shared" si="20"/>
        <v>-0.892530994282694</v>
      </c>
      <c r="DL50" s="7">
        <f t="shared" si="21"/>
        <v>-0.84186931147607258</v>
      </c>
      <c r="DM50" s="7">
        <f t="shared" si="22"/>
        <v>-0.89724603291884375</v>
      </c>
      <c r="DN50" s="7">
        <f t="shared" si="23"/>
        <v>-0.91072990280367272</v>
      </c>
      <c r="DO50" s="7">
        <f t="shared" si="24"/>
        <v>-0.88916009325174483</v>
      </c>
      <c r="DP50" s="7">
        <f t="shared" si="25"/>
        <v>-0.89128239883385629</v>
      </c>
      <c r="DQ50" s="7">
        <f t="shared" si="26"/>
        <v>-0.91879098301483098</v>
      </c>
      <c r="DR50" s="7">
        <f t="shared" si="27"/>
        <v>-0.8871015448254651</v>
      </c>
      <c r="DS50" s="7">
        <f t="shared" si="28"/>
        <v>-0.91776367760337085</v>
      </c>
      <c r="DT50" s="7">
        <f t="shared" si="29"/>
        <v>-0.88956835442306803</v>
      </c>
      <c r="DU50" s="7">
        <f t="shared" si="30"/>
        <v>-0.87150308958472233</v>
      </c>
      <c r="DV50" s="7">
        <f t="shared" si="31"/>
        <v>-0.88831512392513912</v>
      </c>
      <c r="DW50" s="7">
        <f t="shared" si="32"/>
        <v>-0.92313453879918828</v>
      </c>
      <c r="DX50" s="7">
        <f t="shared" si="33"/>
        <v>-0.91191349548627831</v>
      </c>
      <c r="DY50" s="7">
        <f t="shared" si="34"/>
        <v>-0.90703339862779386</v>
      </c>
      <c r="DZ50" s="7">
        <f t="shared" si="35"/>
        <v>-0.90873219464999655</v>
      </c>
      <c r="EA50" s="7">
        <f t="shared" si="36"/>
        <v>-0.86743843966305856</v>
      </c>
      <c r="EB50" s="7">
        <f t="shared" si="37"/>
        <v>-0.87312485200609002</v>
      </c>
      <c r="EC50" s="7">
        <f t="shared" si="38"/>
        <v>-0.86681077163374498</v>
      </c>
      <c r="ED50" s="7">
        <f t="shared" si="39"/>
        <v>-0.90478232962560912</v>
      </c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</row>
    <row r="51" spans="2:181" x14ac:dyDescent="0.2">
      <c r="B51" s="5">
        <v>35827</v>
      </c>
      <c r="C51" s="6">
        <v>72337017</v>
      </c>
      <c r="D51" s="6">
        <f>VLOOKUP(B51,[16]jan94!$A$53:$IV$163,3,0)</f>
        <v>839856</v>
      </c>
      <c r="E51" s="6">
        <f>VLOOKUP(B51,[17]feb94!$A$55:$IV$164,3,0)</f>
        <v>1638863</v>
      </c>
      <c r="F51" s="6">
        <f>VLOOKUP(B51,[18]mar94!$A$38:$IV$146,3,0)</f>
        <v>1359685</v>
      </c>
      <c r="G51" s="6">
        <f>VLOOKUP(B51,[19]apr94!$A$38:$IV$145,3,0)</f>
        <v>910395</v>
      </c>
      <c r="H51" s="6">
        <f>VLOOKUP(B51,[20]may94!$A$64:$IV$169,3,0)</f>
        <v>1318190</v>
      </c>
      <c r="I51" s="6">
        <f>VLOOKUP(B51,[21]jun94!$A$53:$IV$157,3,0)</f>
        <v>1306713</v>
      </c>
      <c r="J51" s="6">
        <f>VLOOKUP(B51,[22]jul94!$A$61:$IV$164,3,0)</f>
        <v>1402127</v>
      </c>
      <c r="K51" s="6">
        <f>VLOOKUP(B51,[23]aug94!$A$55:$IV$157,3,0)</f>
        <v>1125149</v>
      </c>
      <c r="L51" s="6">
        <f>VLOOKUP(B51,[24]sep94!$A$54:$IV$156,3,0)</f>
        <v>1647967</v>
      </c>
      <c r="M51" s="6">
        <f>VLOOKUP(B51,[25]oct94!$A$49:$IV$149,3,0)</f>
        <v>1079171</v>
      </c>
      <c r="N51" s="6">
        <f>VLOOKUP(B51,[26]nov94!$A$38:$IV$138,3,0)</f>
        <v>1119008</v>
      </c>
      <c r="O51" s="6">
        <f>VLOOKUP(B51,[27]dec94!$A$50:$IV$148,3,0)</f>
        <v>1152319</v>
      </c>
      <c r="P51" s="6">
        <f>VLOOKUP(B51,[28]jan95!$A$63:$IV$158,3,0)</f>
        <v>1232044</v>
      </c>
      <c r="Q51" s="6">
        <f>VLOOKUP(B51,[29]feb95!$A$50:$IV$143,3,0)</f>
        <v>1064950</v>
      </c>
      <c r="R51" s="6">
        <f>VLOOKUP(B51,[30]mar95!$A$37:$IV$129,3,0)</f>
        <v>1641462</v>
      </c>
      <c r="S51" s="6">
        <f>VLOOKUP(B51,[31]apr95!$A$54:$IV$146,3,0)</f>
        <v>1292433</v>
      </c>
      <c r="T51" s="6">
        <f>VLOOKUP(B51,[32]may95!$A$37:$IV$127,3,0)</f>
        <v>1545754</v>
      </c>
      <c r="U51" s="6">
        <f>VLOOKUP(B51,[33]jun95!$A$53:$IV$142,3,0)</f>
        <v>1033985</v>
      </c>
      <c r="V51" s="6">
        <f>VLOOKUP(B51,[34]jul95!$A$52:$IV$140,3,0)</f>
        <v>1908380</v>
      </c>
      <c r="W51" s="6">
        <f>VLOOKUP(B51,[35]aug95!$A$53:$IV$140,3,0)</f>
        <v>1479536</v>
      </c>
      <c r="X51" s="6">
        <f>VLOOKUP(B51,[36]sep95!$A$51:$IV$137,3,0)</f>
        <v>1984510</v>
      </c>
      <c r="Y51" s="6">
        <f>VLOOKUP(B51,[37]oct95!$A$60:$IV$145,3,0)</f>
        <v>1087687</v>
      </c>
      <c r="Z51" s="6">
        <f>VLOOKUP(B51,[38]nov95!$A$54:$IV$138,3,0)</f>
        <v>1151572</v>
      </c>
      <c r="AA51" s="6">
        <f>VLOOKUP(B51,[39]dec95!$A$37:$IV$120,3,0)</f>
        <v>2167323</v>
      </c>
      <c r="AB51" s="6">
        <f>VLOOKUP(B51,[40]jan96!$A$54:$IV$134,3,0)</f>
        <v>1550428</v>
      </c>
      <c r="AC51" s="6">
        <f>VLOOKUP(B51,[41]feb96!$A$36:$IV$114,3,0)</f>
        <v>1935144</v>
      </c>
      <c r="AD51" s="6">
        <f>VLOOKUP(B51,[42]mar96!$A$36:$IV$114,3,0)</f>
        <v>2722854</v>
      </c>
      <c r="AE51" s="6">
        <f>VLOOKUP(B51,[43]apr96!$A$56:$IV$132,3,0)</f>
        <v>1763399</v>
      </c>
      <c r="AF51" s="6">
        <f>VLOOKUP(B51,[44]may96!$A$36:$IV$111,3,0)</f>
        <v>3150568</v>
      </c>
      <c r="AG51" s="6">
        <f>VLOOKUP(B51,[45]jun96!$A$36:$IV$110,3,0)</f>
        <v>2418660</v>
      </c>
      <c r="AH51" s="6">
        <f>VLOOKUP(B51,[46]jul96!$A$48:$IV$122,3,0)</f>
        <v>2798176</v>
      </c>
      <c r="AI51" s="6">
        <f>VLOOKUP(B51,[47]aug96!$A$50:$IV$122,3,0)</f>
        <v>2710588</v>
      </c>
      <c r="AJ51" s="6">
        <f>VLOOKUP(B51,[48]sep96!$A$65:$IV$136,3,0)</f>
        <v>2880731</v>
      </c>
      <c r="AK51" s="6">
        <f>VLOOKUP(B51,[49]oct96!$A$51:$IV$122,3,0)</f>
        <v>2688603</v>
      </c>
      <c r="AL51" s="6">
        <f>VLOOKUP(B51,[50]nov96!$A$55:$IV$124,3,0)</f>
        <v>4306370</v>
      </c>
      <c r="AM51" s="6">
        <f>VLOOKUP(B51,[51]dec96!$A$61:$IV$130,3,0)</f>
        <v>3625170</v>
      </c>
      <c r="AN51" s="6">
        <f>VLOOKUP(B51,[52]jan97!$A$57:$IV$122,3,0)</f>
        <v>3308459</v>
      </c>
      <c r="AO51" s="6">
        <f>VLOOKUP(B51,[53]feb97!$A$59:$IV$123,3,0)</f>
        <v>2598482</v>
      </c>
      <c r="AP51" s="6">
        <f>VLOOKUP(B51,[54]mar97!$A$56:$IV$118,3,0)</f>
        <v>4222305</v>
      </c>
      <c r="AQ51" s="6">
        <f>VLOOKUP(B51,[55]apr97!$A$49:$IV$110,3,0)</f>
        <v>3801317</v>
      </c>
      <c r="AR51" s="6">
        <f>VLOOKUP(B51,[56]may97!$A$35:$IV$95,3,0)</f>
        <v>5018997</v>
      </c>
      <c r="AS51" s="6">
        <f>VLOOKUP(B51,[57]jun97!$A$49:$IV$109,3,0)</f>
        <v>3611379</v>
      </c>
      <c r="AT51" s="6">
        <f>VLOOKUP(B51,[59]jul97!$A$56:$IV$115,3,0)</f>
        <v>5269736</v>
      </c>
      <c r="AU51" s="6">
        <f>VLOOKUP(B51,[58]aug97!$A$54:$IV$111,3,0)</f>
        <v>6115608</v>
      </c>
      <c r="AV51" s="6">
        <f>VLOOKUP(B51,[60]sep97!$A$47:$IV$1033,3,0)</f>
        <v>6626277</v>
      </c>
      <c r="AW51" s="6">
        <f>VLOOKUP(B51,[61]oct97!$A$48:$IV$104,3,0)</f>
        <v>7032754</v>
      </c>
      <c r="AX51" s="6">
        <f>VLOOKUP(B51,[62]nov97!$A$35:$IV$90,3,0)</f>
        <v>9112715</v>
      </c>
      <c r="AY51" s="6">
        <f>VLOOKUP(B51,[63]dec97!$A$35:$IV$89,3,0)</f>
        <v>8910037</v>
      </c>
      <c r="AZ51" s="6">
        <f>VLOOKUP(B51,[64]jan98!$A$51:$IV$101,3,0)</f>
        <v>7835592</v>
      </c>
      <c r="BA51" s="6">
        <f>VLOOKUP(B51,[65]feb98!$A$34:$IV$83,3,0)</f>
        <v>4624290</v>
      </c>
      <c r="CQ51" s="4" t="s">
        <v>52</v>
      </c>
      <c r="CR51" s="7">
        <f t="shared" si="83"/>
        <v>-0.85415604242584009</v>
      </c>
      <c r="CS51" s="7">
        <f t="shared" si="2"/>
        <v>-0.7719047898677508</v>
      </c>
      <c r="CT51" s="7">
        <f t="shared" si="3"/>
        <v>-0.85776582363289688</v>
      </c>
      <c r="CU51" s="7">
        <f t="shared" si="4"/>
        <v>-0.84686073910936399</v>
      </c>
      <c r="CV51" s="7">
        <f t="shared" si="5"/>
        <v>-0.86446789416597003</v>
      </c>
      <c r="CW51" s="7">
        <f t="shared" si="6"/>
        <v>-0.82620636060941033</v>
      </c>
      <c r="CX51" s="7">
        <f t="shared" si="7"/>
        <v>-0.78634854139169208</v>
      </c>
      <c r="CY51" s="7">
        <f t="shared" si="8"/>
        <v>-0.90797901637784828</v>
      </c>
      <c r="CZ51" s="7">
        <f t="shared" si="9"/>
        <v>-0.8280760655244106</v>
      </c>
      <c r="DA51" s="7">
        <f t="shared" si="10"/>
        <v>-0.854352890150467</v>
      </c>
      <c r="DB51" s="7">
        <f t="shared" si="11"/>
        <v>-0.88463046244556331</v>
      </c>
      <c r="DC51" s="7">
        <f t="shared" si="12"/>
        <v>-0.87515829015714686</v>
      </c>
      <c r="DD51" s="7">
        <f t="shared" si="13"/>
        <v>-0.8994230737626937</v>
      </c>
      <c r="DE51" s="7">
        <f t="shared" si="14"/>
        <v>-0.91418339013993033</v>
      </c>
      <c r="DF51" s="7">
        <f t="shared" si="15"/>
        <v>-0.88287046502426836</v>
      </c>
      <c r="DG51" s="7">
        <f t="shared" si="16"/>
        <v>-0.88557274163869371</v>
      </c>
      <c r="DH51" s="7">
        <f t="shared" si="17"/>
        <v>-0.83754589159384996</v>
      </c>
      <c r="DI51" s="7">
        <f t="shared" si="18"/>
        <v>-0.88520911696954363</v>
      </c>
      <c r="DJ51" s="7">
        <f t="shared" si="19"/>
        <v>-0.88660782023050033</v>
      </c>
      <c r="DK51" s="7">
        <f t="shared" si="20"/>
        <v>-0.89120165373735916</v>
      </c>
      <c r="DL51" s="7">
        <f t="shared" si="21"/>
        <v>-0.84524606944500214</v>
      </c>
      <c r="DM51" s="7">
        <f t="shared" si="22"/>
        <v>-0.89820727940404232</v>
      </c>
      <c r="DN51" s="7">
        <f t="shared" si="23"/>
        <v>-0.91468108290921202</v>
      </c>
      <c r="DO51" s="7">
        <f t="shared" si="24"/>
        <v>-0.89227421552256869</v>
      </c>
      <c r="DP51" s="7">
        <f t="shared" si="25"/>
        <v>-0.88342827885623376</v>
      </c>
      <c r="DQ51" s="7">
        <f t="shared" si="26"/>
        <v>-0.92239308106565765</v>
      </c>
      <c r="DR51" s="7">
        <f t="shared" si="27"/>
        <v>-0.89187036052972224</v>
      </c>
      <c r="DS51" s="7">
        <f t="shared" si="28"/>
        <v>-0.91695974216023579</v>
      </c>
      <c r="DT51" s="7">
        <f t="shared" si="29"/>
        <v>-0.89593421813928298</v>
      </c>
      <c r="DU51" s="7">
        <f t="shared" si="30"/>
        <v>-0.87238684395131305</v>
      </c>
      <c r="DV51" s="7">
        <f t="shared" si="31"/>
        <v>-0.88821353481706289</v>
      </c>
      <c r="DW51" s="7">
        <f t="shared" si="32"/>
        <v>-0.92616406675515384</v>
      </c>
      <c r="DX51" s="7">
        <f t="shared" si="33"/>
        <v>-0.9187247008067454</v>
      </c>
      <c r="DY51" s="7">
        <f t="shared" si="34"/>
        <v>-0.90973577162457542</v>
      </c>
      <c r="DZ51" s="7">
        <f t="shared" si="35"/>
        <v>-0.91296692685154035</v>
      </c>
      <c r="EA51" s="7">
        <f t="shared" si="36"/>
        <v>-0.87331639808083061</v>
      </c>
      <c r="EB51" s="7">
        <f t="shared" si="37"/>
        <v>-0.87916372413632526</v>
      </c>
      <c r="EC51" s="7">
        <f t="shared" si="38"/>
        <v>-0.87069822717769019</v>
      </c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</row>
    <row r="52" spans="2:181" x14ac:dyDescent="0.2">
      <c r="B52" s="5">
        <v>35855</v>
      </c>
      <c r="C52" s="6">
        <v>78975739</v>
      </c>
      <c r="D52" s="6">
        <f>VLOOKUP(B52,[16]jan94!$A$53:$IV$163,3,0)</f>
        <v>947124</v>
      </c>
      <c r="E52" s="6">
        <f>VLOOKUP(B52,[17]feb94!$A$55:$IV$164,3,0)</f>
        <v>1860661</v>
      </c>
      <c r="F52" s="6">
        <f>VLOOKUP(B52,[18]mar94!$A$38:$IV$146,3,0)</f>
        <v>1520935</v>
      </c>
      <c r="G52" s="6">
        <f>VLOOKUP(B52,[19]apr94!$A$38:$IV$145,3,0)</f>
        <v>1009583</v>
      </c>
      <c r="H52" s="6">
        <f>VLOOKUP(B52,[20]may94!$A$64:$IV$169,3,0)</f>
        <v>1432323</v>
      </c>
      <c r="I52" s="6">
        <f>VLOOKUP(B52,[21]jun94!$A$53:$IV$157,3,0)</f>
        <v>1442688</v>
      </c>
      <c r="J52" s="6">
        <f>VLOOKUP(B52,[22]jul94!$A$61:$IV$164,3,0)</f>
        <v>1449339</v>
      </c>
      <c r="K52" s="6">
        <f>VLOOKUP(B52,[23]aug94!$A$55:$IV$157,3,0)</f>
        <v>1182604</v>
      </c>
      <c r="L52" s="6">
        <f>VLOOKUP(B52,[24]sep94!$A$54:$IV$156,3,0)</f>
        <v>1804611</v>
      </c>
      <c r="M52" s="6">
        <f>VLOOKUP(B52,[25]oct94!$A$49:$IV$149,3,0)</f>
        <v>1133736</v>
      </c>
      <c r="N52" s="6">
        <f>VLOOKUP(B52,[26]nov94!$A$38:$IV$138,3,0)</f>
        <v>1192127</v>
      </c>
      <c r="O52" s="6">
        <f>VLOOKUP(B52,[27]dec94!$A$50:$IV$148,3,0)</f>
        <v>1250852</v>
      </c>
      <c r="P52" s="6">
        <f>VLOOKUP(B52,[28]jan95!$A$63:$IV$158,3,0)</f>
        <v>1330792</v>
      </c>
      <c r="Q52" s="6">
        <f>VLOOKUP(B52,[29]feb95!$A$50:$IV$143,3,0)</f>
        <v>1122576</v>
      </c>
      <c r="R52" s="6">
        <f>VLOOKUP(B52,[30]mar95!$A$37:$IV$129,3,0)</f>
        <v>1631425</v>
      </c>
      <c r="S52" s="6">
        <f>VLOOKUP(B52,[31]apr95!$A$54:$IV$146,3,0)</f>
        <v>1341540</v>
      </c>
      <c r="T52" s="6">
        <f>VLOOKUP(B52,[32]may95!$A$37:$IV$127,3,0)</f>
        <v>1711738</v>
      </c>
      <c r="U52" s="6">
        <f>VLOOKUP(B52,[33]jun95!$A$53:$IV$142,3,0)</f>
        <v>1122136</v>
      </c>
      <c r="V52" s="6">
        <f>VLOOKUP(B52,[34]jul95!$A$52:$IV$140,3,0)</f>
        <v>2024945</v>
      </c>
      <c r="W52" s="6">
        <f>VLOOKUP(B52,[35]aug95!$A$53:$IV$140,3,0)</f>
        <v>1659138</v>
      </c>
      <c r="X52" s="6">
        <f>VLOOKUP(B52,[36]sep95!$A$51:$IV$137,3,0)</f>
        <v>2143274</v>
      </c>
      <c r="Y52" s="6">
        <f>VLOOKUP(B52,[37]oct95!$A$60:$IV$145,3,0)</f>
        <v>1187752</v>
      </c>
      <c r="Z52" s="6">
        <f>VLOOKUP(B52,[38]nov95!$A$54:$IV$138,3,0)</f>
        <v>1111667</v>
      </c>
      <c r="AA52" s="6">
        <f>VLOOKUP(B52,[39]dec95!$A$37:$IV$120,3,0)</f>
        <v>2443583</v>
      </c>
      <c r="AB52" s="6">
        <f>VLOOKUP(B52,[40]jan96!$A$54:$IV$134,3,0)</f>
        <v>1632694</v>
      </c>
      <c r="AC52" s="6">
        <f>VLOOKUP(B52,[41]feb96!$A$36:$IV$114,3,0)</f>
        <v>1891575</v>
      </c>
      <c r="AD52" s="6">
        <f>VLOOKUP(B52,[42]mar96!$A$36:$IV$114,3,0)</f>
        <v>2801688</v>
      </c>
      <c r="AE52" s="6">
        <f>VLOOKUP(B52,[43]apr96!$A$56:$IV$132,3,0)</f>
        <v>1878256</v>
      </c>
      <c r="AF52" s="6">
        <f>VLOOKUP(B52,[44]may96!$A$36:$IV$111,3,0)</f>
        <v>3354715</v>
      </c>
      <c r="AG52" s="6">
        <f>VLOOKUP(B52,[45]jun96!$A$36:$IV$110,3,0)</f>
        <v>2525093</v>
      </c>
      <c r="AH52" s="6">
        <f>VLOOKUP(B52,[46]jul96!$A$48:$IV$122,3,0)</f>
        <v>2989432</v>
      </c>
      <c r="AI52" s="6">
        <f>VLOOKUP(B52,[47]aug96!$A$50:$IV$122,3,0)</f>
        <v>2867506</v>
      </c>
      <c r="AJ52" s="6">
        <f>VLOOKUP(B52,[48]sep96!$A$65:$IV$136,3,0)</f>
        <v>2991403</v>
      </c>
      <c r="AK52" s="6">
        <f>VLOOKUP(B52,[49]oct96!$A$51:$IV$122,3,0)</f>
        <v>2853659</v>
      </c>
      <c r="AL52" s="6">
        <f>VLOOKUP(B52,[50]nov96!$A$55:$IV$124,3,0)</f>
        <v>4476429</v>
      </c>
      <c r="AM52" s="6">
        <f>VLOOKUP(B52,[51]dec96!$A$61:$IV$130,3,0)</f>
        <v>3755500</v>
      </c>
      <c r="AN52" s="6">
        <f>VLOOKUP(B52,[52]jan97!$A$57:$IV$122,3,0)</f>
        <v>3239207</v>
      </c>
      <c r="AO52" s="6">
        <f>VLOOKUP(B52,[53]feb97!$A$59:$IV$123,3,0)</f>
        <v>2647085</v>
      </c>
      <c r="AP52" s="6">
        <f>VLOOKUP(B52,[54]mar97!$A$56:$IV$118,3,0)</f>
        <v>4580910</v>
      </c>
      <c r="AQ52" s="6">
        <f>VLOOKUP(B52,[55]apr97!$A$49:$IV$110,3,0)</f>
        <v>3999811</v>
      </c>
      <c r="AR52" s="6">
        <f>VLOOKUP(B52,[56]may97!$A$35:$IV$95,3,0)</f>
        <v>4862569</v>
      </c>
      <c r="AS52" s="6">
        <f>VLOOKUP(B52,[57]jun97!$A$49:$IV$109,3,0)</f>
        <v>3919405</v>
      </c>
      <c r="AT52" s="6">
        <f>VLOOKUP(B52,[59]jul97!$A$56:$IV$115,3,0)</f>
        <v>5490191</v>
      </c>
      <c r="AU52" s="6">
        <f>VLOOKUP(B52,[58]aug97!$A$54:$IV$111,3,0)</f>
        <v>6396511</v>
      </c>
      <c r="AV52" s="6">
        <f>VLOOKUP(B52,[60]sep97!$A$47:$IV$1033,3,0)</f>
        <v>6153681</v>
      </c>
      <c r="AW52" s="6">
        <f>VLOOKUP(B52,[61]oct97!$A$48:$IV$104,3,0)</f>
        <v>7090433</v>
      </c>
      <c r="AX52" s="6">
        <f>VLOOKUP(B52,[62]nov97!$A$35:$IV$90,3,0)</f>
        <v>8962365</v>
      </c>
      <c r="AY52" s="6">
        <f>VLOOKUP(B52,[63]dec97!$A$35:$IV$89,3,0)</f>
        <v>8238291</v>
      </c>
      <c r="AZ52" s="6">
        <f>VLOOKUP(B52,[64]jan98!$A$51:$IV$101,3,0)</f>
        <v>8171080</v>
      </c>
      <c r="BA52" s="6">
        <f>VLOOKUP(B52,[65]feb98!$A$34:$IV$83,3,0)</f>
        <v>10948671</v>
      </c>
      <c r="BB52" s="6">
        <f>VLOOKUP(B52,[66]mar98!$A$34:$IV$81,3,0)</f>
        <v>6167285</v>
      </c>
      <c r="CQ52" s="4" t="s">
        <v>53</v>
      </c>
      <c r="CR52" s="7">
        <f t="shared" si="83"/>
        <v>-0.86395039169698884</v>
      </c>
      <c r="CS52" s="7">
        <f t="shared" si="2"/>
        <v>-0.78108715382038219</v>
      </c>
      <c r="CT52" s="7">
        <f t="shared" si="3"/>
        <v>-0.86162372859392566</v>
      </c>
      <c r="CU52" s="7">
        <f t="shared" si="4"/>
        <v>-0.84746747494723507</v>
      </c>
      <c r="CV52" s="7">
        <f t="shared" si="5"/>
        <v>-0.86701247385568159</v>
      </c>
      <c r="CW52" s="7">
        <f t="shared" si="6"/>
        <v>-0.84236477576114421</v>
      </c>
      <c r="CX52" s="7">
        <f t="shared" si="7"/>
        <v>-0.79069759011139362</v>
      </c>
      <c r="CY52" s="7">
        <f t="shared" si="8"/>
        <v>-0.90916109442264104</v>
      </c>
      <c r="CZ52" s="7">
        <f t="shared" si="9"/>
        <v>-0.82946475015966625</v>
      </c>
      <c r="DA52" s="7">
        <f t="shared" si="10"/>
        <v>-0.8466471746478238</v>
      </c>
      <c r="DB52" s="7">
        <f t="shared" si="11"/>
        <v>-0.89108569757503153</v>
      </c>
      <c r="DC52" s="7">
        <f t="shared" si="12"/>
        <v>-0.87881884284507739</v>
      </c>
      <c r="DD52" s="7">
        <f t="shared" si="13"/>
        <v>-0.90107016077860314</v>
      </c>
      <c r="DE52" s="7">
        <f t="shared" si="14"/>
        <v>-0.90881990497350806</v>
      </c>
      <c r="DF52" s="7">
        <f t="shared" si="15"/>
        <v>-0.88869931317343553</v>
      </c>
      <c r="DG52" s="7">
        <f t="shared" si="16"/>
        <v>-0.8907282360045311</v>
      </c>
      <c r="DH52" s="7">
        <f t="shared" si="17"/>
        <v>-0.84004426312841285</v>
      </c>
      <c r="DI52" s="7">
        <f t="shared" si="18"/>
        <v>-0.88841060492117696</v>
      </c>
      <c r="DJ52" s="7">
        <f t="shared" si="19"/>
        <v>-0.89020142412185288</v>
      </c>
      <c r="DK52" s="7">
        <f t="shared" si="20"/>
        <v>-0.89579545748664668</v>
      </c>
      <c r="DL52" s="7">
        <f t="shared" si="21"/>
        <v>-0.84818279972544586</v>
      </c>
      <c r="DM52" s="7">
        <f t="shared" si="22"/>
        <v>-0.89613352044327066</v>
      </c>
      <c r="DN52" s="7">
        <f t="shared" si="23"/>
        <v>-0.92372590876294525</v>
      </c>
      <c r="DO52" s="7">
        <f t="shared" si="24"/>
        <v>-0.89558781439745083</v>
      </c>
      <c r="DP52" s="7">
        <f t="shared" si="25"/>
        <v>-0.88814606424415443</v>
      </c>
      <c r="DQ52" s="7">
        <f t="shared" si="26"/>
        <v>-0.92498009318722207</v>
      </c>
      <c r="DR52" s="7">
        <f t="shared" si="27"/>
        <v>-0.89349216108944318</v>
      </c>
      <c r="DS52" s="7">
        <f t="shared" si="28"/>
        <v>-0.91774434886523493</v>
      </c>
      <c r="DT52" s="7">
        <f t="shared" si="29"/>
        <v>-0.89486239345933205</v>
      </c>
      <c r="DU52" s="7">
        <f t="shared" si="30"/>
        <v>-0.87946951209849766</v>
      </c>
      <c r="DV52" s="7">
        <f t="shared" si="31"/>
        <v>-0.89187936267071322</v>
      </c>
      <c r="DW52" s="7">
        <f t="shared" si="32"/>
        <v>-0.9389077667950374</v>
      </c>
      <c r="DX52" s="7">
        <f t="shared" si="33"/>
        <v>-0.91563284060495087</v>
      </c>
      <c r="DY52" s="7">
        <f t="shared" si="34"/>
        <v>-0.91375316250893968</v>
      </c>
      <c r="DZ52" s="7">
        <f t="shared" si="35"/>
        <v>-0.91453718210816226</v>
      </c>
      <c r="EA52" s="7">
        <f t="shared" si="36"/>
        <v>-0.87849507099541868</v>
      </c>
      <c r="EB52" s="7">
        <f t="shared" si="37"/>
        <v>-0.87807620079217996</v>
      </c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</row>
    <row r="53" spans="2:181" x14ac:dyDescent="0.2">
      <c r="B53" s="5">
        <v>35886</v>
      </c>
      <c r="C53" s="6">
        <v>74872045</v>
      </c>
      <c r="D53" s="6">
        <f>VLOOKUP(B53,[16]jan94!$A$53:$IV$163,3,0)</f>
        <v>855018</v>
      </c>
      <c r="E53" s="6">
        <f>VLOOKUP(B53,[17]feb94!$A$55:$IV$164,3,0)</f>
        <v>1684034</v>
      </c>
      <c r="F53" s="6">
        <f>VLOOKUP(B53,[18]mar94!$A$38:$IV$146,3,0)</f>
        <v>1432259</v>
      </c>
      <c r="G53" s="6">
        <f>VLOOKUP(B53,[19]apr94!$A$38:$IV$145,3,0)</f>
        <v>974525</v>
      </c>
      <c r="H53" s="6">
        <f>VLOOKUP(B53,[20]may94!$A$64:$IV$169,3,0)</f>
        <v>1374444</v>
      </c>
      <c r="I53" s="6">
        <f>VLOOKUP(B53,[21]jun94!$A$53:$IV$157,3,0)</f>
        <v>1414202</v>
      </c>
      <c r="J53" s="6">
        <f>VLOOKUP(B53,[22]jul94!$A$61:$IV$164,3,0)</f>
        <v>1454701</v>
      </c>
      <c r="K53" s="6">
        <f>VLOOKUP(B53,[23]aug94!$A$55:$IV$157,3,0)</f>
        <v>1063420</v>
      </c>
      <c r="L53" s="6">
        <f>VLOOKUP(B53,[24]sep94!$A$54:$IV$156,3,0)</f>
        <v>1775577</v>
      </c>
      <c r="M53" s="6">
        <f>VLOOKUP(B53,[25]oct94!$A$49:$IV$149,3,0)</f>
        <v>1075865</v>
      </c>
      <c r="N53" s="6">
        <f>VLOOKUP(B53,[26]nov94!$A$38:$IV$138,3,0)</f>
        <v>1165651</v>
      </c>
      <c r="O53" s="6">
        <f>VLOOKUP(B53,[27]dec94!$A$50:$IV$148,3,0)</f>
        <v>1177955</v>
      </c>
      <c r="P53" s="6">
        <f>VLOOKUP(B53,[28]jan95!$A$63:$IV$158,3,0)</f>
        <v>1351981</v>
      </c>
      <c r="Q53" s="6">
        <f>VLOOKUP(B53,[29]feb95!$A$50:$IV$143,3,0)</f>
        <v>1019237</v>
      </c>
      <c r="R53" s="6">
        <f>VLOOKUP(B53,[30]mar95!$A$37:$IV$129,3,0)</f>
        <v>1600101</v>
      </c>
      <c r="S53" s="6">
        <f>VLOOKUP(B53,[31]apr95!$A$54:$IV$146,3,0)</f>
        <v>1303438</v>
      </c>
      <c r="T53" s="6">
        <f>VLOOKUP(B53,[32]may95!$A$37:$IV$127,3,0)</f>
        <v>1520057</v>
      </c>
      <c r="U53" s="6">
        <f>VLOOKUP(B53,[33]jun95!$A$53:$IV$142,3,0)</f>
        <v>1170292</v>
      </c>
      <c r="V53" s="6">
        <f>VLOOKUP(B53,[34]jul95!$A$52:$IV$140,3,0)</f>
        <v>1848967</v>
      </c>
      <c r="W53" s="6">
        <f>VLOOKUP(B53,[35]aug95!$A$53:$IV$140,3,0)</f>
        <v>1601274</v>
      </c>
      <c r="X53" s="6">
        <f>VLOOKUP(B53,[36]sep95!$A$51:$IV$137,3,0)</f>
        <v>1974273</v>
      </c>
      <c r="Y53" s="6">
        <f>VLOOKUP(B53,[37]oct95!$A$60:$IV$145,3,0)</f>
        <v>1120341</v>
      </c>
      <c r="Z53" s="6">
        <f>VLOOKUP(B53,[38]nov95!$A$54:$IV$138,3,0)</f>
        <v>1035739</v>
      </c>
      <c r="AA53" s="6">
        <f>VLOOKUP(B53,[39]dec95!$A$37:$IV$120,3,0)</f>
        <v>2339359</v>
      </c>
      <c r="AB53" s="6">
        <f>VLOOKUP(B53,[40]jan96!$A$54:$IV$134,3,0)</f>
        <v>1564594</v>
      </c>
      <c r="AC53" s="6">
        <f>VLOOKUP(B53,[41]feb96!$A$36:$IV$114,3,0)</f>
        <v>1718278</v>
      </c>
      <c r="AD53" s="6">
        <f>VLOOKUP(B53,[42]mar96!$A$36:$IV$114,3,0)</f>
        <v>2564036</v>
      </c>
      <c r="AE53" s="6">
        <f>VLOOKUP(B53,[43]apr96!$A$56:$IV$132,3,0)</f>
        <v>1842647</v>
      </c>
      <c r="AF53" s="6">
        <f>VLOOKUP(B53,[44]may96!$A$36:$IV$111,3,0)</f>
        <v>3030941</v>
      </c>
      <c r="AG53" s="6">
        <f>VLOOKUP(B53,[45]jun96!$A$36:$IV$110,3,0)</f>
        <v>2382347</v>
      </c>
      <c r="AH53" s="6">
        <f>VLOOKUP(B53,[46]jul96!$A$48:$IV$122,3,0)</f>
        <v>2904308</v>
      </c>
      <c r="AI53" s="6">
        <f>VLOOKUP(B53,[47]aug96!$A$50:$IV$122,3,0)</f>
        <v>2740080</v>
      </c>
      <c r="AJ53" s="6">
        <f>VLOOKUP(B53,[48]sep96!$A$65:$IV$136,3,0)</f>
        <v>2703800</v>
      </c>
      <c r="AK53" s="6">
        <f>VLOOKUP(B53,[49]oct96!$A$51:$IV$122,3,0)</f>
        <v>2733030</v>
      </c>
      <c r="AL53" s="6">
        <f>VLOOKUP(B53,[50]nov96!$A$55:$IV$124,3,0)</f>
        <v>4271917</v>
      </c>
      <c r="AM53" s="6">
        <f>VLOOKUP(B53,[51]dec96!$A$61:$IV$130,3,0)</f>
        <v>3653111</v>
      </c>
      <c r="AN53" s="6">
        <f>VLOOKUP(B53,[52]jan97!$A$57:$IV$122,3,0)</f>
        <v>2974288</v>
      </c>
      <c r="AO53" s="6">
        <f>VLOOKUP(B53,[53]feb97!$A$59:$IV$123,3,0)</f>
        <v>2306985</v>
      </c>
      <c r="AP53" s="6">
        <f>VLOOKUP(B53,[54]mar97!$A$56:$IV$118,3,0)</f>
        <v>4052346</v>
      </c>
      <c r="AQ53" s="6">
        <f>VLOOKUP(B53,[55]apr97!$A$49:$IV$110,3,0)</f>
        <v>3662080</v>
      </c>
      <c r="AR53" s="6">
        <f>VLOOKUP(B53,[56]may97!$A$35:$IV$95,3,0)</f>
        <v>4414549</v>
      </c>
      <c r="AS53" s="6">
        <f>VLOOKUP(B53,[57]jun97!$A$49:$IV$109,3,0)</f>
        <v>3409158</v>
      </c>
      <c r="AT53" s="6">
        <f>VLOOKUP(B53,[59]jul97!$A$56:$IV$115,3,0)</f>
        <v>4952131</v>
      </c>
      <c r="AU53" s="6">
        <f>VLOOKUP(B53,[58]aug97!$A$54:$IV$111,3,0)</f>
        <v>6008652</v>
      </c>
      <c r="AV53" s="6">
        <f>VLOOKUP(B53,[60]sep97!$A$47:$IV$1033,3,0)</f>
        <v>5411767</v>
      </c>
      <c r="AW53" s="6">
        <f>VLOOKUP(B53,[61]oct97!$A$48:$IV$104,3,0)</f>
        <v>6088890</v>
      </c>
      <c r="AX53" s="6">
        <f>VLOOKUP(B53,[62]nov97!$A$35:$IV$90,3,0)</f>
        <v>7873640</v>
      </c>
      <c r="AY53" s="6">
        <f>VLOOKUP(B53,[63]dec97!$A$35:$IV$89,3,0)</f>
        <v>7714704</v>
      </c>
      <c r="AZ53" s="6">
        <f>VLOOKUP(B53,[64]jan98!$A$51:$IV$101,3,0)</f>
        <v>7153417</v>
      </c>
      <c r="BA53" s="6">
        <f>VLOOKUP(B53,[65]feb98!$A$34:$IV$83,3,0)</f>
        <v>10859776</v>
      </c>
      <c r="BB53" s="6">
        <f>VLOOKUP(B53,[66]mar98!$A$34:$IV$81,3,0)</f>
        <v>10469490</v>
      </c>
      <c r="BC53" s="6">
        <f>VLOOKUP(B53,[67]apr98!$A$34:$IV$80,3,0)</f>
        <v>4787124</v>
      </c>
      <c r="CQ53" s="4" t="s">
        <v>54</v>
      </c>
      <c r="CR53" s="7">
        <f t="shared" si="83"/>
        <v>-0.87197685702884609</v>
      </c>
      <c r="CS53" s="7">
        <f t="shared" si="2"/>
        <v>-0.79315839163179602</v>
      </c>
      <c r="CT53" s="7">
        <f t="shared" si="3"/>
        <v>-0.86194015486226627</v>
      </c>
      <c r="CU53" s="7">
        <f t="shared" si="4"/>
        <v>-0.85288940951446357</v>
      </c>
      <c r="CV53" s="7">
        <f t="shared" si="5"/>
        <v>-0.85997188594426888</v>
      </c>
      <c r="CW53" s="7">
        <f t="shared" si="6"/>
        <v>-0.87674168874834346</v>
      </c>
      <c r="CX53" s="7">
        <f t="shared" si="7"/>
        <v>-0.79275100979723101</v>
      </c>
      <c r="CY53" s="7">
        <f t="shared" si="8"/>
        <v>-0.91515790040890421</v>
      </c>
      <c r="CZ53" s="7">
        <f t="shared" si="9"/>
        <v>-0.83234129957351832</v>
      </c>
      <c r="DA53" s="7">
        <f t="shared" si="10"/>
        <v>-0.84629465805453363</v>
      </c>
      <c r="DB53" s="7">
        <f t="shared" si="11"/>
        <v>-0.89384683680701005</v>
      </c>
      <c r="DC53" s="7">
        <f t="shared" si="12"/>
        <v>-0.87868419563427302</v>
      </c>
      <c r="DD53" s="7">
        <f t="shared" si="13"/>
        <v>-0.90207383480783798</v>
      </c>
      <c r="DE53" s="7">
        <f t="shared" si="14"/>
        <v>-0.91735472401659957</v>
      </c>
      <c r="DF53" s="7">
        <f t="shared" si="15"/>
        <v>-0.87439303884795894</v>
      </c>
      <c r="DG53" s="7">
        <f t="shared" si="16"/>
        <v>-0.89494449163454837</v>
      </c>
      <c r="DH53" s="7">
        <f t="shared" si="17"/>
        <v>-0.8475047615993142</v>
      </c>
      <c r="DI53" s="7">
        <f t="shared" si="18"/>
        <v>-0.88069229609185318</v>
      </c>
      <c r="DJ53" s="7">
        <f t="shared" si="19"/>
        <v>-0.88749392818159201</v>
      </c>
      <c r="DK53" s="7">
        <f t="shared" si="20"/>
        <v>-0.89764533930385415</v>
      </c>
      <c r="DL53" s="7">
        <f t="shared" si="21"/>
        <v>-0.85444261717918868</v>
      </c>
      <c r="DM53" s="7">
        <f t="shared" si="22"/>
        <v>-0.90319290187413059</v>
      </c>
      <c r="DN53" s="7">
        <f t="shared" si="23"/>
        <v>-0.9215889616583971</v>
      </c>
      <c r="DO53" s="7">
        <f t="shared" si="24"/>
        <v>-0.90149390893368109</v>
      </c>
      <c r="DP53" s="7">
        <f t="shared" si="25"/>
        <v>-0.89797943673856073</v>
      </c>
      <c r="DQ53" s="7">
        <f t="shared" si="26"/>
        <v>-0.92527947332355243</v>
      </c>
      <c r="DR53" s="7">
        <f t="shared" si="27"/>
        <v>-0.89770493470160684</v>
      </c>
      <c r="DS53" s="7">
        <f t="shared" si="28"/>
        <v>-0.92063767187870282</v>
      </c>
      <c r="DT53" s="7">
        <f t="shared" si="29"/>
        <v>-0.90323812361680478</v>
      </c>
      <c r="DU53" s="7">
        <f t="shared" si="30"/>
        <v>-0.88238323703250798</v>
      </c>
      <c r="DV53" s="7">
        <f t="shared" si="31"/>
        <v>-0.89692225594334851</v>
      </c>
      <c r="DW53" s="7">
        <f t="shared" si="32"/>
        <v>-0.93298905759257078</v>
      </c>
      <c r="DX53" s="7">
        <f t="shared" si="33"/>
        <v>-0.92508868815627976</v>
      </c>
      <c r="DY53" s="7">
        <f t="shared" si="34"/>
        <v>-0.91678168163916929</v>
      </c>
      <c r="DZ53" s="7">
        <f t="shared" si="35"/>
        <v>-0.91857894461930623</v>
      </c>
      <c r="EA53" s="7">
        <f>(AM181-$AM$130)/$AM$130</f>
        <v>-0.8832390625041423</v>
      </c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</row>
    <row r="54" spans="2:181" x14ac:dyDescent="0.2">
      <c r="B54" s="5">
        <v>35916</v>
      </c>
      <c r="C54" s="6">
        <v>75397128</v>
      </c>
      <c r="D54" s="6">
        <f>VLOOKUP(B54,[16]jan94!$A$53:$IV$163,3,0)</f>
        <v>831394</v>
      </c>
      <c r="E54" s="6">
        <f>VLOOKUP(B54,[17]feb94!$A$55:$IV$164,3,0)</f>
        <v>1670115</v>
      </c>
      <c r="F54" s="6">
        <f>VLOOKUP(B54,[18]mar94!$A$38:$IV$146,3,0)</f>
        <v>1358784</v>
      </c>
      <c r="G54" s="6">
        <f>VLOOKUP(B54,[19]apr94!$A$38:$IV$145,3,0)</f>
        <v>952800</v>
      </c>
      <c r="H54" s="6">
        <f>VLOOKUP(B54,[20]may94!$A$64:$IV$169,3,0)</f>
        <v>1284281</v>
      </c>
      <c r="I54" s="6">
        <f>VLOOKUP(B54,[21]jun94!$A$53:$IV$157,3,0)</f>
        <v>1458342</v>
      </c>
      <c r="J54" s="6">
        <f>VLOOKUP(B54,[22]jul94!$A$61:$IV$164,3,0)</f>
        <v>1441755</v>
      </c>
      <c r="K54" s="6">
        <f>VLOOKUP(B54,[23]aug94!$A$55:$IV$157,3,0)</f>
        <v>1078678</v>
      </c>
      <c r="L54" s="6">
        <f>VLOOKUP(B54,[24]sep94!$A$54:$IV$156,3,0)</f>
        <v>1765182</v>
      </c>
      <c r="M54" s="6">
        <f>VLOOKUP(B54,[25]oct94!$A$49:$IV$149,3,0)</f>
        <v>1154445</v>
      </c>
      <c r="N54" s="6">
        <f>VLOOKUP(B54,[26]nov94!$A$38:$IV$138,3,0)</f>
        <v>1129069</v>
      </c>
      <c r="O54" s="6">
        <f>VLOOKUP(B54,[27]dec94!$A$50:$IV$148,3,0)</f>
        <v>1132453</v>
      </c>
      <c r="P54" s="6">
        <f>VLOOKUP(B54,[28]jan95!$A$63:$IV$158,3,0)</f>
        <v>1353425</v>
      </c>
      <c r="Q54" s="6">
        <f>VLOOKUP(B54,[29]feb95!$A$50:$IV$143,3,0)</f>
        <v>1038781</v>
      </c>
      <c r="R54" s="6">
        <f>VLOOKUP(B54,[30]mar95!$A$37:$IV$129,3,0)</f>
        <v>1613137</v>
      </c>
      <c r="S54" s="6">
        <f>VLOOKUP(B54,[31]apr95!$A$54:$IV$146,3,0)</f>
        <v>1391865</v>
      </c>
      <c r="T54" s="6">
        <f>VLOOKUP(B54,[32]may95!$A$37:$IV$127,3,0)</f>
        <v>1655337</v>
      </c>
      <c r="U54" s="6">
        <f>VLOOKUP(B54,[33]jun95!$A$53:$IV$142,3,0)</f>
        <v>1348312</v>
      </c>
      <c r="V54" s="6">
        <f>VLOOKUP(B54,[34]jul95!$A$52:$IV$140,3,0)</f>
        <v>1818542</v>
      </c>
      <c r="W54" s="6">
        <f>VLOOKUP(B54,[35]aug95!$A$53:$IV$140,3,0)</f>
        <v>1627764</v>
      </c>
      <c r="X54" s="6">
        <f>VLOOKUP(B54,[36]sep95!$A$51:$IV$137,3,0)</f>
        <v>1882078</v>
      </c>
      <c r="Y54" s="6">
        <f>VLOOKUP(B54,[37]oct95!$A$60:$IV$145,3,0)</f>
        <v>1181475</v>
      </c>
      <c r="Z54" s="6">
        <f>VLOOKUP(B54,[38]nov95!$A$54:$IV$138,3,0)</f>
        <v>1041973</v>
      </c>
      <c r="AA54" s="6">
        <f>VLOOKUP(B54,[39]dec95!$A$37:$IV$120,3,0)</f>
        <v>2404652</v>
      </c>
      <c r="AB54" s="6">
        <f>VLOOKUP(B54,[40]jan96!$A$54:$IV$134,3,0)</f>
        <v>1652551</v>
      </c>
      <c r="AC54" s="6">
        <f>VLOOKUP(B54,[41]feb96!$A$36:$IV$114,3,0)</f>
        <v>1734526</v>
      </c>
      <c r="AD54" s="6">
        <f>VLOOKUP(B54,[42]mar96!$A$36:$IV$114,3,0)</f>
        <v>2631110</v>
      </c>
      <c r="AE54" s="6">
        <f>VLOOKUP(B54,[43]apr96!$A$56:$IV$132,3,0)</f>
        <v>1865293</v>
      </c>
      <c r="AF54" s="6">
        <f>VLOOKUP(B54,[44]may96!$A$36:$IV$111,3,0)</f>
        <v>2971355</v>
      </c>
      <c r="AG54" s="6">
        <f>VLOOKUP(B54,[45]jun96!$A$36:$IV$110,3,0)</f>
        <v>2350408</v>
      </c>
      <c r="AH54" s="6">
        <f>VLOOKUP(B54,[46]jul96!$A$48:$IV$122,3,0)</f>
        <v>2813852</v>
      </c>
      <c r="AI54" s="6">
        <f>VLOOKUP(B54,[47]aug96!$A$50:$IV$122,3,0)</f>
        <v>2690289</v>
      </c>
      <c r="AJ54" s="6">
        <f>VLOOKUP(B54,[48]sep96!$A$65:$IV$136,3,0)</f>
        <v>2647137</v>
      </c>
      <c r="AK54" s="6">
        <f>VLOOKUP(B54,[49]oct96!$A$51:$IV$122,3,0)</f>
        <v>2665554</v>
      </c>
      <c r="AL54" s="6">
        <f>VLOOKUP(B54,[50]nov96!$A$55:$IV$124,3,0)</f>
        <v>4211690</v>
      </c>
      <c r="AM54" s="6">
        <f>VLOOKUP(B54,[51]dec96!$A$61:$IV$130,3,0)</f>
        <v>3374558</v>
      </c>
      <c r="AN54" s="6">
        <f>VLOOKUP(B54,[52]jan97!$A$57:$IV$122,3,0)</f>
        <v>2905516</v>
      </c>
      <c r="AO54" s="6">
        <f>VLOOKUP(B54,[53]feb97!$A$59:$IV$123,3,0)</f>
        <v>2284771</v>
      </c>
      <c r="AP54" s="6">
        <f>VLOOKUP(B54,[54]mar97!$A$56:$IV$118,3,0)</f>
        <v>4128786</v>
      </c>
      <c r="AQ54" s="6">
        <f>VLOOKUP(B54,[55]apr97!$A$49:$IV$110,3,0)</f>
        <v>3527059</v>
      </c>
      <c r="AR54" s="6">
        <f>VLOOKUP(B54,[56]may97!$A$35:$IV$95,3,0)</f>
        <v>4223746</v>
      </c>
      <c r="AS54" s="6">
        <f>VLOOKUP(B54,[57]jun97!$A$49:$IV$109,3,0)</f>
        <v>3364915</v>
      </c>
      <c r="AT54" s="6">
        <f>VLOOKUP(B54,[59]jul97!$A$56:$IV$115,3,0)</f>
        <v>4834549</v>
      </c>
      <c r="AU54" s="6">
        <f>VLOOKUP(B54,[58]aug97!$A$54:$IV$111,3,0)</f>
        <v>5861307</v>
      </c>
      <c r="AV54" s="6">
        <f>VLOOKUP(B54,[60]sep97!$A$47:$IV$1033,3,0)</f>
        <v>5142679</v>
      </c>
      <c r="AW54" s="6">
        <f>VLOOKUP(B54,[61]oct97!$A$48:$IV$104,3,0)</f>
        <v>5899294</v>
      </c>
      <c r="AX54" s="6">
        <f>VLOOKUP(B54,[62]nov97!$A$35:$IV$90,3,0)</f>
        <v>7598901</v>
      </c>
      <c r="AY54" s="6">
        <f>VLOOKUP(B54,[63]dec97!$A$35:$IV$89,3,0)</f>
        <v>7367395</v>
      </c>
      <c r="AZ54" s="6">
        <f>VLOOKUP(B54,[64]jan98!$A$51:$IV$101,3,0)</f>
        <v>6785191</v>
      </c>
      <c r="BA54" s="6">
        <f>VLOOKUP(B54,[65]feb98!$A$34:$IV$83,3,0)</f>
        <v>10453418</v>
      </c>
      <c r="BB54" s="6">
        <f>VLOOKUP(B54,[66]mar98!$A$34:$IV$81,3,0)</f>
        <v>9358639</v>
      </c>
      <c r="BC54" s="6">
        <f>VLOOKUP(B54,[67]apr98!$A$34:$IV$80,3,0)</f>
        <v>8114815</v>
      </c>
      <c r="BD54" s="6">
        <f>VLOOKUP(B54,[68]may98!$A$34:$IV$79,3,0)</f>
        <v>5827354</v>
      </c>
      <c r="CQ54" s="4" t="s">
        <v>55</v>
      </c>
      <c r="CR54" s="7">
        <f t="shared" si="83"/>
        <v>-0.87716315601850847</v>
      </c>
      <c r="CS54" s="7">
        <f t="shared" si="2"/>
        <v>-0.79965125783640922</v>
      </c>
      <c r="CT54" s="7">
        <f t="shared" si="3"/>
        <v>-0.8682511641861711</v>
      </c>
      <c r="CU54" s="7">
        <f t="shared" si="4"/>
        <v>-0.86492692514415526</v>
      </c>
      <c r="CV54" s="7">
        <f t="shared" si="5"/>
        <v>-0.86205931631412591</v>
      </c>
      <c r="CW54" s="7">
        <f t="shared" si="6"/>
        <v>-0.87663067027837793</v>
      </c>
      <c r="CX54" s="7">
        <f t="shared" si="7"/>
        <v>-0.80565460267244449</v>
      </c>
      <c r="CY54" s="7">
        <f t="shared" si="8"/>
        <v>-0.90251896465832726</v>
      </c>
      <c r="CZ54" s="7">
        <f t="shared" si="9"/>
        <v>-0.8363137202052584</v>
      </c>
      <c r="DA54" s="7">
        <f t="shared" si="10"/>
        <v>-0.84956754056620298</v>
      </c>
      <c r="DB54" s="7">
        <f t="shared" si="11"/>
        <v>-0.88906249807896154</v>
      </c>
      <c r="DC54" s="7">
        <f t="shared" si="12"/>
        <v>-0.88422414236527269</v>
      </c>
      <c r="DD54" s="7">
        <f t="shared" si="13"/>
        <v>-0.90413202116518177</v>
      </c>
      <c r="DE54" s="7">
        <f t="shared" si="14"/>
        <v>-0.92120375119606102</v>
      </c>
      <c r="DF54" s="7">
        <f t="shared" si="15"/>
        <v>-0.87940714846706081</v>
      </c>
      <c r="DG54" s="7">
        <f t="shared" si="16"/>
        <v>-0.90401446808707131</v>
      </c>
      <c r="DH54" s="7">
        <f t="shared" si="17"/>
        <v>-0.85182691566800428</v>
      </c>
      <c r="DI54" s="7">
        <f t="shared" si="18"/>
        <v>-0.88016407972672583</v>
      </c>
      <c r="DJ54" s="7">
        <f t="shared" si="19"/>
        <v>-0.89089837272550576</v>
      </c>
      <c r="DK54" s="7">
        <f t="shared" si="20"/>
        <v>-0.9000241994697209</v>
      </c>
      <c r="DL54" s="7">
        <f t="shared" si="21"/>
        <v>-0.8572770163042337</v>
      </c>
      <c r="DM54" s="7">
        <f t="shared" si="22"/>
        <v>-0.89868928414053206</v>
      </c>
      <c r="DN54" s="7">
        <f t="shared" si="23"/>
        <v>-0.92268118011416689</v>
      </c>
      <c r="DO54" s="7">
        <f t="shared" si="24"/>
        <v>-0.90317753083188279</v>
      </c>
      <c r="DP54" s="7">
        <f t="shared" si="25"/>
        <v>-0.8975629281185511</v>
      </c>
      <c r="DQ54" s="7">
        <f t="shared" si="26"/>
        <v>-0.92420597232072887</v>
      </c>
      <c r="DR54" s="7">
        <f t="shared" si="27"/>
        <v>-0.89820711572702183</v>
      </c>
      <c r="DS54" s="7">
        <f t="shared" si="28"/>
        <v>-0.9215110962363865</v>
      </c>
      <c r="DT54" s="7">
        <f t="shared" si="29"/>
        <v>-0.90752025645198919</v>
      </c>
      <c r="DU54" s="7">
        <f t="shared" si="30"/>
        <v>-0.89107511244899684</v>
      </c>
      <c r="DV54" s="7">
        <f t="shared" si="31"/>
        <v>-0.90088201820940828</v>
      </c>
      <c r="DW54" s="7">
        <f t="shared" si="32"/>
        <v>-0.93154242254046571</v>
      </c>
      <c r="DX54" s="7">
        <f t="shared" si="33"/>
        <v>-0.9233694211915171</v>
      </c>
      <c r="DY54" s="7">
        <f t="shared" si="34"/>
        <v>-0.91901831549868207</v>
      </c>
      <c r="DZ54" s="7">
        <f t="shared" si="35"/>
        <v>-0.9212716534594495</v>
      </c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</row>
    <row r="55" spans="2:181" x14ac:dyDescent="0.2">
      <c r="B55" s="5">
        <v>35947</v>
      </c>
      <c r="C55" s="6">
        <v>71713209</v>
      </c>
      <c r="D55" s="6">
        <f>VLOOKUP(B55,[16]jan94!$A$53:$IV$163,3,0)</f>
        <v>771981</v>
      </c>
      <c r="E55" s="6">
        <f>VLOOKUP(B55,[17]feb94!$A$55:$IV$164,3,0)</f>
        <v>1527118</v>
      </c>
      <c r="F55" s="6">
        <f>VLOOKUP(B55,[18]mar94!$A$38:$IV$146,3,0)</f>
        <v>1279286</v>
      </c>
      <c r="G55" s="6">
        <f>VLOOKUP(B55,[19]apr94!$A$38:$IV$145,3,0)</f>
        <v>949613</v>
      </c>
      <c r="H55" s="6">
        <f>VLOOKUP(B55,[20]may94!$A$64:$IV$169,3,0)</f>
        <v>1215813</v>
      </c>
      <c r="I55" s="6">
        <f>VLOOKUP(B55,[21]jun94!$A$53:$IV$157,3,0)</f>
        <v>1301872</v>
      </c>
      <c r="J55" s="6">
        <f>VLOOKUP(B55,[22]jul94!$A$61:$IV$164,3,0)</f>
        <v>1355900</v>
      </c>
      <c r="K55" s="6">
        <f>VLOOKUP(B55,[23]aug94!$A$55:$IV$157,3,0)</f>
        <v>1017353</v>
      </c>
      <c r="L55" s="6">
        <f>VLOOKUP(B55,[24]sep94!$A$54:$IV$156,3,0)</f>
        <v>1791239</v>
      </c>
      <c r="M55" s="6">
        <f>VLOOKUP(B55,[25]oct94!$A$49:$IV$149,3,0)</f>
        <v>1048162</v>
      </c>
      <c r="N55" s="6">
        <f>VLOOKUP(B55,[26]nov94!$A$38:$IV$138,3,0)</f>
        <v>1046446</v>
      </c>
      <c r="O55" s="6">
        <f>VLOOKUP(B55,[27]dec94!$A$50:$IV$148,3,0)</f>
        <v>1094801</v>
      </c>
      <c r="P55" s="6">
        <f>VLOOKUP(B55,[28]jan95!$A$63:$IV$158,3,0)</f>
        <v>1244628</v>
      </c>
      <c r="Q55" s="6">
        <f>VLOOKUP(B55,[29]feb95!$A$50:$IV$143,3,0)</f>
        <v>1015728</v>
      </c>
      <c r="R55" s="6">
        <f>VLOOKUP(B55,[30]mar95!$A$37:$IV$129,3,0)</f>
        <v>1495430</v>
      </c>
      <c r="S55" s="6">
        <f>VLOOKUP(B55,[31]apr95!$A$54:$IV$146,3,0)</f>
        <v>1281073</v>
      </c>
      <c r="T55" s="6">
        <f>VLOOKUP(B55,[32]may95!$A$37:$IV$127,3,0)</f>
        <v>1553920</v>
      </c>
      <c r="U55" s="6">
        <f>VLOOKUP(B55,[33]jun95!$A$53:$IV$142,3,0)</f>
        <v>1273018</v>
      </c>
      <c r="V55" s="6">
        <f>VLOOKUP(B55,[34]jul95!$A$52:$IV$140,3,0)</f>
        <v>1784694</v>
      </c>
      <c r="W55" s="6">
        <f>VLOOKUP(B55,[35]aug95!$A$53:$IV$140,3,0)</f>
        <v>1467029</v>
      </c>
      <c r="X55" s="6">
        <f>VLOOKUP(B55,[36]sep95!$A$51:$IV$137,3,0)</f>
        <v>1743421</v>
      </c>
      <c r="Y55" s="6">
        <f>VLOOKUP(B55,[37]oct95!$A$60:$IV$145,3,0)</f>
        <v>1084642</v>
      </c>
      <c r="Z55" s="6">
        <f>VLOOKUP(B55,[38]nov95!$A$54:$IV$138,3,0)</f>
        <v>960619</v>
      </c>
      <c r="AA55" s="6">
        <f>VLOOKUP(B55,[39]dec95!$A$37:$IV$120,3,0)</f>
        <v>2068419</v>
      </c>
      <c r="AB55" s="6">
        <f>VLOOKUP(B55,[40]jan96!$A$54:$IV$134,3,0)</f>
        <v>1592257</v>
      </c>
      <c r="AC55" s="6">
        <f>VLOOKUP(B55,[41]feb96!$A$36:$IV$114,3,0)</f>
        <v>1602154</v>
      </c>
      <c r="AD55" s="6">
        <f>VLOOKUP(B55,[42]mar96!$A$36:$IV$114,3,0)</f>
        <v>2439859</v>
      </c>
      <c r="AE55" s="6">
        <f>VLOOKUP(B55,[43]apr96!$A$56:$IV$132,3,0)</f>
        <v>1645489</v>
      </c>
      <c r="AF55" s="6">
        <f>VLOOKUP(B55,[44]may96!$A$36:$IV$111,3,0)</f>
        <v>2714557</v>
      </c>
      <c r="AG55" s="6">
        <f>VLOOKUP(B55,[45]jun96!$A$36:$IV$110,3,0)</f>
        <v>2130908</v>
      </c>
      <c r="AH55" s="6">
        <f>VLOOKUP(B55,[46]jul96!$A$48:$IV$122,3,0)</f>
        <v>2551468</v>
      </c>
      <c r="AI55" s="6">
        <f>VLOOKUP(B55,[47]aug96!$A$50:$IV$122,3,0)</f>
        <v>2301844</v>
      </c>
      <c r="AJ55" s="6">
        <f>VLOOKUP(B55,[48]sep96!$A$65:$IV$136,3,0)</f>
        <v>2414754</v>
      </c>
      <c r="AK55" s="6">
        <f>VLOOKUP(B55,[49]oct96!$A$51:$IV$122,3,0)</f>
        <v>2431895</v>
      </c>
      <c r="AL55" s="6">
        <f>VLOOKUP(B55,[50]nov96!$A$55:$IV$124,3,0)</f>
        <v>4045551</v>
      </c>
      <c r="AM55" s="6">
        <f>VLOOKUP(B55,[51]dec96!$A$61:$IV$130,3,0)</f>
        <v>2942371</v>
      </c>
      <c r="AN55" s="6">
        <f>VLOOKUP(B55,[52]jan97!$A$57:$IV$122,3,0)</f>
        <v>2648019</v>
      </c>
      <c r="AO55" s="6">
        <f>VLOOKUP(B55,[53]feb97!$A$59:$IV$123,3,0)</f>
        <v>2142104</v>
      </c>
      <c r="AP55" s="6">
        <f>VLOOKUP(B55,[54]mar97!$A$56:$IV$118,3,0)</f>
        <v>3893950</v>
      </c>
      <c r="AQ55" s="6">
        <f>VLOOKUP(B55,[55]apr97!$A$49:$IV$110,3,0)</f>
        <v>2924278</v>
      </c>
      <c r="AR55" s="6">
        <f>VLOOKUP(B55,[56]may97!$A$35:$IV$95,3,0)</f>
        <v>4284069</v>
      </c>
      <c r="AS55" s="6">
        <f>VLOOKUP(B55,[57]jun97!$A$49:$IV$109,3,0)</f>
        <v>3240513</v>
      </c>
      <c r="AT55" s="6">
        <f>VLOOKUP(B55,[59]jul97!$A$56:$IV$115,3,0)</f>
        <v>4398420</v>
      </c>
      <c r="AU55" s="6">
        <f>VLOOKUP(B55,[58]aug97!$A$54:$IV$111,3,0)</f>
        <v>5480257</v>
      </c>
      <c r="AV55" s="6">
        <f>VLOOKUP(B55,[60]sep97!$A$47:$IV$1033,3,0)</f>
        <v>4588591</v>
      </c>
      <c r="AW55" s="6">
        <f>VLOOKUP(B55,[61]oct97!$A$48:$IV$104,3,0)</f>
        <v>5175705</v>
      </c>
      <c r="AX55" s="6">
        <f>VLOOKUP(B55,[62]nov97!$A$35:$IV$90,3,0)</f>
        <v>6812139</v>
      </c>
      <c r="AY55" s="6">
        <f>VLOOKUP(B55,[63]dec97!$A$35:$IV$89,3,0)</f>
        <v>6275843</v>
      </c>
      <c r="AZ55" s="6">
        <f>VLOOKUP(B55,[64]jan98!$A$51:$IV$101,3,0)</f>
        <v>6404172</v>
      </c>
      <c r="BA55" s="6">
        <f>VLOOKUP(B55,[65]feb98!$A$34:$IV$83,3,0)</f>
        <v>8907350</v>
      </c>
      <c r="BB55" s="6">
        <f>VLOOKUP(B55,[66]mar98!$A$34:$IV$81,3,0)</f>
        <v>7534717</v>
      </c>
      <c r="BC55" s="6">
        <f>VLOOKUP(B55,[67]apr98!$A$34:$IV$80,3,0)</f>
        <v>7136445</v>
      </c>
      <c r="BD55" s="6">
        <f>VLOOKUP(B55,[68]may98!$A$34:$IV$79,3,0)</f>
        <v>11034514</v>
      </c>
      <c r="BE55" s="6">
        <f>VLOOKUP(B55,[69]jun98!$A$34:$IV$78,3,0)</f>
        <v>6871519</v>
      </c>
      <c r="CQ55" s="4" t="s">
        <v>56</v>
      </c>
      <c r="CR55" s="7">
        <f t="shared" si="83"/>
        <v>-0.88306201041726051</v>
      </c>
      <c r="CS55" s="7">
        <f t="shared" si="2"/>
        <v>-0.81138365412998481</v>
      </c>
      <c r="CT55" s="7">
        <f t="shared" si="3"/>
        <v>-0.87510228522914224</v>
      </c>
      <c r="CU55" s="7">
        <f t="shared" si="4"/>
        <v>-0.86596934676472415</v>
      </c>
      <c r="CV55" s="7">
        <f t="shared" si="5"/>
        <v>-0.86269661060093594</v>
      </c>
      <c r="CW55" s="7">
        <f t="shared" si="6"/>
        <v>-0.88595726946561348</v>
      </c>
      <c r="CX55" s="7">
        <f t="shared" si="7"/>
        <v>-0.8063446009897427</v>
      </c>
      <c r="CY55" s="7">
        <f t="shared" si="8"/>
        <v>-0.90957812664185911</v>
      </c>
      <c r="CZ55" s="7">
        <f t="shared" si="9"/>
        <v>-0.84317921031789445</v>
      </c>
      <c r="DA55" s="7">
        <f t="shared" si="10"/>
        <v>-0.86514351843430348</v>
      </c>
      <c r="DB55" s="7">
        <f t="shared" si="11"/>
        <v>-0.89065663950427987</v>
      </c>
      <c r="DC55" s="7">
        <f t="shared" si="12"/>
        <v>-0.88900857579203685</v>
      </c>
      <c r="DD55" s="7">
        <f t="shared" si="13"/>
        <v>-0.91063252760061064</v>
      </c>
      <c r="DE55" s="7">
        <f t="shared" si="14"/>
        <v>-0.92362951916227187</v>
      </c>
      <c r="DF55" s="7">
        <f t="shared" si="15"/>
        <v>-0.87494810688205538</v>
      </c>
      <c r="DG55" s="7">
        <f t="shared" si="16"/>
        <v>-0.90391788754007052</v>
      </c>
      <c r="DH55" s="7">
        <f t="shared" si="17"/>
        <v>-0.8552892202348108</v>
      </c>
      <c r="DI55" s="7">
        <f t="shared" si="18"/>
        <v>-0.89035591197616271</v>
      </c>
      <c r="DJ55" s="7">
        <f t="shared" si="19"/>
        <v>-0.89166181120373944</v>
      </c>
      <c r="DK55" s="7">
        <f t="shared" si="20"/>
        <v>-0.90259483948228825</v>
      </c>
      <c r="DL55" s="7">
        <f t="shared" si="21"/>
        <v>-0.8599022891072321</v>
      </c>
      <c r="DM55" s="7">
        <f t="shared" si="22"/>
        <v>-0.90229734134891271</v>
      </c>
      <c r="DN55" s="7">
        <f t="shared" si="23"/>
        <v>-0.92697765350114703</v>
      </c>
      <c r="DO55" s="7">
        <f t="shared" si="24"/>
        <v>-0.90697037588221441</v>
      </c>
      <c r="DP55" s="7">
        <f t="shared" si="25"/>
        <v>-0.90257108354455351</v>
      </c>
      <c r="DQ55" s="7">
        <f t="shared" si="26"/>
        <v>-0.92663444525359484</v>
      </c>
      <c r="DR55" s="7">
        <f t="shared" si="27"/>
        <v>-0.90457211882656252</v>
      </c>
      <c r="DS55" s="7">
        <f t="shared" si="28"/>
        <v>-0.92891289294064061</v>
      </c>
      <c r="DT55" s="7">
        <f t="shared" si="29"/>
        <v>-0.90462154302005104</v>
      </c>
      <c r="DU55" s="7">
        <f t="shared" si="30"/>
        <v>-0.88926034987507463</v>
      </c>
      <c r="DV55" s="7">
        <f t="shared" si="31"/>
        <v>-0.90035369246332819</v>
      </c>
      <c r="DW55" s="7">
        <f t="shared" si="32"/>
        <v>-0.93270770941536885</v>
      </c>
      <c r="DX55" s="7">
        <f t="shared" si="33"/>
        <v>-0.92637266274194519</v>
      </c>
      <c r="DY55" s="7">
        <f t="shared" si="34"/>
        <v>-0.92145740946972898</v>
      </c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</row>
    <row r="56" spans="2:181" x14ac:dyDescent="0.2">
      <c r="B56" s="5">
        <v>35977</v>
      </c>
      <c r="C56" s="6">
        <v>72421617</v>
      </c>
      <c r="D56" s="6">
        <f>VLOOKUP(B56,[16]jan94!$A$53:$IV$163,3,0)</f>
        <v>759406</v>
      </c>
      <c r="E56" s="6">
        <f>VLOOKUP(B56,[17]feb94!$A$55:$IV$164,3,0)</f>
        <v>1528487</v>
      </c>
      <c r="F56" s="6">
        <f>VLOOKUP(B56,[18]mar94!$A$38:$IV$146,3,0)</f>
        <v>1318906</v>
      </c>
      <c r="G56" s="6">
        <f>VLOOKUP(B56,[19]apr94!$A$38:$IV$145,3,0)</f>
        <v>977379</v>
      </c>
      <c r="H56" s="6">
        <f>VLOOKUP(B56,[20]may94!$A$64:$IV$169,3,0)</f>
        <v>1198845</v>
      </c>
      <c r="I56" s="6">
        <f>VLOOKUP(B56,[21]jun94!$A$53:$IV$157,3,0)</f>
        <v>1373304</v>
      </c>
      <c r="J56" s="6">
        <f>VLOOKUP(B56,[22]jul94!$A$61:$IV$164,3,0)</f>
        <v>1354603</v>
      </c>
      <c r="K56" s="6">
        <f>VLOOKUP(B56,[23]aug94!$A$55:$IV$157,3,0)</f>
        <v>1012295</v>
      </c>
      <c r="L56" s="6">
        <f>VLOOKUP(B56,[24]sep94!$A$54:$IV$156,3,0)</f>
        <v>1745971</v>
      </c>
      <c r="M56" s="6">
        <f>VLOOKUP(B56,[25]oct94!$A$49:$IV$149,3,0)</f>
        <v>969090</v>
      </c>
      <c r="N56" s="6">
        <f>VLOOKUP(B56,[26]nov94!$A$38:$IV$138,3,0)</f>
        <v>1058894</v>
      </c>
      <c r="O56" s="6">
        <f>VLOOKUP(B56,[27]dec94!$A$50:$IV$148,3,0)</f>
        <v>1108561</v>
      </c>
      <c r="P56" s="6">
        <f>VLOOKUP(B56,[28]jan95!$A$63:$IV$158,3,0)</f>
        <v>1396898</v>
      </c>
      <c r="Q56" s="6">
        <f>VLOOKUP(B56,[29]feb95!$A$50:$IV$143,3,0)</f>
        <v>996054</v>
      </c>
      <c r="R56" s="6">
        <f>VLOOKUP(B56,[30]mar95!$A$37:$IV$129,3,0)</f>
        <v>1476404</v>
      </c>
      <c r="S56" s="6">
        <f>VLOOKUP(B56,[31]apr95!$A$54:$IV$146,3,0)</f>
        <v>1407940</v>
      </c>
      <c r="T56" s="6">
        <f>VLOOKUP(B56,[32]may95!$A$37:$IV$127,3,0)</f>
        <v>1446584</v>
      </c>
      <c r="U56" s="6">
        <f>VLOOKUP(B56,[33]jun95!$A$53:$IV$142,3,0)</f>
        <v>1086786</v>
      </c>
      <c r="V56" s="6">
        <f>VLOOKUP(B56,[34]jul95!$A$52:$IV$140,3,0)</f>
        <v>1756848</v>
      </c>
      <c r="W56" s="6">
        <f>VLOOKUP(B56,[35]aug95!$A$53:$IV$140,3,0)</f>
        <v>1419726</v>
      </c>
      <c r="X56" s="6">
        <f>VLOOKUP(B56,[36]sep95!$A$51:$IV$137,3,0)</f>
        <v>1782533</v>
      </c>
      <c r="Y56" s="6">
        <f>VLOOKUP(B56,[37]oct95!$A$60:$IV$145,3,0)</f>
        <v>1032673</v>
      </c>
      <c r="Z56" s="6">
        <f>VLOOKUP(B56,[38]nov95!$A$54:$IV$138,3,0)</f>
        <v>965312</v>
      </c>
      <c r="AA56" s="6">
        <f>VLOOKUP(B56,[39]dec95!$A$37:$IV$120,3,0)</f>
        <v>2109127</v>
      </c>
      <c r="AB56" s="6">
        <f>VLOOKUP(B56,[40]jan96!$A$54:$IV$134,3,0)</f>
        <v>1515056</v>
      </c>
      <c r="AC56" s="6">
        <f>VLOOKUP(B56,[41]feb96!$A$36:$IV$114,3,0)</f>
        <v>1622137</v>
      </c>
      <c r="AD56" s="6">
        <f>VLOOKUP(B56,[42]mar96!$A$36:$IV$114,3,0)</f>
        <v>2355934</v>
      </c>
      <c r="AE56" s="6">
        <f>VLOOKUP(B56,[43]apr96!$A$56:$IV$132,3,0)</f>
        <v>1572862</v>
      </c>
      <c r="AF56" s="6">
        <f>VLOOKUP(B56,[44]may96!$A$36:$IV$111,3,0)</f>
        <v>2626478</v>
      </c>
      <c r="AG56" s="6">
        <f>VLOOKUP(B56,[45]jun96!$A$36:$IV$110,3,0)</f>
        <v>2124494</v>
      </c>
      <c r="AH56" s="6">
        <f>VLOOKUP(B56,[46]jul96!$A$48:$IV$122,3,0)</f>
        <v>2486552</v>
      </c>
      <c r="AI56" s="6">
        <f>VLOOKUP(B56,[47]aug96!$A$50:$IV$122,3,0)</f>
        <v>2264849</v>
      </c>
      <c r="AJ56" s="6">
        <f>VLOOKUP(B56,[48]sep96!$A$65:$IV$136,3,0)</f>
        <v>2359568</v>
      </c>
      <c r="AK56" s="6">
        <f>VLOOKUP(B56,[49]oct96!$A$51:$IV$122,3,0)</f>
        <v>2444632</v>
      </c>
      <c r="AL56" s="6">
        <f>VLOOKUP(B56,[50]nov96!$A$55:$IV$124,3,0)</f>
        <v>3896280</v>
      </c>
      <c r="AM56" s="6">
        <f>VLOOKUP(B56,[51]dec96!$A$61:$IV$130,3,0)</f>
        <v>2948697</v>
      </c>
      <c r="AN56" s="6">
        <f>VLOOKUP(B56,[52]jan97!$A$57:$IV$122,3,0)</f>
        <v>2545341</v>
      </c>
      <c r="AO56" s="6">
        <f>VLOOKUP(B56,[53]feb97!$A$59:$IV$123,3,0)</f>
        <v>2384945</v>
      </c>
      <c r="AP56" s="6">
        <f>VLOOKUP(B56,[54]mar97!$A$56:$IV$118,3,0)</f>
        <v>3749461</v>
      </c>
      <c r="AQ56" s="6">
        <f>VLOOKUP(B56,[55]apr97!$A$49:$IV$110,3,0)</f>
        <v>3171606</v>
      </c>
      <c r="AR56" s="6">
        <f>VLOOKUP(B56,[56]may97!$A$35:$IV$95,3,0)</f>
        <v>3786605</v>
      </c>
      <c r="AS56" s="6">
        <f>VLOOKUP(B56,[57]jun97!$A$49:$IV$109,3,0)</f>
        <v>3121207</v>
      </c>
      <c r="AT56" s="6">
        <f>VLOOKUP(B56,[59]jul97!$A$56:$IV$115,3,0)</f>
        <v>4271484</v>
      </c>
      <c r="AU56" s="6">
        <f>VLOOKUP(B56,[58]aug97!$A$54:$IV$111,3,0)</f>
        <v>5259581</v>
      </c>
      <c r="AV56" s="6">
        <f>VLOOKUP(B56,[60]sep97!$A$47:$IV$1033,3,0)</f>
        <v>4417552</v>
      </c>
      <c r="AW56" s="6">
        <f>VLOOKUP(B56,[61]oct97!$A$48:$IV$104,3,0)</f>
        <v>5101620</v>
      </c>
      <c r="AX56" s="6">
        <f>VLOOKUP(B56,[62]nov97!$A$35:$IV$90,3,0)</f>
        <v>6421609</v>
      </c>
      <c r="AY56" s="6">
        <f>VLOOKUP(B56,[63]dec97!$A$35:$IV$89,3,0)</f>
        <v>6163067</v>
      </c>
      <c r="AZ56" s="6">
        <f>VLOOKUP(B56,[64]jan98!$A$51:$IV$101,3,0)</f>
        <v>6480985</v>
      </c>
      <c r="BA56" s="6">
        <f>VLOOKUP(B56,[65]feb98!$A$34:$IV$83,3,0)</f>
        <v>8367835</v>
      </c>
      <c r="BB56" s="6">
        <f>VLOOKUP(B56,[66]mar98!$A$34:$IV$81,3,0)</f>
        <v>6944763</v>
      </c>
      <c r="BC56" s="6">
        <f>VLOOKUP(B56,[67]apr98!$A$34:$IV$80,3,0)</f>
        <v>6589429</v>
      </c>
      <c r="BD56" s="6">
        <f>VLOOKUP(B56,[68]may98!$A$34:$IV$79,3,0)</f>
        <v>9941214</v>
      </c>
      <c r="BE56" s="6">
        <f>VLOOKUP(B56,[69]jun98!$A$34:$IV$78,3,0)</f>
        <v>12645535</v>
      </c>
      <c r="BF56" s="6">
        <f>VLOOKUP(B56,[70]jul98!$A$47:$IV$91,3,0)</f>
        <v>5804772</v>
      </c>
      <c r="CQ56" s="4" t="s">
        <v>57</v>
      </c>
      <c r="CR56" s="7">
        <f t="shared" si="83"/>
        <v>-0.88541753621854102</v>
      </c>
      <c r="CS56" s="7">
        <f t="shared" si="2"/>
        <v>-0.81610398142278839</v>
      </c>
      <c r="CT56" s="7">
        <f t="shared" si="3"/>
        <v>-0.87857069550459588</v>
      </c>
      <c r="CU56" s="7">
        <f t="shared" si="4"/>
        <v>-0.8775583222372666</v>
      </c>
      <c r="CV56" s="7">
        <f t="shared" si="5"/>
        <v>-0.87239229052950018</v>
      </c>
      <c r="CW56" s="7">
        <f t="shared" si="6"/>
        <v>-0.88978994834659697</v>
      </c>
      <c r="CX56" s="7">
        <f t="shared" si="7"/>
        <v>-0.80582364427608899</v>
      </c>
      <c r="CY56" s="7">
        <f t="shared" si="8"/>
        <v>-0.91514599629969173</v>
      </c>
      <c r="CZ56" s="7">
        <f t="shared" si="9"/>
        <v>-0.84978709220810533</v>
      </c>
      <c r="DA56" s="7">
        <f t="shared" si="10"/>
        <v>-0.86340419706828397</v>
      </c>
      <c r="DB56" s="7">
        <f t="shared" si="11"/>
        <v>-0.89404922864266223</v>
      </c>
      <c r="DC56" s="7">
        <f t="shared" si="12"/>
        <v>-0.88024535792935843</v>
      </c>
      <c r="DD56" s="7">
        <f t="shared" si="13"/>
        <v>-0.91185707883041556</v>
      </c>
      <c r="DE56" s="7">
        <f t="shared" si="14"/>
        <v>-0.92091450189598723</v>
      </c>
      <c r="DF56" s="7">
        <f t="shared" si="15"/>
        <v>-0.88048259816252283</v>
      </c>
      <c r="DG56" s="7">
        <f t="shared" si="16"/>
        <v>-0.9108953257030189</v>
      </c>
      <c r="DH56" s="7">
        <f t="shared" si="17"/>
        <v>-0.86451176968500987</v>
      </c>
      <c r="DI56" s="7">
        <f t="shared" si="18"/>
        <v>-0.88566621603230644</v>
      </c>
      <c r="DJ56" s="7">
        <f t="shared" si="19"/>
        <v>-0.88692347854988429</v>
      </c>
      <c r="DK56" s="7">
        <f t="shared" si="20"/>
        <v>-0.90768256043484696</v>
      </c>
      <c r="DL56" s="7">
        <f t="shared" si="21"/>
        <v>-0.86926652279797911</v>
      </c>
      <c r="DM56" s="7">
        <f t="shared" si="22"/>
        <v>-0.90928670859262783</v>
      </c>
      <c r="DN56" s="7">
        <f t="shared" si="23"/>
        <v>-0.92932601113523972</v>
      </c>
      <c r="DO56" s="7">
        <f t="shared" si="24"/>
        <v>-0.90913449550636805</v>
      </c>
      <c r="DP56" s="7">
        <f t="shared" si="25"/>
        <v>-0.90449527758982751</v>
      </c>
      <c r="DQ56" s="7">
        <f t="shared" si="26"/>
        <v>-0.92827725011593354</v>
      </c>
      <c r="DR56" s="7">
        <f t="shared" si="27"/>
        <v>-0.90998702844806501</v>
      </c>
      <c r="DS56" s="7">
        <f t="shared" si="28"/>
        <v>-0.92770924829696999</v>
      </c>
      <c r="DT56" s="7">
        <f t="shared" si="29"/>
        <v>-0.90700424626077814</v>
      </c>
      <c r="DU56" s="7">
        <f t="shared" si="30"/>
        <v>-0.89129478903607307</v>
      </c>
      <c r="DV56" s="7">
        <f t="shared" si="31"/>
        <v>-0.90499179854035694</v>
      </c>
      <c r="DW56" s="7">
        <f t="shared" si="32"/>
        <v>-0.93090784304557084</v>
      </c>
      <c r="DX56" s="7">
        <f t="shared" si="33"/>
        <v>-0.93193082849235576</v>
      </c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</row>
    <row r="57" spans="2:181" x14ac:dyDescent="0.2">
      <c r="B57" s="5">
        <v>36008</v>
      </c>
      <c r="C57" s="6">
        <v>70017886</v>
      </c>
      <c r="D57" s="6">
        <f>VLOOKUP(B57,[16]jan94!$A$53:$IV$163,3,0)</f>
        <v>744109</v>
      </c>
      <c r="E57" s="6">
        <f>VLOOKUP(B57,[17]feb94!$A$55:$IV$164,3,0)</f>
        <v>1438979</v>
      </c>
      <c r="F57" s="6">
        <f>VLOOKUP(B57,[18]mar94!$A$38:$IV$146,3,0)</f>
        <v>1258616</v>
      </c>
      <c r="G57" s="6">
        <f>VLOOKUP(B57,[19]apr94!$A$38:$IV$145,3,0)</f>
        <v>942637</v>
      </c>
      <c r="H57" s="6">
        <f>VLOOKUP(B57,[20]may94!$A$64:$IV$169,3,0)</f>
        <v>1176337</v>
      </c>
      <c r="I57" s="6">
        <f>VLOOKUP(B57,[21]jun94!$A$53:$IV$157,3,0)</f>
        <v>1343624</v>
      </c>
      <c r="J57" s="6">
        <f>VLOOKUP(B57,[22]jul94!$A$61:$IV$164,3,0)</f>
        <v>1318280</v>
      </c>
      <c r="K57" s="6">
        <f>VLOOKUP(B57,[23]aug94!$A$55:$IV$157,3,0)</f>
        <v>957400</v>
      </c>
      <c r="L57" s="6">
        <f>VLOOKUP(B57,[24]sep94!$A$54:$IV$156,3,0)</f>
        <v>1666847</v>
      </c>
      <c r="M57" s="6">
        <f>VLOOKUP(B57,[25]oct94!$A$49:$IV$149,3,0)</f>
        <v>957095</v>
      </c>
      <c r="N57" s="6">
        <f>VLOOKUP(B57,[26]nov94!$A$38:$IV$138,3,0)</f>
        <v>1036441</v>
      </c>
      <c r="O57" s="6">
        <f>VLOOKUP(B57,[27]dec94!$A$50:$IV$148,3,0)</f>
        <v>1119384</v>
      </c>
      <c r="P57" s="6">
        <f>VLOOKUP(B57,[28]jan95!$A$63:$IV$158,3,0)</f>
        <v>1276810</v>
      </c>
      <c r="Q57" s="6">
        <f>VLOOKUP(B57,[29]feb95!$A$50:$IV$143,3,0)</f>
        <v>926692</v>
      </c>
      <c r="R57" s="6">
        <f>VLOOKUP(B57,[30]mar95!$A$37:$IV$129,3,0)</f>
        <v>1396369</v>
      </c>
      <c r="S57" s="6">
        <f>VLOOKUP(B57,[31]apr95!$A$54:$IV$146,3,0)</f>
        <v>1333740</v>
      </c>
      <c r="T57" s="6">
        <f>VLOOKUP(B57,[32]may95!$A$37:$IV$127,3,0)</f>
        <v>1336414</v>
      </c>
      <c r="U57" s="6">
        <f>VLOOKUP(B57,[33]jun95!$A$53:$IV$142,3,0)</f>
        <v>1003884</v>
      </c>
      <c r="V57" s="6">
        <f>VLOOKUP(B57,[34]jul95!$A$52:$IV$140,3,0)</f>
        <v>1675294</v>
      </c>
      <c r="W57" s="6">
        <f>VLOOKUP(B57,[35]aug95!$A$53:$IV$140,3,0)</f>
        <v>1231351</v>
      </c>
      <c r="X57" s="6">
        <f>VLOOKUP(B57,[36]sep95!$A$51:$IV$137,3,0)</f>
        <v>1685264</v>
      </c>
      <c r="Y57" s="6">
        <f>VLOOKUP(B57,[37]oct95!$A$60:$IV$145,3,0)</f>
        <v>1112665</v>
      </c>
      <c r="Z57" s="6">
        <f>VLOOKUP(B57,[38]nov95!$A$54:$IV$138,3,0)</f>
        <v>909687</v>
      </c>
      <c r="AA57" s="6">
        <f>VLOOKUP(B57,[39]dec95!$A$37:$IV$120,3,0)</f>
        <v>2003940</v>
      </c>
      <c r="AB57" s="6">
        <f>VLOOKUP(B57,[40]jan96!$A$54:$IV$134,3,0)</f>
        <v>1428918</v>
      </c>
      <c r="AC57" s="6">
        <f>VLOOKUP(B57,[41]feb96!$A$36:$IV$114,3,0)</f>
        <v>1566557</v>
      </c>
      <c r="AD57" s="6">
        <f>VLOOKUP(B57,[42]mar96!$A$36:$IV$114,3,0)</f>
        <v>2276929</v>
      </c>
      <c r="AE57" s="6">
        <f>VLOOKUP(B57,[43]apr96!$A$56:$IV$132,3,0)</f>
        <v>1489364</v>
      </c>
      <c r="AF57" s="6">
        <f>VLOOKUP(B57,[44]may96!$A$36:$IV$111,3,0)</f>
        <v>2450875</v>
      </c>
      <c r="AG57" s="6">
        <f>VLOOKUP(B57,[45]jun96!$A$36:$IV$110,3,0)</f>
        <v>1996724</v>
      </c>
      <c r="AH57" s="6">
        <f>VLOOKUP(B57,[46]jul96!$A$48:$IV$122,3,0)</f>
        <v>2315736</v>
      </c>
      <c r="AI57" s="6">
        <f>VLOOKUP(B57,[47]aug96!$A$50:$IV$122,3,0)</f>
        <v>1967133</v>
      </c>
      <c r="AJ57" s="6">
        <f>VLOOKUP(B57,[48]sep96!$A$65:$IV$136,3,0)</f>
        <v>2271799</v>
      </c>
      <c r="AK57" s="6">
        <f>VLOOKUP(B57,[49]oct96!$A$51:$IV$122,3,0)</f>
        <v>2317117</v>
      </c>
      <c r="AL57" s="6">
        <f>VLOOKUP(B57,[50]nov96!$A$55:$IV$124,3,0)</f>
        <v>3580197</v>
      </c>
      <c r="AM57" s="6">
        <f>VLOOKUP(B57,[51]dec96!$A$61:$IV$130,3,0)</f>
        <v>2563517</v>
      </c>
      <c r="AN57" s="6">
        <f>VLOOKUP(B57,[52]jan97!$A$57:$IV$122,3,0)</f>
        <v>2296698</v>
      </c>
      <c r="AO57" s="6">
        <f>VLOOKUP(B57,[53]feb97!$A$59:$IV$123,3,0)</f>
        <v>2528945</v>
      </c>
      <c r="AP57" s="6">
        <f>VLOOKUP(B57,[54]mar97!$A$56:$IV$118,3,0)</f>
        <v>3375189</v>
      </c>
      <c r="AQ57" s="6">
        <f>VLOOKUP(B57,[55]apr97!$A$49:$IV$110,3,0)</f>
        <v>2981695</v>
      </c>
      <c r="AR57" s="6">
        <f>VLOOKUP(B57,[56]may97!$A$35:$IV$95,3,0)</f>
        <v>3519357</v>
      </c>
      <c r="AS57" s="6">
        <f>VLOOKUP(B57,[57]jun97!$A$49:$IV$109,3,0)</f>
        <v>3225583</v>
      </c>
      <c r="AT57" s="6">
        <f>VLOOKUP(B57,[59]jul97!$A$56:$IV$115,3,0)</f>
        <v>4008544</v>
      </c>
      <c r="AU57" s="6">
        <f>VLOOKUP(B57,[58]aug97!$A$54:$IV$111,3,0)</f>
        <v>4953535</v>
      </c>
      <c r="AV57" s="6">
        <f>VLOOKUP(B57,[60]sep97!$A$47:$IV$1033,3,0)</f>
        <v>4413892</v>
      </c>
      <c r="AW57" s="6">
        <f>VLOOKUP(B57,[61]oct97!$A$48:$IV$104,3,0)</f>
        <v>4762773</v>
      </c>
      <c r="AX57" s="6">
        <f>VLOOKUP(B57,[62]nov97!$A$35:$IV$90,3,0)</f>
        <v>5906873</v>
      </c>
      <c r="AY57" s="6">
        <f>VLOOKUP(B57,[63]dec97!$A$35:$IV$89,3,0)</f>
        <v>6632283</v>
      </c>
      <c r="AZ57" s="6">
        <f>VLOOKUP(B57,[64]jan98!$A$51:$IV$101,3,0)</f>
        <v>6052592</v>
      </c>
      <c r="BA57" s="6">
        <f>VLOOKUP(B57,[65]feb98!$A$34:$IV$83,3,0)</f>
        <v>7727373</v>
      </c>
      <c r="BB57" s="6">
        <f>VLOOKUP(B57,[66]mar98!$A$34:$IV$81,3,0)</f>
        <v>6635490</v>
      </c>
      <c r="BC57" s="6">
        <f>VLOOKUP(B57,[67]apr98!$A$34:$IV$80,3,0)</f>
        <v>5653373</v>
      </c>
      <c r="BD57" s="6">
        <f>VLOOKUP(B57,[68]may98!$A$34:$IV$79,3,0)</f>
        <v>8667361</v>
      </c>
      <c r="BE57" s="6">
        <f>VLOOKUP(B57,[69]jun98!$A$34:$IV$78,3,0)</f>
        <v>11331481</v>
      </c>
      <c r="BF57" s="6">
        <f>VLOOKUP(B57,[70]jul98!$A$47:$IV$91,3,0)</f>
        <v>14665130</v>
      </c>
      <c r="BG57" s="6">
        <f>VLOOKUP(B57,[71]aug98!$A$53:$IV$95,3,0)</f>
        <v>8438951</v>
      </c>
      <c r="CQ57" s="4" t="s">
        <v>58</v>
      </c>
      <c r="CR57" s="7">
        <f t="shared" si="83"/>
        <v>-0.89083641072318853</v>
      </c>
      <c r="CS57" s="7">
        <f t="shared" si="2"/>
        <v>-0.82649376102025762</v>
      </c>
      <c r="CT57" s="7">
        <f t="shared" si="3"/>
        <v>-0.87187112661453814</v>
      </c>
      <c r="CU57" s="7">
        <f t="shared" si="4"/>
        <v>-0.87545390871823103</v>
      </c>
      <c r="CV57" s="7">
        <f t="shared" si="5"/>
        <v>-0.87618801929625278</v>
      </c>
      <c r="CW57" s="7">
        <f t="shared" si="6"/>
        <v>-0.88917367027937577</v>
      </c>
      <c r="CX57" s="7">
        <f t="shared" si="7"/>
        <v>-0.81453606525136457</v>
      </c>
      <c r="CY57" s="7">
        <f t="shared" si="8"/>
        <v>-0.92077096701020267</v>
      </c>
      <c r="CZ57" s="7">
        <f t="shared" si="9"/>
        <v>-0.86016552327225237</v>
      </c>
      <c r="DA57" s="7">
        <f t="shared" si="10"/>
        <v>-0.8685009584642398</v>
      </c>
      <c r="DB57" s="7">
        <f t="shared" si="11"/>
        <v>-0.89854150365282726</v>
      </c>
      <c r="DC57" s="7">
        <f t="shared" si="12"/>
        <v>-0.89157579212563676</v>
      </c>
      <c r="DD57" s="7">
        <f t="shared" si="13"/>
        <v>-0.91611450827128726</v>
      </c>
      <c r="DE57" s="7">
        <f t="shared" si="14"/>
        <v>-0.92389723351347974</v>
      </c>
      <c r="DF57" s="7">
        <f t="shared" si="15"/>
        <v>-0.88721010348545892</v>
      </c>
      <c r="DG57" s="7">
        <f t="shared" si="16"/>
        <v>-0.88511081208886633</v>
      </c>
      <c r="DH57" s="7">
        <f t="shared" si="17"/>
        <v>-0.86741179369904087</v>
      </c>
      <c r="DI57" s="7">
        <f t="shared" si="18"/>
        <v>-0.88191905413574689</v>
      </c>
      <c r="DJ57" s="7">
        <f t="shared" si="19"/>
        <v>-0.89146603546191838</v>
      </c>
      <c r="DK57" s="7">
        <f t="shared" si="20"/>
        <v>-0.90945392031189765</v>
      </c>
      <c r="DL57" s="7">
        <f t="shared" si="21"/>
        <v>-0.87914251822280554</v>
      </c>
      <c r="DM57" s="7">
        <f t="shared" si="22"/>
        <v>-0.90961342430708436</v>
      </c>
      <c r="DN57" s="7">
        <f t="shared" si="23"/>
        <v>-0.93129996672599613</v>
      </c>
      <c r="DO57" s="7">
        <f t="shared" si="24"/>
        <v>-0.91357254315489844</v>
      </c>
      <c r="DP57" s="7">
        <f t="shared" si="25"/>
        <v>-0.90950164666894062</v>
      </c>
      <c r="DQ57" s="7">
        <f t="shared" si="26"/>
        <v>-0.93315761013817489</v>
      </c>
      <c r="DR57" s="7">
        <f t="shared" si="27"/>
        <v>-0.91231018567222133</v>
      </c>
      <c r="DS57" s="7">
        <f t="shared" si="28"/>
        <v>-0.9299136803766247</v>
      </c>
      <c r="DT57" s="7">
        <f t="shared" si="29"/>
        <v>-0.91376567602626235</v>
      </c>
      <c r="DU57" s="7">
        <f t="shared" si="30"/>
        <v>-0.89282098054726411</v>
      </c>
      <c r="DV57" s="7">
        <f t="shared" si="31"/>
        <v>-0.90485483055134042</v>
      </c>
      <c r="DW57" s="7">
        <f t="shared" si="32"/>
        <v>-0.93396781650979599</v>
      </c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</row>
    <row r="58" spans="2:181" x14ac:dyDescent="0.2">
      <c r="B58" s="5">
        <v>36039</v>
      </c>
      <c r="C58" s="6">
        <v>66380319</v>
      </c>
      <c r="D58" s="6">
        <f>VLOOKUP(B58,[16]jan94!$A$53:$IV$163,3,0)</f>
        <v>686050</v>
      </c>
      <c r="E58" s="6">
        <f>VLOOKUP(B58,[17]feb94!$A$55:$IV$164,3,0)</f>
        <v>1357710</v>
      </c>
      <c r="F58" s="6">
        <f>VLOOKUP(B58,[18]mar94!$A$38:$IV$146,3,0)</f>
        <v>1154677</v>
      </c>
      <c r="G58" s="6">
        <f>VLOOKUP(B58,[19]apr94!$A$38:$IV$145,3,0)</f>
        <v>837585</v>
      </c>
      <c r="H58" s="6">
        <f>VLOOKUP(B58,[20]may94!$A$64:$IV$169,3,0)</f>
        <v>1198659</v>
      </c>
      <c r="I58" s="6">
        <f>VLOOKUP(B58,[21]jun94!$A$53:$IV$157,3,0)</f>
        <v>1179388</v>
      </c>
      <c r="J58" s="6">
        <f>VLOOKUP(B58,[22]jul94!$A$61:$IV$164,3,0)</f>
        <v>1368811</v>
      </c>
      <c r="K58" s="6">
        <f>VLOOKUP(B58,[23]aug94!$A$55:$IV$157,3,0)</f>
        <v>904854</v>
      </c>
      <c r="L58" s="6">
        <f>VLOOKUP(B58,[24]sep94!$A$54:$IV$156,3,0)</f>
        <v>1593769</v>
      </c>
      <c r="M58" s="6">
        <f>VLOOKUP(B58,[25]oct94!$A$49:$IV$149,3,0)</f>
        <v>896266</v>
      </c>
      <c r="N58" s="6">
        <f>VLOOKUP(B58,[26]nov94!$A$38:$IV$138,3,0)</f>
        <v>953829</v>
      </c>
      <c r="O58" s="6">
        <f>VLOOKUP(B58,[27]dec94!$A$50:$IV$148,3,0)</f>
        <v>1033337</v>
      </c>
      <c r="P58" s="6">
        <f>VLOOKUP(B58,[28]jan95!$A$63:$IV$158,3,0)</f>
        <v>1163738</v>
      </c>
      <c r="Q58" s="6">
        <f>VLOOKUP(B58,[29]feb95!$A$50:$IV$143,3,0)</f>
        <v>861302</v>
      </c>
      <c r="R58" s="6">
        <f>VLOOKUP(B58,[30]mar95!$A$37:$IV$129,3,0)</f>
        <v>1377896</v>
      </c>
      <c r="S58" s="6">
        <f>VLOOKUP(B58,[31]apr95!$A$54:$IV$146,3,0)</f>
        <v>1239648</v>
      </c>
      <c r="T58" s="6">
        <f>VLOOKUP(B58,[32]may95!$A$37:$IV$127,3,0)</f>
        <v>1310183</v>
      </c>
      <c r="U58" s="6">
        <f>VLOOKUP(B58,[33]jun95!$A$53:$IV$142,3,0)</f>
        <v>937793</v>
      </c>
      <c r="V58" s="6">
        <f>VLOOKUP(B58,[34]jul95!$A$52:$IV$140,3,0)</f>
        <v>1556821</v>
      </c>
      <c r="W58" s="6">
        <f>VLOOKUP(B58,[35]aug95!$A$53:$IV$140,3,0)</f>
        <v>1183342</v>
      </c>
      <c r="X58" s="6">
        <f>VLOOKUP(B58,[36]sep95!$A$51:$IV$137,3,0)</f>
        <v>1587024</v>
      </c>
      <c r="Y58" s="6">
        <f>VLOOKUP(B58,[37]oct95!$A$60:$IV$145,3,0)</f>
        <v>946042</v>
      </c>
      <c r="Z58" s="6">
        <f>VLOOKUP(B58,[38]nov95!$A$54:$IV$138,3,0)</f>
        <v>833237</v>
      </c>
      <c r="AA58" s="6">
        <f>VLOOKUP(B58,[39]dec95!$A$37:$IV$120,3,0)</f>
        <v>1900608</v>
      </c>
      <c r="AB58" s="6">
        <f>VLOOKUP(B58,[40]jan96!$A$54:$IV$134,3,0)</f>
        <v>1344181</v>
      </c>
      <c r="AC58" s="6">
        <f>VLOOKUP(B58,[41]feb96!$A$36:$IV$114,3,0)</f>
        <v>1483056</v>
      </c>
      <c r="AD58" s="6">
        <f>VLOOKUP(B58,[42]mar96!$A$36:$IV$114,3,0)</f>
        <v>2126003</v>
      </c>
      <c r="AE58" s="6">
        <f>VLOOKUP(B58,[43]apr96!$A$56:$IV$132,3,0)</f>
        <v>1361903</v>
      </c>
      <c r="AF58" s="6">
        <f>VLOOKUP(B58,[44]may96!$A$36:$IV$111,3,0)</f>
        <v>2190664</v>
      </c>
      <c r="AG58" s="6">
        <f>VLOOKUP(B58,[45]jun96!$A$36:$IV$110,3,0)</f>
        <v>1815476</v>
      </c>
      <c r="AH58" s="6">
        <f>VLOOKUP(B58,[46]jul96!$A$48:$IV$122,3,0)</f>
        <v>2130946</v>
      </c>
      <c r="AI58" s="6">
        <f>VLOOKUP(B58,[47]aug96!$A$50:$IV$122,3,0)</f>
        <v>1811677</v>
      </c>
      <c r="AJ58" s="6">
        <f>VLOOKUP(B58,[48]sep96!$A$65:$IV$136,3,0)</f>
        <v>2146984</v>
      </c>
      <c r="AK58" s="6">
        <f>VLOOKUP(B58,[49]oct96!$A$51:$IV$122,3,0)</f>
        <v>2180793</v>
      </c>
      <c r="AL58" s="6">
        <f>VLOOKUP(B58,[50]nov96!$A$55:$IV$124,3,0)</f>
        <v>3176118</v>
      </c>
      <c r="AM58" s="6">
        <f>VLOOKUP(B58,[51]dec96!$A$61:$IV$130,3,0)</f>
        <v>2393608</v>
      </c>
      <c r="AN58" s="6">
        <f>VLOOKUP(B58,[52]jan97!$A$57:$IV$122,3,0)</f>
        <v>2149436</v>
      </c>
      <c r="AO58" s="6">
        <f>VLOOKUP(B58,[53]feb97!$A$59:$IV$123,3,0)</f>
        <v>2456109</v>
      </c>
      <c r="AP58" s="6">
        <f>VLOOKUP(B58,[54]mar97!$A$56:$IV$118,3,0)</f>
        <v>3235328</v>
      </c>
      <c r="AQ58" s="6">
        <f>VLOOKUP(B58,[55]apr97!$A$49:$IV$110,3,0)</f>
        <v>2796663</v>
      </c>
      <c r="AR58" s="6">
        <f>VLOOKUP(B58,[56]may97!$A$35:$IV$95,3,0)</f>
        <v>3291359</v>
      </c>
      <c r="AS58" s="6">
        <f>VLOOKUP(B58,[57]jun97!$A$49:$IV$109,3,0)</f>
        <v>2979638</v>
      </c>
      <c r="AT58" s="6">
        <f>VLOOKUP(B58,[59]jul97!$A$56:$IV$115,3,0)</f>
        <v>3528506</v>
      </c>
      <c r="AU58" s="6">
        <f>VLOOKUP(B58,[58]aug97!$A$54:$IV$111,3,0)</f>
        <v>4329982</v>
      </c>
      <c r="AV58" s="6">
        <f>VLOOKUP(B58,[60]sep97!$A$47:$IV$1033,3,0)</f>
        <v>3725799</v>
      </c>
      <c r="AW58" s="6">
        <f>VLOOKUP(B58,[61]oct97!$A$48:$IV$104,3,0)</f>
        <v>4367875</v>
      </c>
      <c r="AX58" s="6">
        <f>VLOOKUP(B58,[62]nov97!$A$35:$IV$90,3,0)</f>
        <v>5132599</v>
      </c>
      <c r="AY58" s="6">
        <f>VLOOKUP(B58,[63]dec97!$A$35:$IV$89,3,0)</f>
        <v>5131524</v>
      </c>
      <c r="AZ58" s="6">
        <f>VLOOKUP(B58,[64]jan98!$A$51:$IV$101,3,0)</f>
        <v>5505394</v>
      </c>
      <c r="BA58" s="6">
        <f>VLOOKUP(B58,[65]feb98!$A$34:$IV$83,3,0)</f>
        <v>6707322</v>
      </c>
      <c r="BB58" s="6">
        <f>VLOOKUP(B58,[66]mar98!$A$34:$IV$81,3,0)</f>
        <v>6030046</v>
      </c>
      <c r="BC58" s="6">
        <f>VLOOKUP(B58,[67]apr98!$A$34:$IV$80,3,0)</f>
        <v>4930714</v>
      </c>
      <c r="BD58" s="6">
        <f>VLOOKUP(B58,[68]may98!$A$34:$IV$79,3,0)</f>
        <v>7816698</v>
      </c>
      <c r="BE58" s="6">
        <f>VLOOKUP(B58,[69]jun98!$A$34:$IV$78,3,0)</f>
        <v>10516468</v>
      </c>
      <c r="BF58" s="6">
        <f>VLOOKUP(B58,[70]jul98!$A$47:$IV$91,3,0)</f>
        <v>10047036</v>
      </c>
      <c r="BG58" s="6">
        <f>VLOOKUP(B58,[71]aug98!$A$53:$IV$95,3,0)</f>
        <v>13106535</v>
      </c>
      <c r="BH58" s="6">
        <f>VLOOKUP(B58,[72]sep98!$A$34:$IV$75,3,0)</f>
        <v>4200043</v>
      </c>
      <c r="CQ58" s="4" t="s">
        <v>59</v>
      </c>
      <c r="CR58" s="7">
        <f t="shared" si="83"/>
        <v>-0.89150968940387521</v>
      </c>
      <c r="CS58" s="7">
        <f t="shared" si="2"/>
        <v>-0.82611870306259394</v>
      </c>
      <c r="CT58" s="7">
        <f t="shared" si="3"/>
        <v>-0.87526832824384704</v>
      </c>
      <c r="CU58" s="7">
        <f t="shared" si="4"/>
        <v>-0.87366933034691507</v>
      </c>
      <c r="CV58" s="7">
        <f t="shared" si="5"/>
        <v>-0.87893605666949315</v>
      </c>
      <c r="CW58" s="7">
        <f t="shared" si="6"/>
        <v>-0.89448925165816295</v>
      </c>
      <c r="CX58" s="7">
        <f t="shared" si="7"/>
        <v>-0.82053889956144033</v>
      </c>
      <c r="CY58" s="7">
        <f t="shared" si="8"/>
        <v>-0.92193900560415876</v>
      </c>
      <c r="CZ58" s="7">
        <f t="shared" si="9"/>
        <v>-0.86091748641103483</v>
      </c>
      <c r="DA58" s="7">
        <f t="shared" si="10"/>
        <v>-0.87640023615749651</v>
      </c>
      <c r="DB58" s="7">
        <f t="shared" si="11"/>
        <v>-0.89563965971931325</v>
      </c>
      <c r="DC58" s="7">
        <f t="shared" si="12"/>
        <v>-0.89173335952275556</v>
      </c>
      <c r="DD58" s="7">
        <f t="shared" si="13"/>
        <v>-0.92008819048198109</v>
      </c>
      <c r="DE58" s="7">
        <f t="shared" si="14"/>
        <v>-0.9274332575938935</v>
      </c>
      <c r="DF58" s="7">
        <f t="shared" si="15"/>
        <v>-0.88466761505558056</v>
      </c>
      <c r="DG58" s="7">
        <f t="shared" si="16"/>
        <v>-0.90627174321643134</v>
      </c>
      <c r="DH58" s="7">
        <f t="shared" si="17"/>
        <v>-0.87251574236498408</v>
      </c>
      <c r="DI58" s="7">
        <f t="shared" si="18"/>
        <v>-0.88623566716901869</v>
      </c>
      <c r="DJ58" s="7">
        <f t="shared" si="19"/>
        <v>-0.89274680934611517</v>
      </c>
      <c r="DK58" s="7">
        <f t="shared" si="20"/>
        <v>-0.91389356724308457</v>
      </c>
      <c r="DL58" s="7">
        <f t="shared" si="21"/>
        <v>-0.88515950150164424</v>
      </c>
      <c r="DM58" s="7">
        <f t="shared" si="22"/>
        <v>-0.90326582423068025</v>
      </c>
      <c r="DN58" s="7">
        <f t="shared" si="23"/>
        <v>-0.93336571581239913</v>
      </c>
      <c r="DO58" s="7">
        <f t="shared" si="24"/>
        <v>-0.91593702891267004</v>
      </c>
      <c r="DP58" s="7">
        <f t="shared" si="25"/>
        <v>-0.9153859382021311</v>
      </c>
      <c r="DQ58" s="7">
        <f t="shared" si="26"/>
        <v>-0.93391249005977905</v>
      </c>
      <c r="DR58" s="7">
        <f t="shared" si="27"/>
        <v>-0.9149578301783331</v>
      </c>
      <c r="DS58" s="7">
        <f t="shared" si="28"/>
        <v>-0.9299997142708275</v>
      </c>
      <c r="DT58" s="7">
        <f t="shared" si="29"/>
        <v>-0.90941965529713331</v>
      </c>
      <c r="DU58" s="7">
        <f t="shared" si="30"/>
        <v>-0.89834072516845787</v>
      </c>
      <c r="DV58" s="7">
        <f t="shared" si="31"/>
        <v>-0.91472295144157822</v>
      </c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</row>
    <row r="59" spans="2:181" x14ac:dyDescent="0.2">
      <c r="B59" s="5">
        <v>36069</v>
      </c>
      <c r="C59" s="6">
        <v>69001494</v>
      </c>
      <c r="D59" s="6">
        <f>VLOOKUP(B59,[16]jan94!$A$53:$IV$163,3,0)</f>
        <v>704546</v>
      </c>
      <c r="E59" s="6">
        <f>VLOOKUP(B59,[17]feb94!$A$55:$IV$164,3,0)</f>
        <v>1323702</v>
      </c>
      <c r="F59" s="6">
        <f>VLOOKUP(B59,[18]mar94!$A$38:$IV$146,3,0)</f>
        <v>1160032</v>
      </c>
      <c r="G59" s="6">
        <f>VLOOKUP(B59,[19]apr94!$A$38:$IV$145,3,0)</f>
        <v>858825</v>
      </c>
      <c r="H59" s="6">
        <f>VLOOKUP(B59,[20]may94!$A$64:$IV$169,3,0)</f>
        <v>1220150</v>
      </c>
      <c r="I59" s="6">
        <f>VLOOKUP(B59,[21]jun94!$A$53:$IV$157,3,0)</f>
        <v>952928</v>
      </c>
      <c r="J59" s="6">
        <f>VLOOKUP(B59,[22]jul94!$A$61:$IV$164,3,0)</f>
        <v>1385646</v>
      </c>
      <c r="K59" s="6">
        <f>VLOOKUP(B59,[23]aug94!$A$55:$IV$157,3,0)</f>
        <v>912162</v>
      </c>
      <c r="L59" s="6">
        <f>VLOOKUP(B59,[24]sep94!$A$54:$IV$156,3,0)</f>
        <v>1540909</v>
      </c>
      <c r="M59" s="6">
        <f>VLOOKUP(B59,[25]oct94!$A$49:$IV$149,3,0)</f>
        <v>924049</v>
      </c>
      <c r="N59" s="6">
        <f>VLOOKUP(B59,[26]nov94!$A$38:$IV$138,3,0)</f>
        <v>974476</v>
      </c>
      <c r="O59" s="6">
        <f>VLOOKUP(B59,[27]dec94!$A$50:$IV$148,3,0)</f>
        <v>1016571</v>
      </c>
      <c r="P59" s="6">
        <f>VLOOKUP(B59,[28]jan95!$A$63:$IV$158,3,0)</f>
        <v>1091232</v>
      </c>
      <c r="Q59" s="6">
        <f>VLOOKUP(B59,[29]feb95!$A$50:$IV$143,3,0)</f>
        <v>823227</v>
      </c>
      <c r="R59" s="6">
        <f>VLOOKUP(B59,[30]mar95!$A$37:$IV$129,3,0)</f>
        <v>1342918</v>
      </c>
      <c r="S59" s="6">
        <f>VLOOKUP(B59,[31]apr95!$A$54:$IV$146,3,0)</f>
        <v>1261366</v>
      </c>
      <c r="T59" s="6">
        <f>VLOOKUP(B59,[32]may95!$A$37:$IV$127,3,0)</f>
        <v>1309719</v>
      </c>
      <c r="U59" s="6">
        <f>VLOOKUP(B59,[33]jun95!$A$53:$IV$142,3,0)</f>
        <v>919090</v>
      </c>
      <c r="V59" s="6">
        <f>VLOOKUP(B59,[34]jul95!$A$52:$IV$140,3,0)</f>
        <v>1511815</v>
      </c>
      <c r="W59" s="6">
        <f>VLOOKUP(B59,[35]aug95!$A$53:$IV$140,3,0)</f>
        <v>1180410</v>
      </c>
      <c r="X59" s="6">
        <f>VLOOKUP(B59,[36]sep95!$A$51:$IV$137,3,0)</f>
        <v>1579837</v>
      </c>
      <c r="Y59" s="6">
        <f>VLOOKUP(B59,[37]oct95!$A$60:$IV$145,3,0)</f>
        <v>1011958</v>
      </c>
      <c r="Z59" s="6">
        <f>VLOOKUP(B59,[38]nov95!$A$54:$IV$138,3,0)</f>
        <v>862198</v>
      </c>
      <c r="AA59" s="6">
        <f>VLOOKUP(B59,[39]dec95!$A$37:$IV$120,3,0)</f>
        <v>1899105</v>
      </c>
      <c r="AB59" s="6">
        <f>VLOOKUP(B59,[40]jan96!$A$54:$IV$134,3,0)</f>
        <v>1339113</v>
      </c>
      <c r="AC59" s="6">
        <f>VLOOKUP(B59,[41]feb96!$A$36:$IV$114,3,0)</f>
        <v>1482954</v>
      </c>
      <c r="AD59" s="6">
        <f>VLOOKUP(B59,[42]mar96!$A$36:$IV$114,3,0)</f>
        <v>2092458</v>
      </c>
      <c r="AE59" s="6">
        <f>VLOOKUP(B59,[43]apr96!$A$56:$IV$132,3,0)</f>
        <v>1312490</v>
      </c>
      <c r="AF59" s="6">
        <f>VLOOKUP(B59,[44]may96!$A$36:$IV$111,3,0)</f>
        <v>2280015</v>
      </c>
      <c r="AG59" s="6">
        <f>VLOOKUP(B59,[45]jun96!$A$36:$IV$110,3,0)</f>
        <v>1815894</v>
      </c>
      <c r="AH59" s="6">
        <f>VLOOKUP(B59,[46]jul96!$A$48:$IV$122,3,0)</f>
        <v>2148901</v>
      </c>
      <c r="AI59" s="6">
        <f>VLOOKUP(B59,[47]aug96!$A$50:$IV$122,3,0)</f>
        <v>1833124</v>
      </c>
      <c r="AJ59" s="6">
        <f>VLOOKUP(B59,[48]sep96!$A$65:$IV$136,3,0)</f>
        <v>2127287</v>
      </c>
      <c r="AK59" s="6">
        <f>VLOOKUP(B59,[49]oct96!$A$51:$IV$122,3,0)</f>
        <v>2050747</v>
      </c>
      <c r="AL59" s="6">
        <f>VLOOKUP(B59,[50]nov96!$A$55:$IV$124,3,0)</f>
        <v>3075579</v>
      </c>
      <c r="AM59" s="6">
        <f>VLOOKUP(B59,[51]dec96!$A$61:$IV$130,3,0)</f>
        <v>2417944</v>
      </c>
      <c r="AN59" s="6">
        <f>VLOOKUP(B59,[52]jan97!$A$57:$IV$122,3,0)</f>
        <v>2270152</v>
      </c>
      <c r="AO59" s="6">
        <f>VLOOKUP(B59,[53]feb97!$A$59:$IV$123,3,0)</f>
        <v>2430969</v>
      </c>
      <c r="AP59" s="6">
        <f>VLOOKUP(B59,[54]mar97!$A$56:$IV$118,3,0)</f>
        <v>3214264</v>
      </c>
      <c r="AQ59" s="6">
        <f>VLOOKUP(B59,[55]apr97!$A$49:$IV$110,3,0)</f>
        <v>2677617</v>
      </c>
      <c r="AR59" s="6">
        <f>VLOOKUP(B59,[56]may97!$A$35:$IV$95,3,0)</f>
        <v>3203494</v>
      </c>
      <c r="AS59" s="6">
        <f>VLOOKUP(B59,[57]jun97!$A$49:$IV$109,3,0)</f>
        <v>3003479</v>
      </c>
      <c r="AT59" s="6">
        <f>VLOOKUP(B59,[59]jul97!$A$56:$IV$115,3,0)</f>
        <v>3503109</v>
      </c>
      <c r="AU59" s="6">
        <f>VLOOKUP(B59,[58]aug97!$A$54:$IV$111,3,0)</f>
        <v>4223511</v>
      </c>
      <c r="AV59" s="6">
        <f>VLOOKUP(B59,[60]sep97!$A$47:$IV$1033,3,0)</f>
        <v>3613690</v>
      </c>
      <c r="AW59" s="6">
        <f>VLOOKUP(B59,[61]oct97!$A$48:$IV$104,3,0)</f>
        <v>4342319</v>
      </c>
      <c r="AX59" s="6">
        <f>VLOOKUP(B59,[62]nov97!$A$35:$IV$90,3,0)</f>
        <v>4730087</v>
      </c>
      <c r="AY59" s="6">
        <f>VLOOKUP(B59,[63]dec97!$A$35:$IV$89,3,0)</f>
        <v>5766821</v>
      </c>
      <c r="AZ59" s="6">
        <f>VLOOKUP(B59,[64]jan98!$A$51:$IV$101,3,0)</f>
        <v>5496233</v>
      </c>
      <c r="BA59" s="6">
        <f>VLOOKUP(B59,[65]feb98!$A$34:$IV$83,3,0)</f>
        <v>6272360</v>
      </c>
      <c r="BB59" s="6">
        <f>VLOOKUP(B59,[66]mar98!$A$34:$IV$81,3,0)</f>
        <v>5972043</v>
      </c>
      <c r="BC59" s="6">
        <f>VLOOKUP(B59,[67]apr98!$A$34:$IV$80,3,0)</f>
        <v>4986195</v>
      </c>
      <c r="BD59" s="6">
        <f>VLOOKUP(B59,[68]may98!$A$34:$IV$79,3,0)</f>
        <v>7185946</v>
      </c>
      <c r="BE59" s="6">
        <f>VLOOKUP(B59,[69]jun98!$A$34:$IV$78,3,0)</f>
        <v>9793170</v>
      </c>
      <c r="BF59" s="6">
        <f>VLOOKUP(B59,[70]jul98!$A$47:$IV$91,3,0)</f>
        <v>10104111</v>
      </c>
      <c r="BG59" s="6">
        <f>VLOOKUP(B59,[71]aug98!$A$53:$IV$95,3,0)</f>
        <v>12781142</v>
      </c>
      <c r="BH59" s="6">
        <f>VLOOKUP(B59,[72]sep98!$A$34:$IV$75,3,0)</f>
        <v>8742703</v>
      </c>
      <c r="BI59" s="6">
        <f>VLOOKUP(B59,[73]oct98!$A$34:$IV$74,3,0)</f>
        <v>4608082</v>
      </c>
      <c r="CQ59" s="4" t="s">
        <v>60</v>
      </c>
      <c r="CR59" s="7">
        <f t="shared" si="83"/>
        <v>-0.89676518462662702</v>
      </c>
      <c r="CS59" s="7">
        <f t="shared" si="2"/>
        <v>-0.82976870763279498</v>
      </c>
      <c r="CT59" s="7">
        <f t="shared" si="3"/>
        <v>-0.88370659468303447</v>
      </c>
      <c r="CU59" s="7">
        <f t="shared" si="4"/>
        <v>-0.86905162094427291</v>
      </c>
      <c r="CV59" s="7">
        <f t="shared" si="5"/>
        <v>-0.88214824614098752</v>
      </c>
      <c r="CW59" s="7">
        <f t="shared" si="6"/>
        <v>-0.89557595989003447</v>
      </c>
      <c r="CX59" s="7">
        <f t="shared" si="7"/>
        <v>-0.82594293979764677</v>
      </c>
      <c r="CY59" s="7">
        <f t="shared" si="8"/>
        <v>-0.92609434341480001</v>
      </c>
      <c r="CZ59" s="7">
        <f t="shared" si="9"/>
        <v>-0.86370118270404239</v>
      </c>
      <c r="DA59" s="7">
        <f t="shared" si="10"/>
        <v>-0.87845165112834944</v>
      </c>
      <c r="DB59" s="7">
        <f t="shared" si="11"/>
        <v>-0.89937829924642598</v>
      </c>
      <c r="DC59" s="7">
        <f t="shared" si="12"/>
        <v>-0.89264771060652948</v>
      </c>
      <c r="DD59" s="7">
        <f t="shared" si="13"/>
        <v>-0.92544408348114227</v>
      </c>
      <c r="DE59" s="7">
        <f t="shared" si="14"/>
        <v>-0.93135014931247517</v>
      </c>
      <c r="DF59" s="7">
        <f t="shared" si="15"/>
        <v>-0.89199048501075506</v>
      </c>
      <c r="DG59" s="7">
        <f t="shared" si="16"/>
        <v>-0.910993356114425</v>
      </c>
      <c r="DH59" s="7">
        <f t="shared" si="17"/>
        <v>-0.88083801890663471</v>
      </c>
      <c r="DI59" s="7">
        <f t="shared" si="18"/>
        <v>-0.8917986719940274</v>
      </c>
      <c r="DJ59" s="7">
        <f t="shared" si="19"/>
        <v>-0.89561013640310849</v>
      </c>
      <c r="DK59" s="7">
        <f t="shared" si="20"/>
        <v>-0.91650335723149978</v>
      </c>
      <c r="DL59" s="7">
        <f t="shared" si="21"/>
        <v>-0.88309667653499158</v>
      </c>
      <c r="DM59" s="7">
        <f t="shared" si="22"/>
        <v>-0.91442632130250512</v>
      </c>
      <c r="DN59" s="7">
        <f t="shared" si="23"/>
        <v>-0.93656920384061193</v>
      </c>
      <c r="DO59" s="7">
        <f t="shared" si="24"/>
        <v>-0.9185952979299582</v>
      </c>
      <c r="DP59" s="7">
        <f t="shared" si="25"/>
        <v>-0.90935817662941942</v>
      </c>
      <c r="DQ59" s="7">
        <f t="shared" si="26"/>
        <v>-0.92610142130489792</v>
      </c>
      <c r="DR59" s="7">
        <f t="shared" si="27"/>
        <v>-0.91647607149042742</v>
      </c>
      <c r="DS59" s="7">
        <f t="shared" si="28"/>
        <v>-0.92970462836839285</v>
      </c>
      <c r="DT59" s="7">
        <f t="shared" si="29"/>
        <v>-0.91327337493236882</v>
      </c>
      <c r="DU59" s="7">
        <f t="shared" si="30"/>
        <v>-0.89916883720479024</v>
      </c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</row>
    <row r="60" spans="2:181" x14ac:dyDescent="0.2">
      <c r="B60" s="5">
        <v>36100</v>
      </c>
      <c r="C60" s="6">
        <v>65779494</v>
      </c>
      <c r="D60" s="6">
        <f>VLOOKUP(B60,[16]jan94!$A$53:$IV$163,3,0)</f>
        <v>648790</v>
      </c>
      <c r="E60" s="6">
        <f>VLOOKUP(B60,[17]feb94!$A$55:$IV$164,3,0)</f>
        <v>1283771</v>
      </c>
      <c r="F60" s="6">
        <f>VLOOKUP(B60,[18]mar94!$A$38:$IV$146,3,0)</f>
        <v>1184549</v>
      </c>
      <c r="G60" s="6">
        <f>VLOOKUP(B60,[19]apr94!$A$38:$IV$145,3,0)</f>
        <v>759258</v>
      </c>
      <c r="H60" s="6">
        <f>VLOOKUP(B60,[20]may94!$A$64:$IV$169,3,0)</f>
        <v>1175335</v>
      </c>
      <c r="I60" s="6">
        <f>VLOOKUP(B60,[21]jun94!$A$53:$IV$157,3,0)</f>
        <v>923019</v>
      </c>
      <c r="J60" s="6">
        <f>VLOOKUP(B60,[22]jul94!$A$61:$IV$164,3,0)</f>
        <v>1327792</v>
      </c>
      <c r="K60" s="6">
        <f>VLOOKUP(B60,[23]aug94!$A$55:$IV$157,3,0)</f>
        <v>871398</v>
      </c>
      <c r="L60" s="6">
        <f>VLOOKUP(B60,[24]sep94!$A$54:$IV$156,3,0)</f>
        <v>1432278</v>
      </c>
      <c r="M60" s="6">
        <f>VLOOKUP(B60,[25]oct94!$A$49:$IV$149,3,0)</f>
        <v>879356</v>
      </c>
      <c r="N60" s="6">
        <f>VLOOKUP(B60,[26]nov94!$A$38:$IV$138,3,0)</f>
        <v>960969</v>
      </c>
      <c r="O60" s="6">
        <f>VLOOKUP(B60,[27]dec94!$A$50:$IV$148,3,0)</f>
        <v>952120</v>
      </c>
      <c r="P60" s="6">
        <f>VLOOKUP(B60,[28]jan95!$A$63:$IV$158,3,0)</f>
        <v>1027214</v>
      </c>
      <c r="Q60" s="6">
        <f>VLOOKUP(B60,[29]feb95!$A$50:$IV$143,3,0)</f>
        <v>764803</v>
      </c>
      <c r="R60" s="6">
        <f>VLOOKUP(B60,[30]mar95!$A$37:$IV$129,3,0)</f>
        <v>1203195</v>
      </c>
      <c r="S60" s="6">
        <f>VLOOKUP(B60,[31]apr95!$A$54:$IV$146,3,0)</f>
        <v>1159154</v>
      </c>
      <c r="T60" s="6">
        <f>VLOOKUP(B60,[32]may95!$A$37:$IV$127,3,0)</f>
        <v>1233176</v>
      </c>
      <c r="U60" s="6">
        <f>VLOOKUP(B60,[33]jun95!$A$53:$IV$142,3,0)</f>
        <v>859853</v>
      </c>
      <c r="V60" s="6">
        <f>VLOOKUP(B60,[34]jul95!$A$52:$IV$140,3,0)</f>
        <v>1402130</v>
      </c>
      <c r="W60" s="6">
        <f>VLOOKUP(B60,[35]aug95!$A$53:$IV$140,3,0)</f>
        <v>1053456</v>
      </c>
      <c r="X60" s="6">
        <f>VLOOKUP(B60,[36]sep95!$A$51:$IV$137,3,0)</f>
        <v>1492190</v>
      </c>
      <c r="Y60" s="6">
        <f>VLOOKUP(B60,[37]oct95!$A$60:$IV$145,3,0)</f>
        <v>975655</v>
      </c>
      <c r="Z60" s="6">
        <f>VLOOKUP(B60,[38]nov95!$A$54:$IV$138,3,0)</f>
        <v>825355</v>
      </c>
      <c r="AA60" s="6">
        <f>VLOOKUP(B60,[39]dec95!$A$37:$IV$120,3,0)</f>
        <v>1790873</v>
      </c>
      <c r="AB60" s="6">
        <f>VLOOKUP(B60,[40]jan96!$A$54:$IV$134,3,0)</f>
        <v>1348335</v>
      </c>
      <c r="AC60" s="6">
        <f>VLOOKUP(B60,[41]feb96!$A$36:$IV$114,3,0)</f>
        <v>1421421</v>
      </c>
      <c r="AD60" s="6">
        <f>VLOOKUP(B60,[42]mar96!$A$36:$IV$114,3,0)</f>
        <v>1924246</v>
      </c>
      <c r="AE60" s="6">
        <f>VLOOKUP(B60,[43]apr96!$A$56:$IV$132,3,0)</f>
        <v>1214681</v>
      </c>
      <c r="AF60" s="6">
        <f>VLOOKUP(B60,[44]may96!$A$36:$IV$111,3,0)</f>
        <v>2052973</v>
      </c>
      <c r="AG60" s="6">
        <f>VLOOKUP(B60,[45]jun96!$A$36:$IV$110,3,0)</f>
        <v>1694489</v>
      </c>
      <c r="AH60" s="6">
        <f>VLOOKUP(B60,[46]jul96!$A$48:$IV$122,3,0)</f>
        <v>1951360</v>
      </c>
      <c r="AI60" s="6">
        <f>VLOOKUP(B60,[47]aug96!$A$50:$IV$122,3,0)</f>
        <v>1374358</v>
      </c>
      <c r="AJ60" s="6">
        <f>VLOOKUP(B60,[48]sep96!$A$65:$IV$136,3,0)</f>
        <v>1989359</v>
      </c>
      <c r="AK60" s="6">
        <f>VLOOKUP(B60,[49]oct96!$A$51:$IV$122,3,0)</f>
        <v>1932274</v>
      </c>
      <c r="AL60" s="6">
        <f>VLOOKUP(B60,[50]nov96!$A$55:$IV$124,3,0)</f>
        <v>2963566</v>
      </c>
      <c r="AM60" s="6">
        <f>VLOOKUP(B60,[51]dec96!$A$61:$IV$130,3,0)</f>
        <v>2498310</v>
      </c>
      <c r="AN60" s="6">
        <f>VLOOKUP(B60,[52]jan97!$A$57:$IV$122,3,0)</f>
        <v>2073447</v>
      </c>
      <c r="AO60" s="6">
        <f>VLOOKUP(B60,[53]feb97!$A$59:$IV$123,3,0)</f>
        <v>2281058</v>
      </c>
      <c r="AP60" s="6">
        <f>VLOOKUP(B60,[54]mar97!$A$56:$IV$118,3,0)</f>
        <v>2953986</v>
      </c>
      <c r="AQ60" s="6">
        <f>VLOOKUP(B60,[55]apr97!$A$49:$IV$110,3,0)</f>
        <v>2409885</v>
      </c>
      <c r="AR60" s="6">
        <f>VLOOKUP(B60,[56]may97!$A$35:$IV$95,3,0)</f>
        <v>2809866</v>
      </c>
      <c r="AS60" s="6">
        <f>VLOOKUP(B60,[57]jun97!$A$49:$IV$109,3,0)</f>
        <v>2749745</v>
      </c>
      <c r="AT60" s="6">
        <f>VLOOKUP(B60,[59]jul97!$A$56:$IV$115,3,0)</f>
        <v>3189761</v>
      </c>
      <c r="AU60" s="6">
        <f>VLOOKUP(B60,[58]aug97!$A$54:$IV$111,3,0)</f>
        <v>3739708</v>
      </c>
      <c r="AV60" s="6">
        <f>VLOOKUP(B60,[60]sep97!$A$47:$IV$1033,3,0)</f>
        <v>3348163</v>
      </c>
      <c r="AW60" s="6">
        <f>VLOOKUP(B60,[61]oct97!$A$48:$IV$104,3,0)</f>
        <v>3874348</v>
      </c>
      <c r="AX60" s="6">
        <f>VLOOKUP(B60,[62]nov97!$A$35:$IV$90,3,0)</f>
        <v>4140042</v>
      </c>
      <c r="AY60" s="6">
        <f>VLOOKUP(B60,[63]dec97!$A$35:$IV$89,3,0)</f>
        <v>5470264</v>
      </c>
      <c r="AZ60" s="6">
        <f>VLOOKUP(B60,[64]jan98!$A$51:$IV$101,3,0)</f>
        <v>5141844</v>
      </c>
      <c r="BA60" s="6">
        <f>VLOOKUP(B60,[65]feb98!$A$34:$IV$83,3,0)</f>
        <v>5941938</v>
      </c>
      <c r="BB60" s="6">
        <f>VLOOKUP(B60,[66]mar98!$A$34:$IV$81,3,0)</f>
        <v>5446118</v>
      </c>
      <c r="BC60" s="6">
        <f>VLOOKUP(B60,[67]apr98!$A$34:$IV$80,3,0)</f>
        <v>4607583</v>
      </c>
      <c r="BD60" s="6">
        <f>VLOOKUP(B60,[68]may98!$A$34:$IV$79,3,0)</f>
        <v>6353124</v>
      </c>
      <c r="BE60" s="6">
        <f>VLOOKUP(B60,[69]jun98!$A$34:$IV$78,3,0)</f>
        <v>8668078</v>
      </c>
      <c r="BF60" s="6">
        <f>VLOOKUP(B60,[70]jul98!$A$47:$IV$91,3,0)</f>
        <v>9091007</v>
      </c>
      <c r="BG60" s="6">
        <f>VLOOKUP(B60,[71]aug98!$A$53:$IV$95,3,0)</f>
        <v>11543336</v>
      </c>
      <c r="BH60" s="6">
        <f>VLOOKUP(B60,[72]sep98!$A$34:$IV$75,3,0)</f>
        <v>7471849</v>
      </c>
      <c r="BI60" s="6">
        <f>VLOOKUP(B60,[73]oct98!$A$34:$IV$74,3,0)</f>
        <v>8413216</v>
      </c>
      <c r="BJ60" s="6">
        <f>VLOOKUP(B60,[74]nov98!$A$34:$IV$74,3,0)</f>
        <v>4669320</v>
      </c>
      <c r="CQ60" s="4" t="s">
        <v>61</v>
      </c>
      <c r="CR60" s="7">
        <f t="shared" si="83"/>
        <v>-0.89975241285401186</v>
      </c>
      <c r="CS60" s="7">
        <f t="shared" si="2"/>
        <v>-0.83783135486448523</v>
      </c>
      <c r="CT60" s="7">
        <f t="shared" si="3"/>
        <v>-0.88172748620498598</v>
      </c>
      <c r="CU60" s="7">
        <f t="shared" si="4"/>
        <v>-0.87052669329722665</v>
      </c>
      <c r="CV60" s="7">
        <f t="shared" si="5"/>
        <v>-0.88615477964063871</v>
      </c>
      <c r="CW60" s="7">
        <f t="shared" si="6"/>
        <v>-0.89724214236802668</v>
      </c>
      <c r="CX60" s="7">
        <f t="shared" si="7"/>
        <v>-0.83360762075549577</v>
      </c>
      <c r="CY60" s="7">
        <f t="shared" si="8"/>
        <v>-0.92866734936620898</v>
      </c>
      <c r="CZ60" s="7">
        <f t="shared" si="9"/>
        <v>-0.86924518776504078</v>
      </c>
      <c r="DA60" s="7">
        <f t="shared" si="10"/>
        <v>-0.86727318872780224</v>
      </c>
      <c r="DB60" s="7">
        <f t="shared" si="11"/>
        <v>-0.90793281326978748</v>
      </c>
      <c r="DC60" s="7">
        <f t="shared" si="12"/>
        <v>-0.89568682959010271</v>
      </c>
      <c r="DD60" s="7">
        <f t="shared" si="13"/>
        <v>-0.92882338342007575</v>
      </c>
      <c r="DE60" s="7">
        <f t="shared" si="14"/>
        <v>-0.9309798030580918</v>
      </c>
      <c r="DF60" s="7">
        <f t="shared" si="15"/>
        <v>-0.89172306237746091</v>
      </c>
      <c r="DG60" s="7">
        <f t="shared" si="16"/>
        <v>-0.91587827010104272</v>
      </c>
      <c r="DH60" s="7">
        <f t="shared" si="17"/>
        <v>-0.87653604856867751</v>
      </c>
      <c r="DI60" s="7">
        <f t="shared" si="18"/>
        <v>-0.89468514501609864</v>
      </c>
      <c r="DJ60" s="7">
        <f t="shared" si="19"/>
        <v>-0.89744555027921946</v>
      </c>
      <c r="DK60" s="7">
        <f t="shared" si="20"/>
        <v>-0.91568407313240585</v>
      </c>
      <c r="DL60" s="7">
        <f t="shared" si="21"/>
        <v>-0.88420300507291438</v>
      </c>
      <c r="DM60" s="7">
        <f t="shared" si="22"/>
        <v>-0.91628774009794522</v>
      </c>
      <c r="DN60" s="7">
        <f t="shared" si="23"/>
        <v>-0.94051502521145669</v>
      </c>
      <c r="DO60" s="7">
        <f t="shared" si="24"/>
        <v>-0.92165582164778836</v>
      </c>
      <c r="DP60" s="7">
        <f t="shared" si="25"/>
        <v>-0.90536349408162931</v>
      </c>
      <c r="DQ60" s="7">
        <f t="shared" si="26"/>
        <v>-0.92734319899020146</v>
      </c>
      <c r="DR60" s="7">
        <f t="shared" si="27"/>
        <v>-0.91701618144848462</v>
      </c>
      <c r="DS60" s="7">
        <f t="shared" si="28"/>
        <v>-0.93310523321383132</v>
      </c>
      <c r="DT60" s="7">
        <f t="shared" si="29"/>
        <v>-0.91490730761347749</v>
      </c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</row>
    <row r="61" spans="2:181" x14ac:dyDescent="0.2">
      <c r="B61" s="5">
        <v>36130</v>
      </c>
      <c r="C61" s="6">
        <v>66084971</v>
      </c>
      <c r="D61" s="6">
        <f>VLOOKUP(B61,[16]jan94!$A$53:$IV$163,3,0)</f>
        <v>651017</v>
      </c>
      <c r="E61" s="6">
        <f>VLOOKUP(B61,[17]feb94!$A$55:$IV$164,3,0)</f>
        <v>1298717</v>
      </c>
      <c r="F61" s="6">
        <f>VLOOKUP(B61,[18]mar94!$A$38:$IV$146,3,0)</f>
        <v>1191580</v>
      </c>
      <c r="G61" s="6">
        <f>VLOOKUP(B61,[19]apr94!$A$38:$IV$145,3,0)</f>
        <v>798051</v>
      </c>
      <c r="H61" s="6">
        <f>VLOOKUP(B61,[20]may94!$A$64:$IV$169,3,0)</f>
        <v>1128750</v>
      </c>
      <c r="I61" s="6">
        <f>VLOOKUP(B61,[21]jun94!$A$53:$IV$157,3,0)</f>
        <v>881681</v>
      </c>
      <c r="J61" s="6">
        <f>VLOOKUP(B61,[22]jul94!$A$61:$IV$164,3,0)</f>
        <v>1286626</v>
      </c>
      <c r="K61" s="6">
        <f>VLOOKUP(B61,[23]aug94!$A$55:$IV$157,3,0)</f>
        <v>841001</v>
      </c>
      <c r="L61" s="6">
        <f>VLOOKUP(B61,[24]sep94!$A$54:$IV$156,3,0)</f>
        <v>1468066</v>
      </c>
      <c r="M61" s="6">
        <f>VLOOKUP(B61,[25]oct94!$A$49:$IV$149,3,0)</f>
        <v>868736</v>
      </c>
      <c r="N61" s="6">
        <f>VLOOKUP(B61,[26]nov94!$A$38:$IV$138,3,0)</f>
        <v>966299</v>
      </c>
      <c r="O61" s="6">
        <f>VLOOKUP(B61,[27]dec94!$A$50:$IV$148,3,0)</f>
        <v>950290</v>
      </c>
      <c r="P61" s="6">
        <f>VLOOKUP(B61,[28]jan95!$A$63:$IV$158,3,0)</f>
        <v>961415</v>
      </c>
      <c r="Q61" s="6">
        <f>VLOOKUP(B61,[29]feb95!$A$50:$IV$143,3,0)</f>
        <v>726277</v>
      </c>
      <c r="R61" s="6">
        <f>VLOOKUP(B61,[30]mar95!$A$37:$IV$129,3,0)</f>
        <v>1272358</v>
      </c>
      <c r="S61" s="6">
        <f>VLOOKUP(B61,[31]apr95!$A$54:$IV$146,3,0)</f>
        <v>1114010</v>
      </c>
      <c r="T61" s="6">
        <f>VLOOKUP(B61,[32]may95!$A$37:$IV$127,3,0)</f>
        <v>1286009</v>
      </c>
      <c r="U61" s="6">
        <f>VLOOKUP(B61,[33]jun95!$A$53:$IV$142,3,0)</f>
        <v>864415</v>
      </c>
      <c r="V61" s="6">
        <f>VLOOKUP(B61,[34]jul95!$A$52:$IV$140,3,0)</f>
        <v>1312913</v>
      </c>
      <c r="W61" s="6">
        <f>VLOOKUP(B61,[35]aug95!$A$53:$IV$140,3,0)</f>
        <v>1044838</v>
      </c>
      <c r="X61" s="6">
        <f>VLOOKUP(B61,[36]sep95!$A$51:$IV$137,3,0)</f>
        <v>1441130</v>
      </c>
      <c r="Y61" s="6">
        <f>VLOOKUP(B61,[37]oct95!$A$60:$IV$145,3,0)</f>
        <v>968819</v>
      </c>
      <c r="Z61" s="6">
        <f>VLOOKUP(B61,[38]nov95!$A$54:$IV$138,3,0)</f>
        <v>795559</v>
      </c>
      <c r="AA61" s="6">
        <f>VLOOKUP(B61,[39]dec95!$A$37:$IV$120,3,0)</f>
        <v>1788172</v>
      </c>
      <c r="AB61" s="6">
        <f>VLOOKUP(B61,[40]jan96!$A$54:$IV$134,3,0)</f>
        <v>1283721</v>
      </c>
      <c r="AC61" s="6">
        <f>VLOOKUP(B61,[41]feb96!$A$36:$IV$114,3,0)</f>
        <v>1344262</v>
      </c>
      <c r="AD61" s="6">
        <f>VLOOKUP(B61,[42]mar96!$A$36:$IV$114,3,0)</f>
        <v>1752458</v>
      </c>
      <c r="AE61" s="6">
        <f>VLOOKUP(B61,[43]apr96!$A$56:$IV$132,3,0)</f>
        <v>1215499</v>
      </c>
      <c r="AF61" s="6">
        <f>VLOOKUP(B61,[44]may96!$A$36:$IV$111,3,0)</f>
        <v>1933383</v>
      </c>
      <c r="AG61" s="6">
        <f>VLOOKUP(B61,[45]jun96!$A$36:$IV$110,3,0)</f>
        <v>1693319</v>
      </c>
      <c r="AH61" s="6">
        <f>VLOOKUP(B61,[46]jul96!$A$48:$IV$122,3,0)</f>
        <v>1837008</v>
      </c>
      <c r="AI61" s="6">
        <f>VLOOKUP(B61,[47]aug96!$A$50:$IV$122,3,0)</f>
        <v>1828855</v>
      </c>
      <c r="AJ61" s="6">
        <f>VLOOKUP(B61,[48]sep96!$A$65:$IV$136,3,0)</f>
        <v>1937261</v>
      </c>
      <c r="AK61" s="6">
        <f>VLOOKUP(B61,[49]oct96!$A$51:$IV$122,3,0)</f>
        <v>1866566</v>
      </c>
      <c r="AL61" s="6">
        <f>VLOOKUP(B61,[50]nov96!$A$55:$IV$124,3,0)</f>
        <v>2865715</v>
      </c>
      <c r="AM61" s="6">
        <f>VLOOKUP(B61,[51]dec96!$A$61:$IV$130,3,0)</f>
        <v>2496263</v>
      </c>
      <c r="AN61" s="6">
        <f>VLOOKUP(B61,[52]jan97!$A$57:$IV$122,3,0)</f>
        <v>2025232</v>
      </c>
      <c r="AO61" s="6">
        <f>VLOOKUP(B61,[53]feb97!$A$59:$IV$123,3,0)</f>
        <v>2061703</v>
      </c>
      <c r="AP61" s="6">
        <f>VLOOKUP(B61,[54]mar97!$A$56:$IV$118,3,0)</f>
        <v>2960963</v>
      </c>
      <c r="AQ61" s="6">
        <f>VLOOKUP(B61,[55]apr97!$A$49:$IV$110,3,0)</f>
        <v>2295757</v>
      </c>
      <c r="AR61" s="6">
        <f>VLOOKUP(B61,[56]may97!$A$35:$IV$95,3,0)</f>
        <v>2461315</v>
      </c>
      <c r="AS61" s="6">
        <f>VLOOKUP(B61,[57]jun97!$A$49:$IV$109,3,0)</f>
        <v>2598271</v>
      </c>
      <c r="AT61" s="6">
        <f>VLOOKUP(B61,[59]jul97!$A$56:$IV$115,3,0)</f>
        <v>2989815</v>
      </c>
      <c r="AU61" s="6">
        <f>VLOOKUP(B61,[58]aug97!$A$54:$IV$111,3,0)</f>
        <v>3585080</v>
      </c>
      <c r="AV61" s="6">
        <f>VLOOKUP(B61,[60]sep97!$A$47:$IV$1033,3,0)</f>
        <v>3236408</v>
      </c>
      <c r="AW61" s="6">
        <f>VLOOKUP(B61,[61]oct97!$A$48:$IV$104,3,0)</f>
        <v>3767011</v>
      </c>
      <c r="AX61" s="6">
        <f>VLOOKUP(B61,[62]nov97!$A$35:$IV$90,3,0)</f>
        <v>4010185</v>
      </c>
      <c r="AY61" s="6">
        <f>VLOOKUP(B61,[63]dec97!$A$35:$IV$89,3,0)</f>
        <v>4569966</v>
      </c>
      <c r="AZ61" s="6">
        <f>VLOOKUP(B61,[64]jan98!$A$51:$IV$101,3,0)</f>
        <v>4713785</v>
      </c>
      <c r="BA61" s="6">
        <f>VLOOKUP(B61,[65]feb98!$A$34:$IV$83,3,0)</f>
        <v>5549942</v>
      </c>
      <c r="BB61" s="6">
        <f>VLOOKUP(B61,[66]mar98!$A$34:$IV$81,3,0)</f>
        <v>5042964</v>
      </c>
      <c r="BC61" s="6">
        <f>VLOOKUP(B61,[67]apr98!$A$34:$IV$80,3,0)</f>
        <v>4163205</v>
      </c>
      <c r="BD61" s="6">
        <f>VLOOKUP(B61,[68]may98!$A$34:$IV$79,3,0)</f>
        <v>5833877</v>
      </c>
      <c r="BE61" s="6">
        <f>VLOOKUP(B61,[69]jun98!$A$34:$IV$78,3,0)</f>
        <v>8236111</v>
      </c>
      <c r="BF61" s="6">
        <f>VLOOKUP(B61,[70]jul98!$A$47:$IV$91,3,0)</f>
        <v>8305870</v>
      </c>
      <c r="BG61" s="6">
        <f>VLOOKUP(B61,[71]aug98!$A$53:$IV$95,3,0)</f>
        <v>10363445</v>
      </c>
      <c r="BH61" s="6">
        <f>VLOOKUP(B61,[72]sep98!$A$34:$IV$75,3,0)</f>
        <v>6700375</v>
      </c>
      <c r="BI61" s="6">
        <f>VLOOKUP(B61,[73]oct98!$A$34:$IV$74,3,0)</f>
        <v>7451903</v>
      </c>
      <c r="BJ61" s="6">
        <f>VLOOKUP(B61,[74]nov98!$A$34:$IV$74,3,0)</f>
        <v>9978341</v>
      </c>
      <c r="BK61" s="6">
        <f>VLOOKUP(B61,[75]dec98!$A$56:$IV$94,3,0)</f>
        <v>4098142</v>
      </c>
      <c r="CQ61" s="4" t="s">
        <v>62</v>
      </c>
      <c r="CR61" s="7">
        <f t="shared" si="83"/>
        <v>-0.89455861473991183</v>
      </c>
      <c r="CS61" s="7">
        <f t="shared" si="2"/>
        <v>-0.8443793896118944</v>
      </c>
      <c r="CT61" s="7">
        <f t="shared" si="3"/>
        <v>-0.88929501489824936</v>
      </c>
      <c r="CU61" s="7">
        <f t="shared" si="4"/>
        <v>-0.87405613205162047</v>
      </c>
      <c r="CV61" s="7">
        <f t="shared" si="5"/>
        <v>-0.88857775281031748</v>
      </c>
      <c r="CW61" s="7">
        <f t="shared" si="6"/>
        <v>-0.90233359970177773</v>
      </c>
      <c r="CX61" s="7">
        <f t="shared" si="7"/>
        <v>-0.83222376730018222</v>
      </c>
      <c r="CY61" s="7">
        <f t="shared" si="8"/>
        <v>-0.93039485755394968</v>
      </c>
      <c r="CZ61" s="7">
        <f t="shared" si="9"/>
        <v>-0.87214018776775126</v>
      </c>
      <c r="DA61" s="7">
        <f t="shared" si="10"/>
        <v>-0.86433450939856027</v>
      </c>
      <c r="DB61" s="7">
        <f t="shared" si="11"/>
        <v>-0.90944023791897299</v>
      </c>
      <c r="DC61" s="7">
        <f t="shared" si="12"/>
        <v>-0.89561360936700041</v>
      </c>
      <c r="DD61" s="7">
        <f t="shared" si="13"/>
        <v>-0.92204611676169912</v>
      </c>
      <c r="DE61" s="7">
        <f t="shared" si="14"/>
        <v>-0.9343962869019431</v>
      </c>
      <c r="DF61" s="7">
        <f t="shared" si="15"/>
        <v>-0.89221994088269962</v>
      </c>
      <c r="DG61" s="7">
        <f t="shared" si="16"/>
        <v>-0.91667624811178361</v>
      </c>
      <c r="DH61" s="7">
        <f t="shared" si="17"/>
        <v>-0.8840601267319147</v>
      </c>
      <c r="DI61" s="7">
        <f t="shared" si="18"/>
        <v>-0.89765363059373715</v>
      </c>
      <c r="DJ61" s="7">
        <f t="shared" si="19"/>
        <v>-0.90880968023042008</v>
      </c>
      <c r="DK61" s="7">
        <f t="shared" si="20"/>
        <v>-0.91875213700828373</v>
      </c>
      <c r="DL61" s="7">
        <f t="shared" si="21"/>
        <v>-0.88748542717264534</v>
      </c>
      <c r="DM61" s="7">
        <f t="shared" si="22"/>
        <v>-0.91341054376176423</v>
      </c>
      <c r="DN61" s="7">
        <f t="shared" si="23"/>
        <v>-0.94352993179260614</v>
      </c>
      <c r="DO61" s="7">
        <f t="shared" si="24"/>
        <v>-0.92512676865501486</v>
      </c>
      <c r="DP61" s="7">
        <f t="shared" si="25"/>
        <v>-0.90823830149096552</v>
      </c>
      <c r="DQ61" s="7">
        <f t="shared" si="26"/>
        <v>-0.93400959022113395</v>
      </c>
      <c r="DR61" s="7">
        <f t="shared" si="27"/>
        <v>-0.91739696504763157</v>
      </c>
      <c r="DS61" s="7">
        <f t="shared" si="28"/>
        <v>-0.93267732226384903</v>
      </c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</row>
    <row r="62" spans="2:181" x14ac:dyDescent="0.2">
      <c r="B62" s="5">
        <v>36161</v>
      </c>
      <c r="C62" s="6">
        <v>65007996</v>
      </c>
      <c r="D62" s="6">
        <f>VLOOKUP(B62,[16]jan94!$A$53:$IV$163,3,0)</f>
        <v>684746</v>
      </c>
      <c r="E62" s="6">
        <f>VLOOKUP(B62,[17]feb94!$A$55:$IV$164,3,0)</f>
        <v>1237206</v>
      </c>
      <c r="F62" s="6">
        <f>VLOOKUP(B62,[18]mar94!$A$38:$IV$146,3,0)</f>
        <v>1110968</v>
      </c>
      <c r="G62" s="6">
        <f>VLOOKUP(B62,[19]apr94!$A$38:$IV$145,3,0)</f>
        <v>809486</v>
      </c>
      <c r="H62" s="6">
        <f>VLOOKUP(B62,[20]may94!$A$64:$IV$169,3,0)</f>
        <v>1095175</v>
      </c>
      <c r="I62" s="6">
        <f>VLOOKUP(B62,[21]jun94!$A$53:$IV$157,3,0)</f>
        <v>852050</v>
      </c>
      <c r="J62" s="6">
        <f>VLOOKUP(B62,[22]jul94!$A$61:$IV$164,3,0)</f>
        <v>1282058</v>
      </c>
      <c r="K62" s="6">
        <f>VLOOKUP(B62,[23]aug94!$A$55:$IV$157,3,0)</f>
        <v>966285</v>
      </c>
      <c r="L62" s="6">
        <f>VLOOKUP(B62,[24]sep94!$A$54:$IV$156,3,0)</f>
        <v>1443303</v>
      </c>
      <c r="M62" s="6">
        <f>VLOOKUP(B62,[25]oct94!$A$49:$IV$149,3,0)</f>
        <v>914698</v>
      </c>
      <c r="N62" s="6">
        <f>VLOOKUP(B62,[26]nov94!$A$38:$IV$138,3,0)</f>
        <v>875814</v>
      </c>
      <c r="O62" s="6">
        <f>VLOOKUP(B62,[27]dec94!$A$50:$IV$148,3,0)</f>
        <v>952912</v>
      </c>
      <c r="P62" s="6">
        <f>VLOOKUP(B62,[28]jan95!$A$63:$IV$158,3,0)</f>
        <v>887171</v>
      </c>
      <c r="Q62" s="6">
        <f>VLOOKUP(B62,[29]feb95!$A$50:$IV$143,3,0)</f>
        <v>754990</v>
      </c>
      <c r="R62" s="6">
        <f>VLOOKUP(B62,[30]mar95!$A$37:$IV$129,3,0)</f>
        <v>1226982</v>
      </c>
      <c r="S62" s="6">
        <f>VLOOKUP(B62,[31]apr95!$A$54:$IV$146,3,0)</f>
        <v>1009713</v>
      </c>
      <c r="T62" s="6">
        <f>VLOOKUP(B62,[32]may95!$A$37:$IV$127,3,0)</f>
        <v>1266729</v>
      </c>
      <c r="U62" s="6">
        <f>VLOOKUP(B62,[33]jun95!$A$53:$IV$142,3,0)</f>
        <v>862592</v>
      </c>
      <c r="V62" s="6">
        <f>VLOOKUP(B62,[34]jul95!$A$52:$IV$140,3,0)</f>
        <v>1397545</v>
      </c>
      <c r="W62" s="6">
        <f>VLOOKUP(B62,[35]aug95!$A$53:$IV$140,3,0)</f>
        <v>1009339</v>
      </c>
      <c r="X62" s="6">
        <f>VLOOKUP(B62,[36]sep95!$A$51:$IV$137,3,0)</f>
        <v>1467802</v>
      </c>
      <c r="Y62" s="6">
        <f>VLOOKUP(B62,[37]oct95!$A$60:$IV$145,3,0)</f>
        <v>826753</v>
      </c>
      <c r="Z62" s="6">
        <f>VLOOKUP(B62,[38]nov95!$A$54:$IV$138,3,0)</f>
        <v>784796</v>
      </c>
      <c r="AA62" s="6">
        <f>VLOOKUP(B62,[39]dec95!$A$37:$IV$120,3,0)</f>
        <v>1652273</v>
      </c>
      <c r="AB62" s="6">
        <f>VLOOKUP(B62,[40]jan96!$A$54:$IV$134,3,0)</f>
        <v>1260658</v>
      </c>
      <c r="AC62" s="6">
        <f>VLOOKUP(B62,[41]feb96!$A$36:$IV$114,3,0)</f>
        <v>1295523</v>
      </c>
      <c r="AD62" s="6">
        <f>VLOOKUP(B62,[42]mar96!$A$36:$IV$114,3,0)</f>
        <v>1660785</v>
      </c>
      <c r="AE62" s="6">
        <f>VLOOKUP(B62,[43]apr96!$A$56:$IV$132,3,0)</f>
        <v>1173556</v>
      </c>
      <c r="AF62" s="6">
        <f>VLOOKUP(B62,[44]may96!$A$36:$IV$111,3,0)</f>
        <v>1874556</v>
      </c>
      <c r="AG62" s="6">
        <f>VLOOKUP(B62,[45]jun96!$A$36:$IV$110,3,0)</f>
        <v>1613076</v>
      </c>
      <c r="AH62" s="6">
        <f>VLOOKUP(B62,[46]jul96!$A$48:$IV$122,3,0)</f>
        <v>1843015</v>
      </c>
      <c r="AI62" s="6">
        <f>VLOOKUP(B62,[47]aug96!$A$50:$IV$122,3,0)</f>
        <v>1716545</v>
      </c>
      <c r="AJ62" s="6">
        <f>VLOOKUP(B62,[48]sep96!$A$65:$IV$136,3,0)</f>
        <v>1913464</v>
      </c>
      <c r="AK62" s="6">
        <f>VLOOKUP(B62,[49]oct96!$A$51:$IV$122,3,0)</f>
        <v>1844930</v>
      </c>
      <c r="AL62" s="6">
        <f>VLOOKUP(B62,[50]nov96!$A$55:$IV$124,3,0)</f>
        <v>2747722</v>
      </c>
      <c r="AM62" s="6">
        <f>VLOOKUP(B62,[51]dec96!$A$61:$IV$130,3,0)</f>
        <v>2406174</v>
      </c>
      <c r="AN62" s="6">
        <f>VLOOKUP(B62,[52]jan97!$A$57:$IV$122,3,0)</f>
        <v>1958295</v>
      </c>
      <c r="AO62" s="6">
        <f>VLOOKUP(B62,[53]feb97!$A$59:$IV$123,3,0)</f>
        <v>1935549</v>
      </c>
      <c r="AP62" s="6">
        <f>VLOOKUP(B62,[54]mar97!$A$56:$IV$118,3,0)</f>
        <v>2875395</v>
      </c>
      <c r="AQ62" s="6">
        <f>VLOOKUP(B62,[55]apr97!$A$49:$IV$110,3,0)</f>
        <v>2216526</v>
      </c>
      <c r="AR62" s="6">
        <f>VLOOKUP(B62,[56]may97!$A$35:$IV$95,3,0)</f>
        <v>2141180</v>
      </c>
      <c r="AS62" s="6">
        <f>VLOOKUP(B62,[57]jun97!$A$49:$IV$109,3,0)</f>
        <v>2415673</v>
      </c>
      <c r="AT62" s="6">
        <f>VLOOKUP(B62,[59]jul97!$A$56:$IV$115,3,0)</f>
        <v>2849730</v>
      </c>
      <c r="AU62" s="6">
        <f>VLOOKUP(B62,[58]aug97!$A$54:$IV$111,3,0)</f>
        <v>3485183</v>
      </c>
      <c r="AV62" s="6">
        <f>VLOOKUP(B62,[60]sep97!$A$47:$IV$1033,3,0)</f>
        <v>3034906</v>
      </c>
      <c r="AW62" s="6">
        <f>VLOOKUP(B62,[61]oct97!$A$48:$IV$104,3,0)</f>
        <v>3688074</v>
      </c>
      <c r="AX62" s="6">
        <f>VLOOKUP(B62,[62]nov97!$A$35:$IV$90,3,0)</f>
        <v>3634149</v>
      </c>
      <c r="AY62" s="6">
        <f>VLOOKUP(B62,[63]dec97!$A$35:$IV$89,3,0)</f>
        <v>4899025</v>
      </c>
      <c r="AZ62" s="6">
        <f>VLOOKUP(B62,[64]jan98!$A$51:$IV$101,3,0)</f>
        <v>4434235</v>
      </c>
      <c r="BA62" s="6">
        <f>VLOOKUP(B62,[65]feb98!$A$34:$IV$83,3,0)</f>
        <v>5177344</v>
      </c>
      <c r="BB62" s="6">
        <f>VLOOKUP(B62,[66]mar98!$A$34:$IV$81,3,0)</f>
        <v>4799390</v>
      </c>
      <c r="BC62" s="6">
        <f>VLOOKUP(B62,[67]apr98!$A$34:$IV$80,3,0)</f>
        <v>4144623</v>
      </c>
      <c r="BD62" s="6">
        <f>VLOOKUP(B62,[68]may98!$A$34:$IV$79,3,0)</f>
        <v>5299721</v>
      </c>
      <c r="BE62" s="6">
        <f>VLOOKUP(B62,[69]jun98!$A$34:$IV$78,3,0)</f>
        <v>7219801</v>
      </c>
      <c r="BF62" s="6">
        <f>VLOOKUP(B62,[70]jul98!$A$47:$IV$91,3,0)</f>
        <v>7706131</v>
      </c>
      <c r="BG62" s="6">
        <f>VLOOKUP(B62,[71]aug98!$A$53:$IV$95,3,0)</f>
        <v>9981750</v>
      </c>
      <c r="BH62" s="6">
        <f>VLOOKUP(B62,[72]sep98!$A$34:$IV$75,3,0)</f>
        <v>6271241</v>
      </c>
      <c r="BI62" s="6">
        <f>VLOOKUP(B62,[73]oct98!$A$34:$IV$74,3,0)</f>
        <v>6875960</v>
      </c>
      <c r="BJ62" s="6">
        <f>VLOOKUP(B62,[74]nov98!$A$34:$IV$74,3,0)</f>
        <v>9289324</v>
      </c>
      <c r="BK62" s="6">
        <f>VLOOKUP(B62,[75]dec98!$A$56:$IV$94,3,0)</f>
        <v>9717691</v>
      </c>
      <c r="BL62" s="6">
        <f>VLOOKUP(B62,[76]jan99!$A$33:$IV$67,3,0)</f>
        <v>6614547</v>
      </c>
      <c r="CQ62" s="4" t="s">
        <v>63</v>
      </c>
      <c r="CR62" s="7">
        <f t="shared" si="83"/>
        <v>-0.89587872131745072</v>
      </c>
      <c r="CS62" s="7">
        <f t="shared" si="2"/>
        <v>-0.85163869231781542</v>
      </c>
      <c r="CT62" s="7">
        <f t="shared" si="3"/>
        <v>-0.89285213241649708</v>
      </c>
      <c r="CU62" s="7">
        <f t="shared" si="4"/>
        <v>-0.87272187295362624</v>
      </c>
      <c r="CV62" s="7">
        <f t="shared" si="5"/>
        <v>-0.89132981726564686</v>
      </c>
      <c r="CW62" s="7">
        <f t="shared" si="6"/>
        <v>-0.90365826748065547</v>
      </c>
      <c r="CX62" s="7">
        <f t="shared" si="7"/>
        <v>-0.82852333411778856</v>
      </c>
      <c r="CY62" s="7">
        <f t="shared" si="8"/>
        <v>-0.93479994962880419</v>
      </c>
      <c r="CZ62" s="7">
        <f t="shared" si="9"/>
        <v>-0.87630407716582226</v>
      </c>
      <c r="DA62" s="7">
        <f t="shared" si="10"/>
        <v>-0.87021259455793276</v>
      </c>
      <c r="DB62" s="7">
        <f t="shared" si="11"/>
        <v>-0.91516838835626724</v>
      </c>
      <c r="DC62" s="7">
        <f t="shared" si="12"/>
        <v>-0.90381237322271935</v>
      </c>
      <c r="DD62" s="7">
        <f t="shared" si="13"/>
        <v>-0.92145410454655996</v>
      </c>
      <c r="DE62" s="7">
        <f t="shared" si="14"/>
        <v>-0.93790794063518979</v>
      </c>
      <c r="DF62" s="7">
        <f t="shared" si="15"/>
        <v>-0.89368517605092745</v>
      </c>
      <c r="DG62" s="7">
        <f t="shared" si="16"/>
        <v>-0.92310055983764649</v>
      </c>
      <c r="DH62" s="7">
        <f t="shared" si="17"/>
        <v>-0.89138261682774333</v>
      </c>
      <c r="DI62" s="7">
        <f t="shared" si="18"/>
        <v>-0.8962809791616998</v>
      </c>
      <c r="DJ62" s="7">
        <f t="shared" si="19"/>
        <v>-0.90100798432577256</v>
      </c>
      <c r="DK62" s="7">
        <f t="shared" si="20"/>
        <v>-0.92221208112934849</v>
      </c>
      <c r="DL62" s="7">
        <f t="shared" si="21"/>
        <v>-0.88658650735317213</v>
      </c>
      <c r="DM62" s="7">
        <f t="shared" si="22"/>
        <v>-0.91102120200433412</v>
      </c>
      <c r="DN62" s="7">
        <f t="shared" si="23"/>
        <v>-0.92904369017617383</v>
      </c>
      <c r="DO62" s="7">
        <f t="shared" si="24"/>
        <v>-0.9275127771374414</v>
      </c>
      <c r="DP62" s="7">
        <f t="shared" si="25"/>
        <v>-0.91110120352545143</v>
      </c>
      <c r="DQ62" s="7">
        <f t="shared" si="26"/>
        <v>-0.93473294807931395</v>
      </c>
      <c r="DR62" s="7">
        <f t="shared" si="27"/>
        <v>-0.92247231317395684</v>
      </c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</row>
    <row r="63" spans="2:181" x14ac:dyDescent="0.2">
      <c r="B63" s="5">
        <v>36192</v>
      </c>
      <c r="C63" s="6">
        <v>58208194</v>
      </c>
      <c r="D63" s="6">
        <f>VLOOKUP(B63,[16]jan94!$A$53:$IV$163,3,0)</f>
        <v>610737</v>
      </c>
      <c r="E63" s="6">
        <f>VLOOKUP(B63,[17]feb94!$A$55:$IV$164,3,0)</f>
        <v>1072355</v>
      </c>
      <c r="F63" s="6">
        <f>VLOOKUP(B63,[18]mar94!$A$38:$IV$146,3,0)</f>
        <v>1020532</v>
      </c>
      <c r="G63" s="6">
        <f>VLOOKUP(B63,[19]apr94!$A$38:$IV$145,3,0)</f>
        <v>757874</v>
      </c>
      <c r="H63" s="6">
        <f>VLOOKUP(B63,[20]may94!$A$64:$IV$169,3,0)</f>
        <v>967235</v>
      </c>
      <c r="I63" s="6">
        <f>VLOOKUP(B63,[21]jun94!$A$53:$IV$157,3,0)</f>
        <v>773897</v>
      </c>
      <c r="J63" s="6">
        <f>VLOOKUP(B63,[22]jul94!$A$61:$IV$164,3,0)</f>
        <v>1161103</v>
      </c>
      <c r="K63" s="6">
        <f>VLOOKUP(B63,[23]aug94!$A$55:$IV$157,3,0)</f>
        <v>809571</v>
      </c>
      <c r="L63" s="6">
        <f>VLOOKUP(B63,[24]sep94!$A$54:$IV$156,3,0)</f>
        <v>1272741</v>
      </c>
      <c r="M63" s="6">
        <f>VLOOKUP(B63,[25]oct94!$A$49:$IV$149,3,0)</f>
        <v>828078</v>
      </c>
      <c r="N63" s="6">
        <f>VLOOKUP(B63,[26]nov94!$A$38:$IV$138,3,0)</f>
        <v>746796</v>
      </c>
      <c r="O63" s="6">
        <f>VLOOKUP(B63,[27]dec94!$A$50:$IV$148,3,0)</f>
        <v>846187</v>
      </c>
      <c r="P63" s="6">
        <f>VLOOKUP(B63,[28]jan95!$A$63:$IV$158,3,0)</f>
        <v>794891</v>
      </c>
      <c r="Q63" s="6">
        <f>VLOOKUP(B63,[29]feb95!$A$50:$IV$143,3,0)</f>
        <v>648582</v>
      </c>
      <c r="R63" s="6">
        <f>VLOOKUP(B63,[30]mar95!$A$37:$IV$129,3,0)</f>
        <v>1047195</v>
      </c>
      <c r="S63" s="6">
        <f>VLOOKUP(B63,[31]apr95!$A$54:$IV$146,3,0)</f>
        <v>818306</v>
      </c>
      <c r="T63" s="6">
        <f>VLOOKUP(B63,[32]may95!$A$37:$IV$127,3,0)</f>
        <v>1103006</v>
      </c>
      <c r="U63" s="6">
        <f>VLOOKUP(B63,[33]jun95!$A$53:$IV$142,3,0)</f>
        <v>717377</v>
      </c>
      <c r="V63" s="6">
        <f>VLOOKUP(B63,[34]jul95!$A$52:$IV$140,3,0)</f>
        <v>1210950</v>
      </c>
      <c r="W63" s="6">
        <f>VLOOKUP(B63,[35]aug95!$A$53:$IV$140,3,0)</f>
        <v>914530</v>
      </c>
      <c r="X63" s="6">
        <f>VLOOKUP(B63,[36]sep95!$A$51:$IV$137,3,0)</f>
        <v>1237645</v>
      </c>
      <c r="Y63" s="6">
        <f>VLOOKUP(B63,[37]oct95!$A$60:$IV$145,3,0)</f>
        <v>789895</v>
      </c>
      <c r="Z63" s="6">
        <f>VLOOKUP(B63,[38]nov95!$A$54:$IV$138,3,0)</f>
        <v>727399</v>
      </c>
      <c r="AA63" s="6">
        <f>VLOOKUP(B63,[39]dec95!$A$37:$IV$120,3,0)</f>
        <v>1346856</v>
      </c>
      <c r="AB63" s="6">
        <f>VLOOKUP(B63,[40]jan96!$A$54:$IV$134,3,0)</f>
        <v>1120774</v>
      </c>
      <c r="AC63" s="6">
        <f>VLOOKUP(B63,[41]feb96!$A$36:$IV$114,3,0)</f>
        <v>1128198</v>
      </c>
      <c r="AD63" s="6">
        <f>VLOOKUP(B63,[42]mar96!$A$36:$IV$114,3,0)</f>
        <v>1483574</v>
      </c>
      <c r="AE63" s="6">
        <f>VLOOKUP(B63,[43]apr96!$A$56:$IV$132,3,0)</f>
        <v>1041351</v>
      </c>
      <c r="AF63" s="6">
        <f>VLOOKUP(B63,[44]may96!$A$36:$IV$111,3,0)</f>
        <v>1656750</v>
      </c>
      <c r="AG63" s="6">
        <f>VLOOKUP(B63,[45]jun96!$A$36:$IV$110,3,0)</f>
        <v>1342183</v>
      </c>
      <c r="AH63" s="6">
        <f>VLOOKUP(B63,[46]jul96!$A$48:$IV$122,3,0)</f>
        <v>1517657</v>
      </c>
      <c r="AI63" s="6">
        <f>VLOOKUP(B63,[47]aug96!$A$50:$IV$122,3,0)</f>
        <v>1494772</v>
      </c>
      <c r="AJ63" s="6">
        <f>VLOOKUP(B63,[48]sep96!$A$65:$IV$136,3,0)</f>
        <v>1612462</v>
      </c>
      <c r="AK63" s="6">
        <f>VLOOKUP(B63,[49]oct96!$A$51:$IV$122,3,0)</f>
        <v>1689890</v>
      </c>
      <c r="AL63" s="6">
        <f>VLOOKUP(B63,[50]nov96!$A$55:$IV$124,3,0)</f>
        <v>2414904</v>
      </c>
      <c r="AM63" s="6">
        <f>VLOOKUP(B63,[51]dec96!$A$61:$IV$130,3,0)</f>
        <v>2099550</v>
      </c>
      <c r="AN63" s="6">
        <f>VLOOKUP(B63,[52]jan97!$A$57:$IV$122,3,0)</f>
        <v>1712710</v>
      </c>
      <c r="AO63" s="6">
        <f>VLOOKUP(B63,[53]feb97!$A$59:$IV$123,3,0)</f>
        <v>1607891</v>
      </c>
      <c r="AP63" s="6">
        <f>VLOOKUP(B63,[54]mar97!$A$56:$IV$118,3,0)</f>
        <v>2434401</v>
      </c>
      <c r="AQ63" s="6">
        <f>VLOOKUP(B63,[55]apr97!$A$49:$IV$110,3,0)</f>
        <v>1904077</v>
      </c>
      <c r="AR63" s="6">
        <f>VLOOKUP(B63,[56]may97!$A$35:$IV$95,3,0)</f>
        <v>2115643</v>
      </c>
      <c r="AS63" s="6">
        <f>VLOOKUP(B63,[57]jun97!$A$49:$IV$109,3,0)</f>
        <v>2128223</v>
      </c>
      <c r="AT63" s="6">
        <f>VLOOKUP(B63,[59]jul97!$A$56:$IV$115,3,0)</f>
        <v>2433414</v>
      </c>
      <c r="AU63" s="6">
        <f>VLOOKUP(B63,[58]aug97!$A$54:$IV$111,3,0)</f>
        <v>3017366</v>
      </c>
      <c r="AV63" s="6">
        <f>VLOOKUP(B63,[60]sep97!$A$47:$IV$1033,3,0)</f>
        <v>2552015</v>
      </c>
      <c r="AW63" s="6">
        <f>VLOOKUP(B63,[61]oct97!$A$48:$IV$104,3,0)</f>
        <v>3143024</v>
      </c>
      <c r="AX63" s="6">
        <f>VLOOKUP(B63,[62]nov97!$A$35:$IV$90,3,0)</f>
        <v>3096758</v>
      </c>
      <c r="AY63" s="6">
        <f>VLOOKUP(B63,[63]dec97!$A$35:$IV$89,3,0)</f>
        <v>4561058</v>
      </c>
      <c r="AZ63" s="6">
        <f>VLOOKUP(B63,[64]jan98!$A$51:$IV$101,3,0)</f>
        <v>3836554</v>
      </c>
      <c r="BA63" s="6">
        <f>VLOOKUP(B63,[65]feb98!$A$34:$IV$83,3,0)</f>
        <v>4264812</v>
      </c>
      <c r="BB63" s="6">
        <f>VLOOKUP(B63,[66]mar98!$A$34:$IV$81,3,0)</f>
        <v>4011865</v>
      </c>
      <c r="BC63" s="6">
        <f>VLOOKUP(B63,[67]apr98!$A$34:$IV$80,3,0)</f>
        <v>3456044</v>
      </c>
      <c r="BD63" s="6">
        <f>VLOOKUP(B63,[68]may98!$A$34:$IV$79,3,0)</f>
        <v>4411329</v>
      </c>
      <c r="BE63" s="6">
        <f>VLOOKUP(B63,[69]jun98!$A$34:$IV$78,3,0)</f>
        <v>5613771</v>
      </c>
      <c r="BF63" s="6">
        <f>VLOOKUP(B63,[70]jul98!$A$47:$IV$91,3,0)</f>
        <v>6475208</v>
      </c>
      <c r="BG63" s="6">
        <f>VLOOKUP(B63,[71]aug98!$A$53:$IV$95,3,0)</f>
        <v>8636912</v>
      </c>
      <c r="BH63" s="6">
        <f>VLOOKUP(B63,[72]sep98!$A$34:$IV$75,3,0)</f>
        <v>5309219</v>
      </c>
      <c r="BI63" s="6">
        <f>VLOOKUP(B63,[73]oct98!$A$34:$IV$74,3,0)</f>
        <v>5626896</v>
      </c>
      <c r="BJ63" s="6">
        <f>VLOOKUP(B63,[74]nov98!$A$34:$IV$74,3,0)</f>
        <v>7994078</v>
      </c>
      <c r="BK63" s="6">
        <f>VLOOKUP(B63,[75]dec98!$A$56:$IV$94,3,0)</f>
        <v>7778919</v>
      </c>
      <c r="BL63" s="6">
        <f>VLOOKUP(B63,[76]jan99!$A$33:$IV$67,3,0)</f>
        <v>10848951</v>
      </c>
      <c r="BM63" s="6">
        <f>VLOOKUP(B63,[77]feb99!$A$57:$IV$91,3,0)</f>
        <v>4331804</v>
      </c>
      <c r="CQ63" s="4" t="s">
        <v>64</v>
      </c>
      <c r="CR63" s="7">
        <f t="shared" si="83"/>
        <v>-0.88915015996326452</v>
      </c>
      <c r="CS63" s="7">
        <f t="shared" si="2"/>
        <v>-0.8573224188544647</v>
      </c>
      <c r="CT63" s="7">
        <f t="shared" si="3"/>
        <v>-0.89134648546932049</v>
      </c>
      <c r="CU63" s="7">
        <f t="shared" si="4"/>
        <v>-0.87513660699032436</v>
      </c>
      <c r="CV63" s="7">
        <f t="shared" si="5"/>
        <v>-0.89439010733258262</v>
      </c>
      <c r="CW63" s="7">
        <f t="shared" si="6"/>
        <v>-0.9093197826040279</v>
      </c>
      <c r="CX63" s="7">
        <f t="shared" si="7"/>
        <v>-0.83888752272175948</v>
      </c>
      <c r="CY63" s="7">
        <f t="shared" si="8"/>
        <v>-0.93721026272490093</v>
      </c>
      <c r="CZ63" s="7">
        <f t="shared" si="9"/>
        <v>-0.88134269484847949</v>
      </c>
      <c r="DA63" s="7">
        <f t="shared" si="10"/>
        <v>-0.87681970659367447</v>
      </c>
      <c r="DB63" s="7">
        <f t="shared" si="11"/>
        <v>-0.91556383687814336</v>
      </c>
      <c r="DC63" s="7">
        <f t="shared" si="12"/>
        <v>-0.90508882725558282</v>
      </c>
      <c r="DD63" s="7">
        <f t="shared" si="13"/>
        <v>-0.92074283134594537</v>
      </c>
      <c r="DE63" s="7">
        <f t="shared" si="14"/>
        <v>-0.93938472658159033</v>
      </c>
      <c r="DF63" s="7">
        <f t="shared" si="15"/>
        <v>-0.89813579447323388</v>
      </c>
      <c r="DG63" s="7">
        <f t="shared" si="16"/>
        <v>-0.9265234497736029</v>
      </c>
      <c r="DH63" s="7">
        <f t="shared" si="17"/>
        <v>-0.88863814673849706</v>
      </c>
      <c r="DI63" s="7">
        <f t="shared" si="18"/>
        <v>-0.89712345252573145</v>
      </c>
      <c r="DJ63" s="7">
        <f t="shared" si="19"/>
        <v>-0.90724988064596712</v>
      </c>
      <c r="DK63" s="7">
        <f t="shared" si="20"/>
        <v>-0.92407000014105745</v>
      </c>
      <c r="DL63" s="7">
        <f t="shared" si="21"/>
        <v>-0.88698614765414008</v>
      </c>
      <c r="DM63" s="7">
        <f t="shared" si="22"/>
        <v>-0.91610658222328267</v>
      </c>
      <c r="DN63" s="7">
        <f t="shared" si="23"/>
        <v>-0.93393212160742478</v>
      </c>
      <c r="DO63" s="7">
        <f t="shared" si="24"/>
        <v>-0.9287421268518038</v>
      </c>
      <c r="DP63" s="7">
        <f t="shared" si="25"/>
        <v>-0.91236787701803046</v>
      </c>
      <c r="DQ63" s="7">
        <f t="shared" si="26"/>
        <v>-0.93006287704769219</v>
      </c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</row>
    <row r="64" spans="2:181" x14ac:dyDescent="0.2">
      <c r="B64" s="5">
        <v>36220</v>
      </c>
      <c r="C64" s="6">
        <v>63642467</v>
      </c>
      <c r="D64" s="6">
        <f>VLOOKUP(B64,[16]jan94!$A$53:$IV$163,3,0)</f>
        <v>719869</v>
      </c>
      <c r="E64" s="6">
        <f>VLOOKUP(B64,[17]feb94!$A$55:$IV$164,3,0)</f>
        <v>1131868</v>
      </c>
      <c r="F64" s="6">
        <f>VLOOKUP(B64,[18]mar94!$A$38:$IV$146,3,0)</f>
        <v>1057581</v>
      </c>
      <c r="G64" s="6">
        <f>VLOOKUP(B64,[19]apr94!$A$38:$IV$145,3,0)</f>
        <v>829623</v>
      </c>
      <c r="H64" s="6">
        <f>VLOOKUP(B64,[20]may94!$A$64:$IV$169,3,0)</f>
        <v>1042454</v>
      </c>
      <c r="I64" s="6">
        <f>VLOOKUP(B64,[21]jun94!$A$53:$IV$157,3,0)</f>
        <v>815719</v>
      </c>
      <c r="J64" s="6">
        <f>VLOOKUP(B64,[22]jul94!$A$61:$IV$164,3,0)</f>
        <v>1227828</v>
      </c>
      <c r="K64" s="6">
        <f>VLOOKUP(B64,[23]aug94!$A$55:$IV$157,3,0)</f>
        <v>841119</v>
      </c>
      <c r="L64" s="6">
        <f>VLOOKUP(B64,[24]sep94!$A$54:$IV$156,3,0)</f>
        <v>1350004</v>
      </c>
      <c r="M64" s="6">
        <f>VLOOKUP(B64,[25]oct94!$A$49:$IV$149,3,0)</f>
        <v>897279</v>
      </c>
      <c r="N64" s="6">
        <f>VLOOKUP(B64,[26]nov94!$A$38:$IV$138,3,0)</f>
        <v>805849</v>
      </c>
      <c r="O64" s="6">
        <f>VLOOKUP(B64,[27]dec94!$A$50:$IV$148,3,0)</f>
        <v>909380</v>
      </c>
      <c r="P64" s="6">
        <f>VLOOKUP(B64,[28]jan95!$A$63:$IV$158,3,0)</f>
        <v>771564</v>
      </c>
      <c r="Q64" s="6">
        <f>VLOOKUP(B64,[29]feb95!$A$50:$IV$143,3,0)</f>
        <v>690848</v>
      </c>
      <c r="R64" s="6">
        <f>VLOOKUP(B64,[30]mar95!$A$37:$IV$129,3,0)</f>
        <v>1125329</v>
      </c>
      <c r="S64" s="6">
        <f>VLOOKUP(B64,[31]apr95!$A$54:$IV$146,3,0)</f>
        <v>876158</v>
      </c>
      <c r="T64" s="6">
        <f>VLOOKUP(B64,[32]may95!$A$37:$IV$127,3,0)</f>
        <v>1243576</v>
      </c>
      <c r="U64" s="6">
        <f>VLOOKUP(B64,[33]jun95!$A$53:$IV$142,3,0)</f>
        <v>734452</v>
      </c>
      <c r="V64" s="6">
        <f>VLOOKUP(B64,[34]jul95!$A$52:$IV$140,3,0)</f>
        <v>1294829</v>
      </c>
      <c r="W64" s="6">
        <f>VLOOKUP(B64,[35]aug95!$A$53:$IV$140,3,0)</f>
        <v>980990</v>
      </c>
      <c r="X64" s="6">
        <f>VLOOKUP(B64,[36]sep95!$A$51:$IV$137,3,0)</f>
        <v>1311682</v>
      </c>
      <c r="Y64" s="6">
        <f>VLOOKUP(B64,[37]oct95!$A$60:$IV$145,3,0)</f>
        <v>866129</v>
      </c>
      <c r="Z64" s="6">
        <f>VLOOKUP(B64,[38]nov95!$A$54:$IV$138,3,0)</f>
        <v>782200</v>
      </c>
      <c r="AA64" s="6">
        <f>VLOOKUP(B64,[39]dec95!$A$37:$IV$120,3,0)</f>
        <v>1382129</v>
      </c>
      <c r="AB64" s="6">
        <f>VLOOKUP(B64,[40]jan96!$A$54:$IV$134,3,0)</f>
        <v>1185120</v>
      </c>
      <c r="AC64" s="6">
        <f>VLOOKUP(B64,[41]feb96!$A$36:$IV$114,3,0)</f>
        <v>1206625</v>
      </c>
      <c r="AD64" s="6">
        <f>VLOOKUP(B64,[42]mar96!$A$36:$IV$114,3,0)</f>
        <v>1612939</v>
      </c>
      <c r="AE64" s="6">
        <f>VLOOKUP(B64,[43]apr96!$A$56:$IV$132,3,0)</f>
        <v>1061379</v>
      </c>
      <c r="AF64" s="6">
        <f>VLOOKUP(B64,[44]may96!$A$36:$IV$111,3,0)</f>
        <v>1812511</v>
      </c>
      <c r="AG64" s="6">
        <f>VLOOKUP(B64,[45]jun96!$A$36:$IV$110,3,0)</f>
        <v>1511650</v>
      </c>
      <c r="AH64" s="6">
        <f>VLOOKUP(B64,[46]jul96!$A$48:$IV$122,3,0)</f>
        <v>1506592</v>
      </c>
      <c r="AI64" s="6">
        <f>VLOOKUP(B64,[47]aug96!$A$50:$IV$122,3,0)</f>
        <v>1515401</v>
      </c>
      <c r="AJ64" s="6">
        <f>VLOOKUP(B64,[48]sep96!$A$65:$IV$136,3,0)</f>
        <v>1719129</v>
      </c>
      <c r="AK64" s="6">
        <f>VLOOKUP(B64,[49]oct96!$A$51:$IV$122,3,0)</f>
        <v>1787829</v>
      </c>
      <c r="AL64" s="6">
        <f>VLOOKUP(B64,[50]nov96!$A$55:$IV$124,3,0)</f>
        <v>2631927</v>
      </c>
      <c r="AM64" s="6">
        <f>VLOOKUP(B64,[51]dec96!$A$61:$IV$130,3,0)</f>
        <v>2169191</v>
      </c>
      <c r="AN64" s="6">
        <f>VLOOKUP(B64,[52]jan97!$A$57:$IV$122,3,0)</f>
        <v>1908944</v>
      </c>
      <c r="AO64" s="6">
        <f>VLOOKUP(B64,[53]feb97!$A$59:$IV$123,3,0)</f>
        <v>1603642</v>
      </c>
      <c r="AP64" s="6">
        <f>VLOOKUP(B64,[54]mar97!$A$56:$IV$118,3,0)</f>
        <v>2609494</v>
      </c>
      <c r="AQ64" s="6">
        <f>VLOOKUP(B64,[55]apr97!$A$49:$IV$110,3,0)</f>
        <v>1964135</v>
      </c>
      <c r="AR64" s="6">
        <f>VLOOKUP(B64,[56]may97!$A$35:$IV$95,3,0)</f>
        <v>2264697</v>
      </c>
      <c r="AS64" s="6">
        <f>VLOOKUP(B64,[57]jun97!$A$49:$IV$109,3,0)</f>
        <v>2204646</v>
      </c>
      <c r="AT64" s="6">
        <f>VLOOKUP(B64,[59]jul97!$A$56:$IV$115,3,0)</f>
        <v>2525490</v>
      </c>
      <c r="AU64" s="6">
        <f>VLOOKUP(B64,[58]aug97!$A$54:$IV$111,3,0)</f>
        <v>3212904</v>
      </c>
      <c r="AV64" s="6">
        <f>VLOOKUP(B64,[60]sep97!$A$47:$IV$1033,3,0)</f>
        <v>2526909</v>
      </c>
      <c r="AW64" s="6">
        <f>VLOOKUP(B64,[61]oct97!$A$48:$IV$104,3,0)</f>
        <v>3293341</v>
      </c>
      <c r="AX64" s="6">
        <f>VLOOKUP(B64,[62]nov97!$A$35:$IV$90,3,0)</f>
        <v>3250226</v>
      </c>
      <c r="AY64" s="6">
        <f>VLOOKUP(B64,[63]dec97!$A$35:$IV$89,3,0)</f>
        <v>4686164</v>
      </c>
      <c r="AZ64" s="6">
        <f>VLOOKUP(B64,[64]jan98!$A$51:$IV$101,3,0)</f>
        <v>3900619</v>
      </c>
      <c r="BA64" s="6">
        <f>VLOOKUP(B64,[65]feb98!$A$34:$IV$83,3,0)</f>
        <v>4416407</v>
      </c>
      <c r="BB64" s="6">
        <f>VLOOKUP(B64,[66]mar98!$A$34:$IV$81,3,0)</f>
        <v>4007574</v>
      </c>
      <c r="BC64" s="6">
        <f>VLOOKUP(B64,[67]apr98!$A$34:$IV$80,3,0)</f>
        <v>3630068</v>
      </c>
      <c r="BD64" s="6">
        <f>VLOOKUP(B64,[68]may98!$A$34:$IV$79,3,0)</f>
        <v>4737850</v>
      </c>
      <c r="BE64" s="6">
        <f>VLOOKUP(B64,[69]jun98!$A$34:$IV$78,3,0)</f>
        <v>5820185</v>
      </c>
      <c r="BF64" s="6">
        <f>VLOOKUP(B64,[70]jul98!$A$47:$IV$91,3,0)</f>
        <v>6648176</v>
      </c>
      <c r="BG64" s="6">
        <f>VLOOKUP(B64,[71]aug98!$A$53:$IV$95,3,0)</f>
        <v>8891422</v>
      </c>
      <c r="BH64" s="6">
        <f>VLOOKUP(B64,[72]sep98!$A$34:$IV$75,3,0)</f>
        <v>5309496</v>
      </c>
      <c r="BI64" s="6">
        <f>VLOOKUP(B64,[73]oct98!$A$34:$IV$74,3,0)</f>
        <v>5694574</v>
      </c>
      <c r="BJ64" s="6">
        <f>VLOOKUP(B64,[74]nov98!$A$34:$IV$74,3,0)</f>
        <v>7848250</v>
      </c>
      <c r="BK64" s="6">
        <f>VLOOKUP(B64,[75]dec98!$A$56:$IV$94,3,0)</f>
        <v>7721874</v>
      </c>
      <c r="BL64" s="6">
        <f>VLOOKUP(B64,[76]jan99!$A$33:$IV$67,3,0)</f>
        <v>11021291</v>
      </c>
      <c r="BM64" s="6">
        <f>VLOOKUP(B64,[77]feb99!$A$57:$IV$91,3,0)</f>
        <v>10358224</v>
      </c>
      <c r="BN64" s="6">
        <f>VLOOKUP(B64,[78]mar99!$A$33:$IV$65,3,0)</f>
        <v>3247819</v>
      </c>
      <c r="CQ64" s="4" t="s">
        <v>65</v>
      </c>
      <c r="CR64" s="7">
        <f t="shared" si="83"/>
        <v>-0.89408434773115919</v>
      </c>
      <c r="CS64" s="7">
        <f t="shared" si="2"/>
        <v>-0.86251581438098068</v>
      </c>
      <c r="CT64" s="7">
        <f t="shared" si="3"/>
        <v>-0.89365959756975166</v>
      </c>
      <c r="CU64" s="7">
        <f t="shared" si="4"/>
        <v>-0.88082761987341429</v>
      </c>
      <c r="CV64" s="7">
        <f t="shared" si="5"/>
        <v>-0.89975183564891248</v>
      </c>
      <c r="CW64" s="7">
        <f t="shared" si="6"/>
        <v>-0.90953658961642514</v>
      </c>
      <c r="CX64" s="7">
        <f t="shared" si="7"/>
        <v>-0.83420751246241498</v>
      </c>
      <c r="CY64" s="7">
        <f t="shared" si="8"/>
        <v>-0.93243098145439329</v>
      </c>
      <c r="CZ64" s="7">
        <f t="shared" si="9"/>
        <v>-0.8876793588906321</v>
      </c>
      <c r="DA64" s="7">
        <f t="shared" si="10"/>
        <v>-0.86318104952609653</v>
      </c>
      <c r="DB64" s="7">
        <f t="shared" si="11"/>
        <v>-0.91663021425117297</v>
      </c>
      <c r="DC64" s="7">
        <f t="shared" si="12"/>
        <v>-0.90276630657987911</v>
      </c>
      <c r="DD64" s="7">
        <f t="shared" si="13"/>
        <v>-0.92710479689921133</v>
      </c>
      <c r="DE64" s="7">
        <f t="shared" si="14"/>
        <v>-0.93798769821088868</v>
      </c>
      <c r="DF64" s="7">
        <f t="shared" si="15"/>
        <v>-0.90051366151897438</v>
      </c>
      <c r="DG64" s="7">
        <f t="shared" si="16"/>
        <v>-0.93094810970576258</v>
      </c>
      <c r="DH64" s="7">
        <f t="shared" si="17"/>
        <v>-0.88973616614408191</v>
      </c>
      <c r="DI64" s="7">
        <f t="shared" si="18"/>
        <v>-0.8887886116906123</v>
      </c>
      <c r="DJ64" s="7">
        <f t="shared" si="19"/>
        <v>-0.90665929773437925</v>
      </c>
      <c r="DK64" s="7">
        <f t="shared" si="20"/>
        <v>-0.92934161754669409</v>
      </c>
      <c r="DL64" s="7">
        <f t="shared" si="21"/>
        <v>-0.88544631022156894</v>
      </c>
      <c r="DM64" s="7">
        <f t="shared" si="22"/>
        <v>-0.92246889293243206</v>
      </c>
      <c r="DN64" s="7">
        <f t="shared" si="23"/>
        <v>-0.93677624984680774</v>
      </c>
      <c r="DO64" s="7">
        <f t="shared" si="24"/>
        <v>-0.93242726140176013</v>
      </c>
      <c r="DP64" s="7">
        <f t="shared" si="25"/>
        <v>-0.91572502836457703</v>
      </c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</row>
    <row r="65" spans="2:181" x14ac:dyDescent="0.2">
      <c r="B65" s="5">
        <v>36251</v>
      </c>
      <c r="C65" s="6">
        <v>60288243</v>
      </c>
      <c r="D65" s="6">
        <f>VLOOKUP(B65,[16]jan94!$A$53:$IV$163,3,0)</f>
        <v>665638</v>
      </c>
      <c r="E65" s="6">
        <f>VLOOKUP(B65,[17]feb94!$A$55:$IV$164,3,0)</f>
        <v>1053393</v>
      </c>
      <c r="F65" s="6">
        <f>VLOOKUP(B65,[18]mar94!$A$38:$IV$146,3,0)</f>
        <v>990580</v>
      </c>
      <c r="G65" s="6">
        <f>VLOOKUP(B65,[19]apr94!$A$38:$IV$145,3,0)</f>
        <v>780975</v>
      </c>
      <c r="H65" s="6">
        <f>VLOOKUP(B65,[20]may94!$A$64:$IV$169,3,0)</f>
        <v>974530</v>
      </c>
      <c r="I65" s="6">
        <f>VLOOKUP(B65,[21]jun94!$A$53:$IV$157,3,0)</f>
        <v>781275</v>
      </c>
      <c r="J65" s="6">
        <f>VLOOKUP(B65,[22]jul94!$A$61:$IV$164,3,0)</f>
        <v>1149762</v>
      </c>
      <c r="K65" s="6">
        <f>VLOOKUP(B65,[23]aug94!$A$55:$IV$157,3,0)</f>
        <v>760027</v>
      </c>
      <c r="L65" s="6">
        <f>VLOOKUP(B65,[24]sep94!$A$54:$IV$156,3,0)</f>
        <v>1251406</v>
      </c>
      <c r="M65" s="6">
        <f>VLOOKUP(B65,[25]oct94!$A$49:$IV$149,3,0)</f>
        <v>778426</v>
      </c>
      <c r="N65" s="6">
        <f>VLOOKUP(B65,[26]nov94!$A$38:$IV$138,3,0)</f>
        <v>815002</v>
      </c>
      <c r="O65" s="6">
        <f>VLOOKUP(B65,[27]dec94!$A$50:$IV$148,3,0)</f>
        <v>881023</v>
      </c>
      <c r="P65" s="6">
        <f>VLOOKUP(B65,[28]jan95!$A$63:$IV$158,3,0)</f>
        <v>734447</v>
      </c>
      <c r="Q65" s="6">
        <f>VLOOKUP(B65,[29]feb95!$A$50:$IV$143,3,0)</f>
        <v>686190</v>
      </c>
      <c r="R65" s="6">
        <f>VLOOKUP(B65,[30]mar95!$A$37:$IV$129,3,0)</f>
        <v>1052015</v>
      </c>
      <c r="S65" s="6">
        <f>VLOOKUP(B65,[31]apr95!$A$54:$IV$146,3,0)</f>
        <v>837508</v>
      </c>
      <c r="T65" s="6">
        <f>VLOOKUP(B65,[32]may95!$A$37:$IV$127,3,0)</f>
        <v>1162671</v>
      </c>
      <c r="U65" s="6">
        <f>VLOOKUP(B65,[33]jun95!$A$53:$IV$142,3,0)</f>
        <v>689169</v>
      </c>
      <c r="V65" s="6">
        <f>VLOOKUP(B65,[34]jul95!$A$52:$IV$140,3,0)</f>
        <v>1231634</v>
      </c>
      <c r="W65" s="6">
        <f>VLOOKUP(B65,[35]aug95!$A$53:$IV$140,3,0)</f>
        <v>905381</v>
      </c>
      <c r="X65" s="6">
        <f>VLOOKUP(B65,[36]sep95!$A$51:$IV$137,3,0)</f>
        <v>1285551</v>
      </c>
      <c r="Y65" s="6">
        <f>VLOOKUP(B65,[37]oct95!$A$60:$IV$145,3,0)</f>
        <v>782427</v>
      </c>
      <c r="Z65" s="6">
        <f>VLOOKUP(B65,[38]nov95!$A$54:$IV$138,3,0)</f>
        <v>726063</v>
      </c>
      <c r="AA65" s="6">
        <f>VLOOKUP(B65,[39]dec95!$A$37:$IV$120,3,0)</f>
        <v>1319412</v>
      </c>
      <c r="AB65" s="6">
        <f>VLOOKUP(B65,[40]jan96!$A$54:$IV$134,3,0)</f>
        <v>1097810</v>
      </c>
      <c r="AC65" s="6">
        <f>VLOOKUP(B65,[41]feb96!$A$36:$IV$114,3,0)</f>
        <v>1115306</v>
      </c>
      <c r="AD65" s="6">
        <f>VLOOKUP(B65,[42]mar96!$A$36:$IV$114,3,0)</f>
        <v>1504402</v>
      </c>
      <c r="AE65" s="6">
        <f>VLOOKUP(B65,[43]apr96!$A$56:$IV$132,3,0)</f>
        <v>967743</v>
      </c>
      <c r="AF65" s="6">
        <f>VLOOKUP(B65,[44]may96!$A$36:$IV$111,3,0)</f>
        <v>1766541</v>
      </c>
      <c r="AG65" s="6">
        <f>VLOOKUP(B65,[45]jun96!$A$36:$IV$110,3,0)</f>
        <v>1446855</v>
      </c>
      <c r="AH65" s="6">
        <f>VLOOKUP(B65,[46]jul96!$A$48:$IV$122,3,0)</f>
        <v>1363021</v>
      </c>
      <c r="AI65" s="6">
        <f>VLOOKUP(B65,[47]aug96!$A$50:$IV$122,3,0)</f>
        <v>1451824</v>
      </c>
      <c r="AJ65" s="6">
        <f>VLOOKUP(B65,[48]sep96!$A$65:$IV$136,3,0)</f>
        <v>1574228</v>
      </c>
      <c r="AK65" s="6">
        <f>VLOOKUP(B65,[49]oct96!$A$51:$IV$122,3,0)</f>
        <v>1657930</v>
      </c>
      <c r="AL65" s="6">
        <f>VLOOKUP(B65,[50]nov96!$A$55:$IV$124,3,0)</f>
        <v>2400756</v>
      </c>
      <c r="AM65" s="6">
        <f>VLOOKUP(B65,[51]dec96!$A$61:$IV$130,3,0)</f>
        <v>2050175</v>
      </c>
      <c r="AN65" s="6">
        <f>VLOOKUP(B65,[52]jan97!$A$57:$IV$122,3,0)</f>
        <v>1747991</v>
      </c>
      <c r="AO65" s="6">
        <f>VLOOKUP(B65,[53]feb97!$A$59:$IV$123,3,0)</f>
        <v>1521624</v>
      </c>
      <c r="AP65" s="6">
        <f>VLOOKUP(B65,[54]mar97!$A$56:$IV$118,3,0)</f>
        <v>2373417</v>
      </c>
      <c r="AQ65" s="6">
        <f>VLOOKUP(B65,[55]apr97!$A$49:$IV$110,3,0)</f>
        <v>1779379</v>
      </c>
      <c r="AR65" s="6">
        <f>VLOOKUP(B65,[56]may97!$A$35:$IV$95,3,0)</f>
        <v>2174732</v>
      </c>
      <c r="AS65" s="6">
        <f>VLOOKUP(B65,[57]jun97!$A$49:$IV$109,3,0)</f>
        <v>2048171</v>
      </c>
      <c r="AT65" s="6">
        <f>VLOOKUP(B65,[59]jul97!$A$56:$IV$115,3,0)</f>
        <v>2377489</v>
      </c>
      <c r="AU65" s="6">
        <f>VLOOKUP(B65,[58]aug97!$A$54:$IV$111,3,0)</f>
        <v>3014272</v>
      </c>
      <c r="AV65" s="6">
        <f>VLOOKUP(B65,[60]sep97!$A$47:$IV$1033,3,0)</f>
        <v>2112659</v>
      </c>
      <c r="AW65" s="6">
        <f>VLOOKUP(B65,[61]oct97!$A$48:$IV$104,3,0)</f>
        <v>3165464</v>
      </c>
      <c r="AX65" s="6">
        <f>VLOOKUP(B65,[62]nov97!$A$35:$IV$90,3,0)</f>
        <v>3081554</v>
      </c>
      <c r="AY65" s="6">
        <f>VLOOKUP(B65,[63]dec97!$A$35:$IV$89,3,0)</f>
        <v>4050679</v>
      </c>
      <c r="AZ65" s="6">
        <f>VLOOKUP(B65,[64]jan98!$A$51:$IV$101,3,0)</f>
        <v>3536735</v>
      </c>
      <c r="BA65" s="6">
        <f>VLOOKUP(B65,[65]feb98!$A$34:$IV$83,3,0)</f>
        <v>4012866</v>
      </c>
      <c r="BB65" s="6">
        <f>VLOOKUP(B65,[66]mar98!$A$34:$IV$81,3,0)</f>
        <v>3694191</v>
      </c>
      <c r="BC65" s="6">
        <f>VLOOKUP(B65,[67]apr98!$A$34:$IV$80,3,0)</f>
        <v>3333811</v>
      </c>
      <c r="BD65" s="6">
        <f>VLOOKUP(B65,[68]may98!$A$34:$IV$79,3,0)</f>
        <v>4102573</v>
      </c>
      <c r="BE65" s="6">
        <f>VLOOKUP(B65,[69]jun98!$A$34:$IV$78,3,0)</f>
        <v>5018258</v>
      </c>
      <c r="BF65" s="6">
        <f>VLOOKUP(B65,[70]jul98!$A$47:$IV$91,3,0)</f>
        <v>5561925</v>
      </c>
      <c r="BG65" s="6">
        <f>VLOOKUP(B65,[71]aug98!$A$53:$IV$95,3,0)</f>
        <v>7588314</v>
      </c>
      <c r="BH65" s="6">
        <f>VLOOKUP(B65,[72]sep98!$A$34:$IV$75,3,0)</f>
        <v>4674109</v>
      </c>
      <c r="BI65" s="6">
        <f>VLOOKUP(B65,[73]oct98!$A$34:$IV$74,3,0)</f>
        <v>5094800</v>
      </c>
      <c r="BJ65" s="6">
        <f>VLOOKUP(B65,[74]nov98!$A$34:$IV$74,3,0)</f>
        <v>7275257</v>
      </c>
      <c r="BK65" s="6">
        <f>VLOOKUP(B65,[75]dec98!$A$56:$IV$94,3,0)</f>
        <v>6677732</v>
      </c>
      <c r="BL65" s="6">
        <f>VLOOKUP(B65,[76]jan99!$A$33:$IV$67,3,0)</f>
        <v>9858364</v>
      </c>
      <c r="BM65" s="6">
        <f>VLOOKUP(B65,[77]feb99!$A$57:$IV$91,3,0)</f>
        <v>11427655</v>
      </c>
      <c r="BN65" s="6">
        <f>VLOOKUP(B65,[78]mar99!$A$33:$IV$65,3,0)</f>
        <v>8058350</v>
      </c>
      <c r="BO65" s="6">
        <f>VLOOKUP(B65,[79]apr99!$A$33:$IV$64,3,0)</f>
        <v>3887923</v>
      </c>
      <c r="CQ65" s="4" t="s">
        <v>66</v>
      </c>
      <c r="CR65" s="7">
        <f t="shared" si="83"/>
        <v>-0.89764157101025477</v>
      </c>
      <c r="CS65" s="7">
        <f t="shared" si="2"/>
        <v>-0.86857606256299325</v>
      </c>
      <c r="CT65" s="7">
        <f t="shared" si="3"/>
        <v>-0.89231904456085154</v>
      </c>
      <c r="CU65" s="7">
        <f t="shared" si="4"/>
        <v>-0.88429424334189188</v>
      </c>
      <c r="CV65" s="7">
        <f t="shared" si="5"/>
        <v>-0.88842110009765041</v>
      </c>
      <c r="CW65" s="7">
        <f t="shared" si="6"/>
        <v>-0.90813418864421913</v>
      </c>
      <c r="CX65" s="7">
        <f t="shared" si="7"/>
        <v>-0.84071122492928074</v>
      </c>
      <c r="CY65" s="7">
        <f t="shared" si="8"/>
        <v>-0.93394248386381185</v>
      </c>
      <c r="CZ65" s="7">
        <f t="shared" si="9"/>
        <v>-0.88741961796710211</v>
      </c>
      <c r="DA65" s="7">
        <f t="shared" si="10"/>
        <v>-0.86553088870813921</v>
      </c>
      <c r="DB65" s="7">
        <f t="shared" si="11"/>
        <v>-0.91898245114853949</v>
      </c>
      <c r="DC65" s="7">
        <f t="shared" si="12"/>
        <v>-0.89965475803079353</v>
      </c>
      <c r="DD65" s="7">
        <f t="shared" si="13"/>
        <v>-0.9314991725508196</v>
      </c>
      <c r="DE65" s="7">
        <f t="shared" si="14"/>
        <v>-0.9398161920707655</v>
      </c>
      <c r="DF65" s="7">
        <f t="shared" si="15"/>
        <v>-0.90317549047601053</v>
      </c>
      <c r="DG65" s="7">
        <f t="shared" si="16"/>
        <v>-0.93053772371310073</v>
      </c>
      <c r="DH65" s="7">
        <f t="shared" si="17"/>
        <v>-0.88860503545049863</v>
      </c>
      <c r="DI65" s="7">
        <f t="shared" si="18"/>
        <v>-0.88644298349594841</v>
      </c>
      <c r="DJ65" s="7">
        <f t="shared" si="19"/>
        <v>-0.91135608670438994</v>
      </c>
      <c r="DK65" s="7">
        <f t="shared" si="20"/>
        <v>-0.93428281793267276</v>
      </c>
      <c r="DL65" s="7">
        <f t="shared" si="21"/>
        <v>-0.88937629619068448</v>
      </c>
      <c r="DM65" s="7">
        <f t="shared" si="22"/>
        <v>-0.92193761961280973</v>
      </c>
      <c r="DN65" s="7">
        <f t="shared" si="23"/>
        <v>-0.94320412264044318</v>
      </c>
      <c r="DO65" s="7">
        <f t="shared" si="24"/>
        <v>-0.93597113064591397</v>
      </c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</row>
    <row r="66" spans="2:181" x14ac:dyDescent="0.2">
      <c r="B66" s="5">
        <v>36281</v>
      </c>
      <c r="C66" s="6">
        <v>61898813</v>
      </c>
      <c r="D66" s="6">
        <f>VLOOKUP(B66,[16]jan94!$A$53:$IV$163,3,0)</f>
        <v>664725</v>
      </c>
      <c r="E66" s="6">
        <f>VLOOKUP(B66,[17]feb94!$A$55:$IV$164,3,0)</f>
        <v>1048885</v>
      </c>
      <c r="F66" s="6">
        <f>VLOOKUP(B66,[18]mar94!$A$38:$IV$146,3,0)</f>
        <v>1037983</v>
      </c>
      <c r="G66" s="6">
        <f>VLOOKUP(B66,[19]apr94!$A$38:$IV$145,3,0)</f>
        <v>815557</v>
      </c>
      <c r="H66" s="6">
        <f>VLOOKUP(B66,[20]may94!$A$64:$IV$169,3,0)</f>
        <v>985582</v>
      </c>
      <c r="I66" s="6">
        <f>VLOOKUP(B66,[21]jun94!$A$53:$IV$157,3,0)</f>
        <v>794436</v>
      </c>
      <c r="J66" s="6">
        <f>VLOOKUP(B66,[22]jul94!$A$61:$IV$164,3,0)</f>
        <v>1152311</v>
      </c>
      <c r="K66" s="6">
        <f>VLOOKUP(B66,[23]aug94!$A$55:$IV$157,3,0)</f>
        <v>773783</v>
      </c>
      <c r="L66" s="6">
        <f>VLOOKUP(B66,[24]sep94!$A$54:$IV$156,3,0)</f>
        <v>1203776</v>
      </c>
      <c r="M66" s="6">
        <f>VLOOKUP(B66,[25]oct94!$A$49:$IV$149,3,0)</f>
        <v>814748</v>
      </c>
      <c r="N66" s="6">
        <f>VLOOKUP(B66,[26]nov94!$A$38:$IV$138,3,0)</f>
        <v>830067</v>
      </c>
      <c r="O66" s="6">
        <f>VLOOKUP(B66,[27]dec94!$A$50:$IV$148,3,0)</f>
        <v>868817</v>
      </c>
      <c r="P66" s="6">
        <f>VLOOKUP(B66,[28]jan95!$A$63:$IV$158,3,0)</f>
        <v>751229</v>
      </c>
      <c r="Q66" s="6">
        <f>VLOOKUP(B66,[29]feb95!$A$50:$IV$143,3,0)</f>
        <v>753379</v>
      </c>
      <c r="R66" s="6">
        <f>VLOOKUP(B66,[30]mar95!$A$37:$IV$129,3,0)</f>
        <v>997962</v>
      </c>
      <c r="S66" s="6">
        <f>VLOOKUP(B66,[31]apr95!$A$54:$IV$146,3,0)</f>
        <v>775156</v>
      </c>
      <c r="T66" s="6">
        <f>VLOOKUP(B66,[32]may95!$A$37:$IV$127,3,0)</f>
        <v>1147785</v>
      </c>
      <c r="U66" s="6">
        <f>VLOOKUP(B66,[33]jun95!$A$53:$IV$142,3,0)</f>
        <v>720213</v>
      </c>
      <c r="V66" s="6">
        <f>VLOOKUP(B66,[34]jul95!$A$52:$IV$140,3,0)</f>
        <v>1220925</v>
      </c>
      <c r="W66" s="6">
        <f>VLOOKUP(B66,[35]aug95!$A$53:$IV$140,3,0)</f>
        <v>873870</v>
      </c>
      <c r="X66" s="6">
        <f>VLOOKUP(B66,[36]sep95!$A$51:$IV$137,3,0)</f>
        <v>1283114</v>
      </c>
      <c r="Y66" s="6">
        <f>VLOOKUP(B66,[37]oct95!$A$60:$IV$145,3,0)</f>
        <v>760576</v>
      </c>
      <c r="Z66" s="6">
        <f>VLOOKUP(B66,[38]nov95!$A$54:$IV$138,3,0)</f>
        <v>725540</v>
      </c>
      <c r="AA66" s="6">
        <f>VLOOKUP(B66,[39]dec95!$A$37:$IV$120,3,0)</f>
        <v>1245816</v>
      </c>
      <c r="AB66" s="6">
        <f>VLOOKUP(B66,[40]jan96!$A$54:$IV$134,3,0)</f>
        <v>1098659</v>
      </c>
      <c r="AC66" s="6">
        <f>VLOOKUP(B66,[41]feb96!$A$36:$IV$114,3,0)</f>
        <v>1090156</v>
      </c>
      <c r="AD66" s="6">
        <f>VLOOKUP(B66,[42]mar96!$A$36:$IV$114,3,0)</f>
        <v>1456757</v>
      </c>
      <c r="AE66" s="6">
        <f>VLOOKUP(B66,[43]apr96!$A$56:$IV$132,3,0)</f>
        <v>1003242</v>
      </c>
      <c r="AF66" s="6">
        <f>VLOOKUP(B66,[44]may96!$A$36:$IV$111,3,0)</f>
        <v>1748816</v>
      </c>
      <c r="AG66" s="6">
        <f>VLOOKUP(B66,[45]jun96!$A$36:$IV$110,3,0)</f>
        <v>1437201</v>
      </c>
      <c r="AH66" s="6">
        <f>VLOOKUP(B66,[46]jul96!$A$48:$IV$122,3,0)</f>
        <v>1431793</v>
      </c>
      <c r="AI66" s="6">
        <f>VLOOKUP(B66,[47]aug96!$A$50:$IV$122,3,0)</f>
        <v>1406508</v>
      </c>
      <c r="AJ66" s="6">
        <f>VLOOKUP(B66,[48]sep96!$A$65:$IV$136,3,0)</f>
        <v>1606447</v>
      </c>
      <c r="AK66" s="6">
        <f>VLOOKUP(B66,[49]oct96!$A$51:$IV$122,3,0)</f>
        <v>1622659</v>
      </c>
      <c r="AL66" s="6">
        <f>VLOOKUP(B66,[50]nov96!$A$55:$IV$124,3,0)</f>
        <v>2439901</v>
      </c>
      <c r="AM66" s="6">
        <f>VLOOKUP(B66,[51]dec96!$A$61:$IV$130,3,0)</f>
        <v>2114545</v>
      </c>
      <c r="AN66" s="6">
        <f>VLOOKUP(B66,[52]jan97!$A$57:$IV$122,3,0)</f>
        <v>1698568</v>
      </c>
      <c r="AO66" s="6">
        <f>VLOOKUP(B66,[53]feb97!$A$59:$IV$123,3,0)</f>
        <v>1501394</v>
      </c>
      <c r="AP66" s="6">
        <f>VLOOKUP(B66,[54]mar97!$A$56:$IV$118,3,0)</f>
        <v>2476120</v>
      </c>
      <c r="AQ66" s="6">
        <f>VLOOKUP(B66,[55]apr97!$A$49:$IV$110,3,0)</f>
        <v>1689980</v>
      </c>
      <c r="AR66" s="6">
        <f>VLOOKUP(B66,[56]may97!$A$35:$IV$95,3,0)</f>
        <v>2258005</v>
      </c>
      <c r="AS66" s="6">
        <f>VLOOKUP(B66,[57]jun97!$A$49:$IV$109,3,0)</f>
        <v>1972766</v>
      </c>
      <c r="AT66" s="6">
        <f>VLOOKUP(B66,[59]jul97!$A$56:$IV$115,3,0)</f>
        <v>2307249</v>
      </c>
      <c r="AU66" s="6">
        <f>VLOOKUP(B66,[58]aug97!$A$54:$IV$111,3,0)</f>
        <v>3032307</v>
      </c>
      <c r="AV66" s="6">
        <f>VLOOKUP(B66,[60]sep97!$A$47:$IV$1033,3,0)</f>
        <v>2097330</v>
      </c>
      <c r="AW66" s="6">
        <f>VLOOKUP(B66,[61]oct97!$A$48:$IV$104,3,0)</f>
        <v>3055443</v>
      </c>
      <c r="AX66" s="6">
        <f>VLOOKUP(B66,[62]nov97!$A$35:$IV$90,3,0)</f>
        <v>3075983</v>
      </c>
      <c r="AY66" s="6">
        <f>VLOOKUP(B66,[63]dec97!$A$35:$IV$89,3,0)</f>
        <v>3637094</v>
      </c>
      <c r="AZ66" s="6">
        <f>VLOOKUP(B66,[64]jan98!$A$51:$IV$101,3,0)</f>
        <v>3446761</v>
      </c>
      <c r="BA66" s="6">
        <f>VLOOKUP(B66,[65]feb98!$A$34:$IV$83,3,0)</f>
        <v>3765224</v>
      </c>
      <c r="BB66" s="6">
        <f>VLOOKUP(B66,[66]mar98!$A$34:$IV$81,3,0)</f>
        <v>3875823</v>
      </c>
      <c r="BC66" s="6">
        <f>VLOOKUP(B66,[67]apr98!$A$34:$IV$80,3,0)</f>
        <v>3224035</v>
      </c>
      <c r="BD66" s="6">
        <f>VLOOKUP(B66,[68]may98!$A$34:$IV$79,3,0)</f>
        <v>4232129</v>
      </c>
      <c r="BE66" s="6">
        <f>VLOOKUP(B66,[69]jun98!$A$34:$IV$78,3,0)</f>
        <v>4762540</v>
      </c>
      <c r="BF66" s="6">
        <f>VLOOKUP(B66,[70]jul98!$A$47:$IV$91,3,0)</f>
        <v>6032261</v>
      </c>
      <c r="BG66" s="6">
        <f>VLOOKUP(B66,[71]aug98!$A$53:$IV$95,3,0)</f>
        <v>7598481</v>
      </c>
      <c r="BH66" s="6">
        <f>VLOOKUP(B66,[72]sep98!$A$34:$IV$75,3,0)</f>
        <v>4739224</v>
      </c>
      <c r="BI66" s="6">
        <f>VLOOKUP(B66,[73]oct98!$A$34:$IV$74,3,0)</f>
        <v>4763183</v>
      </c>
      <c r="BJ66" s="6">
        <f>VLOOKUP(B66,[74]nov98!$A$34:$IV$74,3,0)</f>
        <v>6806179</v>
      </c>
      <c r="BK66" s="6">
        <f>VLOOKUP(B66,[75]dec98!$A$56:$IV$94,3,0)</f>
        <v>7385712</v>
      </c>
      <c r="BL66" s="6">
        <f>VLOOKUP(B66,[76]jan99!$A$33:$IV$67,3,0)</f>
        <v>9082282</v>
      </c>
      <c r="BM66" s="6">
        <f>VLOOKUP(B66,[77]feb99!$A$57:$IV$91,3,0)</f>
        <v>11118044</v>
      </c>
      <c r="BN66" s="6">
        <f>VLOOKUP(B66,[78]mar99!$A$33:$IV$65,3,0)</f>
        <v>7171706</v>
      </c>
      <c r="BO66" s="6">
        <f>VLOOKUP(B66,[79]apr99!$A$33:$IV$64,3,0)</f>
        <v>8356973</v>
      </c>
      <c r="BP66" s="6">
        <f>VLOOKUP(B66,[80]may99!$A$33:$IV$63,3,0)</f>
        <v>4602657</v>
      </c>
      <c r="CQ66" s="4" t="s">
        <v>67</v>
      </c>
      <c r="CR66" s="7">
        <f t="shared" si="83"/>
        <v>-0.90594921501199099</v>
      </c>
      <c r="CS66" s="7">
        <f t="shared" si="2"/>
        <v>-0.87382339170432499</v>
      </c>
      <c r="CT66" s="7">
        <f t="shared" si="3"/>
        <v>-0.90187526720470479</v>
      </c>
      <c r="CU66" s="7">
        <f t="shared" si="4"/>
        <v>-0.88333176750301778</v>
      </c>
      <c r="CV66" s="7">
        <f t="shared" si="5"/>
        <v>-0.8913903793475636</v>
      </c>
      <c r="CW66" s="7">
        <f t="shared" si="6"/>
        <v>-0.91503623568010928</v>
      </c>
      <c r="CX66" s="7">
        <f t="shared" si="7"/>
        <v>-0.84545487776546879</v>
      </c>
      <c r="CY66" s="7">
        <f t="shared" si="8"/>
        <v>-0.93686524532230375</v>
      </c>
      <c r="CZ66" s="7">
        <f t="shared" si="9"/>
        <v>-0.8813182738715124</v>
      </c>
      <c r="DA66" s="7">
        <f t="shared" si="10"/>
        <v>-0.87067384438367734</v>
      </c>
      <c r="DB66" s="7">
        <f t="shared" si="11"/>
        <v>-0.9261629023093737</v>
      </c>
      <c r="DC66" s="7">
        <f t="shared" si="12"/>
        <v>-0.90534469428335906</v>
      </c>
      <c r="DD66" s="7">
        <f t="shared" si="13"/>
        <v>-0.93265079037493204</v>
      </c>
      <c r="DE66" s="7">
        <f t="shared" si="14"/>
        <v>-0.93854939003003668</v>
      </c>
      <c r="DF66" s="7">
        <f t="shared" si="15"/>
        <v>-0.90428474236641876</v>
      </c>
      <c r="DG66" s="7">
        <f t="shared" si="16"/>
        <v>-0.92568393992381437</v>
      </c>
      <c r="DH66" s="7">
        <f t="shared" si="17"/>
        <v>-0.8877195800740022</v>
      </c>
      <c r="DI66" s="7">
        <f t="shared" si="18"/>
        <v>-0.89594845380473942</v>
      </c>
      <c r="DJ66" s="7">
        <f t="shared" si="19"/>
        <v>-0.91046888507453339</v>
      </c>
      <c r="DK66" s="7">
        <f t="shared" si="20"/>
        <v>-0.93388403422517774</v>
      </c>
      <c r="DL66" s="7">
        <f t="shared" si="21"/>
        <v>-0.8939627251544503</v>
      </c>
      <c r="DM66" s="7">
        <f t="shared" si="22"/>
        <v>-0.92274610258560696</v>
      </c>
      <c r="DN66" s="7">
        <f t="shared" si="23"/>
        <v>-0.93902580024650184</v>
      </c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</row>
    <row r="67" spans="2:181" x14ac:dyDescent="0.2">
      <c r="B67" s="5">
        <v>36312</v>
      </c>
      <c r="C67" s="6">
        <v>58816888</v>
      </c>
      <c r="D67" s="6">
        <f>VLOOKUP(B67,[16]jan94!$A$53:$IV$163,3,0)</f>
        <v>591072</v>
      </c>
      <c r="E67" s="6">
        <f>VLOOKUP(B67,[17]feb94!$A$55:$IV$164,3,0)</f>
        <v>970307</v>
      </c>
      <c r="F67" s="6">
        <f>VLOOKUP(B67,[18]mar94!$A$38:$IV$146,3,0)</f>
        <v>983115</v>
      </c>
      <c r="G67" s="6">
        <f>VLOOKUP(B67,[19]apr94!$A$38:$IV$145,3,0)</f>
        <v>774275</v>
      </c>
      <c r="H67" s="6">
        <f>VLOOKUP(B67,[20]may94!$A$64:$IV$169,3,0)</f>
        <v>930231</v>
      </c>
      <c r="I67" s="6">
        <f>VLOOKUP(B67,[21]jun94!$A$53:$IV$157,3,0)</f>
        <v>730716</v>
      </c>
      <c r="J67" s="6">
        <f>VLOOKUP(B67,[22]jul94!$A$61:$IV$164,3,0)</f>
        <v>1066034</v>
      </c>
      <c r="K67" s="6">
        <f>VLOOKUP(B67,[23]aug94!$A$55:$IV$157,3,0)</f>
        <v>708961</v>
      </c>
      <c r="L67" s="6">
        <f>VLOOKUP(B67,[24]sep94!$A$54:$IV$156,3,0)</f>
        <v>1158680</v>
      </c>
      <c r="M67" s="6">
        <f>VLOOKUP(B67,[25]oct94!$A$49:$IV$149,3,0)</f>
        <v>759046</v>
      </c>
      <c r="N67" s="6">
        <f>VLOOKUP(B67,[26]nov94!$A$38:$IV$138,3,0)</f>
        <v>778367</v>
      </c>
      <c r="O67" s="6">
        <f>VLOOKUP(B67,[27]dec94!$A$50:$IV$148,3,0)</f>
        <v>806045</v>
      </c>
      <c r="P67" s="6">
        <f>VLOOKUP(B67,[28]jan95!$A$63:$IV$158,3,0)</f>
        <v>711716</v>
      </c>
      <c r="Q67" s="6">
        <f>VLOOKUP(B67,[29]feb95!$A$50:$IV$143,3,0)</f>
        <v>660832</v>
      </c>
      <c r="R67" s="6">
        <f>VLOOKUP(B67,[30]mar95!$A$37:$IV$129,3,0)</f>
        <v>917709</v>
      </c>
      <c r="S67" s="6">
        <f>VLOOKUP(B67,[31]apr95!$A$54:$IV$146,3,0)</f>
        <v>703457</v>
      </c>
      <c r="T67" s="6">
        <f>VLOOKUP(B67,[32]may95!$A$37:$IV$127,3,0)</f>
        <v>1160665</v>
      </c>
      <c r="U67" s="6">
        <f>VLOOKUP(B67,[33]jun95!$A$53:$IV$142,3,0)</f>
        <v>648573</v>
      </c>
      <c r="V67" s="6">
        <f>VLOOKUP(B67,[34]jul95!$A$52:$IV$140,3,0)</f>
        <v>1154248</v>
      </c>
      <c r="W67" s="6">
        <f>VLOOKUP(B67,[35]aug95!$A$53:$IV$140,3,0)</f>
        <v>843699</v>
      </c>
      <c r="X67" s="6">
        <f>VLOOKUP(B67,[36]sep95!$A$51:$IV$137,3,0)</f>
        <v>1214324</v>
      </c>
      <c r="Y67" s="6">
        <f>VLOOKUP(B67,[37]oct95!$A$60:$IV$145,3,0)</f>
        <v>738795</v>
      </c>
      <c r="Z67" s="6">
        <f>VLOOKUP(B67,[38]nov95!$A$54:$IV$138,3,0)</f>
        <v>642875</v>
      </c>
      <c r="AA67" s="6">
        <f>VLOOKUP(B67,[39]dec95!$A$37:$IV$120,3,0)</f>
        <v>1251198</v>
      </c>
      <c r="AB67" s="6">
        <f>VLOOKUP(B67,[40]jan96!$A$54:$IV$134,3,0)</f>
        <v>980276</v>
      </c>
      <c r="AC67" s="6">
        <f>VLOOKUP(B67,[41]feb96!$A$36:$IV$114,3,0)</f>
        <v>962105</v>
      </c>
      <c r="AD67" s="6">
        <f>VLOOKUP(B67,[42]mar96!$A$36:$IV$114,3,0)</f>
        <v>1379471</v>
      </c>
      <c r="AE67" s="6">
        <f>VLOOKUP(B67,[43]apr96!$A$56:$IV$132,3,0)</f>
        <v>914885</v>
      </c>
      <c r="AF67" s="6">
        <f>VLOOKUP(B67,[44]may96!$A$36:$IV$111,3,0)</f>
        <v>1668099</v>
      </c>
      <c r="AG67" s="6">
        <f>VLOOKUP(B67,[45]jun96!$A$36:$IV$110,3,0)</f>
        <v>1302540</v>
      </c>
      <c r="AH67" s="6">
        <f>VLOOKUP(B67,[46]jul96!$A$48:$IV$122,3,0)</f>
        <v>1354590</v>
      </c>
      <c r="AI67" s="6">
        <f>VLOOKUP(B67,[47]aug96!$A$50:$IV$122,3,0)</f>
        <v>1208733</v>
      </c>
      <c r="AJ67" s="6">
        <f>VLOOKUP(B67,[48]sep96!$A$65:$IV$136,3,0)</f>
        <v>1467133</v>
      </c>
      <c r="AK67" s="6">
        <f>VLOOKUP(B67,[49]oct96!$A$51:$IV$122,3,0)</f>
        <v>1483474</v>
      </c>
      <c r="AL67" s="6">
        <f>VLOOKUP(B67,[50]nov96!$A$55:$IV$124,3,0)</f>
        <v>2255743</v>
      </c>
      <c r="AM67" s="6">
        <f>VLOOKUP(B67,[51]dec96!$A$61:$IV$130,3,0)</f>
        <v>1995939</v>
      </c>
      <c r="AN67" s="6">
        <f>VLOOKUP(B67,[52]jan97!$A$57:$IV$122,3,0)</f>
        <v>1561293</v>
      </c>
      <c r="AO67" s="6">
        <f>VLOOKUP(B67,[53]feb97!$A$59:$IV$123,3,0)</f>
        <v>1395075</v>
      </c>
      <c r="AP67" s="6">
        <f>VLOOKUP(B67,[54]mar97!$A$56:$IV$118,3,0)</f>
        <v>2304034</v>
      </c>
      <c r="AQ67" s="6">
        <f>VLOOKUP(B67,[55]apr97!$A$49:$IV$110,3,0)</f>
        <v>1573571</v>
      </c>
      <c r="AR67" s="6">
        <f>VLOOKUP(B67,[56]may97!$A$35:$IV$95,3,0)</f>
        <v>2147814</v>
      </c>
      <c r="AS67" s="6">
        <f>VLOOKUP(B67,[57]jun97!$A$49:$IV$109,3,0)</f>
        <v>1857789</v>
      </c>
      <c r="AT67" s="6">
        <f>VLOOKUP(B67,[59]jul97!$A$56:$IV$115,3,0)</f>
        <v>2127696</v>
      </c>
      <c r="AU67" s="6">
        <f>VLOOKUP(B67,[58]aug97!$A$54:$IV$111,3,0)</f>
        <v>2626230</v>
      </c>
      <c r="AV67" s="6">
        <f>VLOOKUP(B67,[60]sep97!$A$47:$IV$1033,3,0)</f>
        <v>2010805</v>
      </c>
      <c r="AW67" s="6">
        <f>VLOOKUP(B67,[61]oct97!$A$48:$IV$104,3,0)</f>
        <v>2799383</v>
      </c>
      <c r="AX67" s="6">
        <f>VLOOKUP(B67,[62]nov97!$A$35:$IV$90,3,0)</f>
        <v>2736109</v>
      </c>
      <c r="AY67" s="6">
        <f>VLOOKUP(B67,[63]dec97!$A$35:$IV$89,3,0)</f>
        <v>3906433</v>
      </c>
      <c r="AZ67" s="6">
        <f>VLOOKUP(B67,[64]jan98!$A$51:$IV$101,3,0)</f>
        <v>3126417</v>
      </c>
      <c r="BA67" s="6">
        <f>VLOOKUP(B67,[65]feb98!$A$34:$IV$83,3,0)</f>
        <v>3552323</v>
      </c>
      <c r="BB67" s="6">
        <f>VLOOKUP(B67,[66]mar98!$A$34:$IV$81,3,0)</f>
        <v>3564471</v>
      </c>
      <c r="BC67" s="6">
        <f>VLOOKUP(B67,[67]apr98!$A$34:$IV$80,3,0)</f>
        <v>2755074</v>
      </c>
      <c r="BD67" s="6">
        <f>VLOOKUP(B67,[68]may98!$A$34:$IV$79,3,0)</f>
        <v>3973336</v>
      </c>
      <c r="BE67" s="6">
        <f>VLOOKUP(B67,[69]jun98!$A$34:$IV$78,3,0)</f>
        <v>4229223</v>
      </c>
      <c r="BF67" s="6">
        <f>VLOOKUP(B67,[70]jul98!$A$47:$IV$91,3,0)</f>
        <v>5361383</v>
      </c>
      <c r="BG67" s="6">
        <f>VLOOKUP(B67,[71]aug98!$A$53:$IV$95,3,0)</f>
        <v>6616245</v>
      </c>
      <c r="BH67" s="6">
        <f>VLOOKUP(B67,[72]sep98!$A$34:$IV$75,3,0)</f>
        <v>4218803</v>
      </c>
      <c r="BI67" s="6">
        <f>VLOOKUP(B67,[73]oct98!$A$34:$IV$74,3,0)</f>
        <v>4156740</v>
      </c>
      <c r="BJ67" s="6">
        <f>VLOOKUP(B67,[74]nov98!$A$34:$IV$74,3,0)</f>
        <v>6247643</v>
      </c>
      <c r="BK67" s="6">
        <f>VLOOKUP(B67,[75]dec98!$A$56:$IV$94,3,0)</f>
        <v>5421908</v>
      </c>
      <c r="BL67" s="6">
        <f>VLOOKUP(B67,[76]jan99!$A$33:$IV$67,3,0)</f>
        <v>8004941</v>
      </c>
      <c r="BM67" s="6">
        <f>VLOOKUP(B67,[77]feb99!$A$57:$IV$91,3,0)</f>
        <v>10557980</v>
      </c>
      <c r="BN67" s="6">
        <f>VLOOKUP(B67,[78]mar99!$A$33:$IV$65,3,0)</f>
        <v>6148955</v>
      </c>
      <c r="BO67" s="6">
        <f>VLOOKUP(B67,[79]apr99!$A$33:$IV$64,3,0)</f>
        <v>7898864</v>
      </c>
      <c r="BP67" s="6">
        <f>VLOOKUP(B67,[80]may99!$A$33:$IV$63,3,0)</f>
        <v>9914320</v>
      </c>
      <c r="BQ67" s="6">
        <f>VLOOKUP(B67,[81]jun99!$A$44:$IV$73,3,0)</f>
        <v>3486305</v>
      </c>
      <c r="CQ67" s="4" t="s">
        <v>68</v>
      </c>
      <c r="CR67" s="7">
        <f t="shared" ref="CR67:CR88" si="84">(D160-$D$95)/$D$95</f>
        <v>-0.90882604545128254</v>
      </c>
      <c r="CS67" s="7">
        <f t="shared" ref="CS67:CS87" si="85">(E161-$E$96)/$E$96</f>
        <v>-0.8795823692655993</v>
      </c>
      <c r="CT67" s="7">
        <f t="shared" ref="CT67:CT86" si="86">(F162-$F$97)/$F$97</f>
        <v>-0.91055049220760964</v>
      </c>
      <c r="CU67" s="7">
        <f t="shared" ref="CU67:CU76" si="87">(G163-$G$98)/$G$98</f>
        <v>-0.88674333720993381</v>
      </c>
      <c r="CV67" s="7">
        <f t="shared" ref="CV67:CV76" si="88">(H164-$H$99)/$H$99</f>
        <v>-0.89682400888491065</v>
      </c>
      <c r="CW67" s="7">
        <f t="shared" ref="CW67:CW76" si="89">(I165-$I$100)/$I$100</f>
        <v>-0.91645818097342879</v>
      </c>
      <c r="CX67" s="7">
        <f t="shared" ref="CX67:CX76" si="90">(J166-$J$101)/$J$101</f>
        <v>-0.85104736850532292</v>
      </c>
      <c r="CY67" s="7">
        <f t="shared" ref="CY67:CY76" si="91">(K167-$K$102)/$K$102</f>
        <v>-0.94078868248150438</v>
      </c>
      <c r="CZ67" s="7">
        <f t="shared" ref="CZ67:CZ76" si="92">(L168-$L$103)/$L$103</f>
        <v>-0.88829514003358045</v>
      </c>
      <c r="DA67" s="7">
        <f t="shared" ref="DA67:DA76" si="93">(M169-$M$104)/$M$104</f>
        <v>-0.88064525908851909</v>
      </c>
      <c r="DB67" s="7">
        <f t="shared" ref="DB67:DB76" si="94">(N170-$N$105)/$N$105</f>
        <v>-0.9242045583279983</v>
      </c>
      <c r="DC67" s="7">
        <f t="shared" ref="DC67:DC77" si="95">(O171-$O$106)/$O$106</f>
        <v>-0.9077999170786748</v>
      </c>
      <c r="DD67" s="7">
        <f t="shared" ref="DD67:DD76" si="96">(P172-$P$107)/$P$107</f>
        <v>-0.93411708423361428</v>
      </c>
      <c r="DE67" s="7">
        <f t="shared" ref="DE67:DE75" si="97">(Q173-$Q$108)/$Q$108</f>
        <v>-0.91109438770508522</v>
      </c>
      <c r="DF67" s="7">
        <f t="shared" ref="DF67:DF74" si="98">(R174-$R$109)/$R$109</f>
        <v>-0.90984926830552093</v>
      </c>
      <c r="DG67" s="7">
        <f t="shared" ref="DG67:DG73" si="99">(S175-$S$110)/$S$110</f>
        <v>-0.92813081852407131</v>
      </c>
      <c r="DH67" s="7">
        <f t="shared" ref="DH67:DH72" si="100">(T176-$T$111)/$T$111</f>
        <v>-0.89312952060371176</v>
      </c>
      <c r="DI67" s="7">
        <f>(U177-$U$112)/$U$112</f>
        <v>-0.90090965054158056</v>
      </c>
      <c r="DJ67" s="7">
        <f>(V178-$V$113)/$V$113</f>
        <v>-0.91737079480062211</v>
      </c>
      <c r="DK67" s="7">
        <f>(W179-$W$114)/$W$114</f>
        <v>-0.93176144555851592</v>
      </c>
      <c r="DL67" s="7">
        <f>(X180-$X$115)/$X$115</f>
        <v>-0.89856137685666138</v>
      </c>
      <c r="DM67" s="7">
        <f>(Y181-$Y$116)/$Y$116</f>
        <v>-0.92206568395186761</v>
      </c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</row>
    <row r="68" spans="2:181" x14ac:dyDescent="0.2">
      <c r="B68" s="5">
        <v>36342</v>
      </c>
      <c r="C68" s="6">
        <v>59526041</v>
      </c>
      <c r="D68" s="6">
        <f>VLOOKUP(B68,[16]jan94!$A$53:$IV$163,3,0)</f>
        <v>592092</v>
      </c>
      <c r="E68" s="6">
        <f>VLOOKUP(B68,[17]feb94!$A$55:$IV$164,3,0)</f>
        <v>962618</v>
      </c>
      <c r="F68" s="6">
        <f>VLOOKUP(B68,[18]mar94!$A$38:$IV$146,3,0)</f>
        <v>1028692</v>
      </c>
      <c r="G68" s="6">
        <f>VLOOKUP(B68,[19]apr94!$A$38:$IV$145,3,0)</f>
        <v>763618</v>
      </c>
      <c r="H68" s="6">
        <f>VLOOKUP(B68,[20]may94!$A$64:$IV$169,3,0)</f>
        <v>934169</v>
      </c>
      <c r="I68" s="6">
        <f>VLOOKUP(B68,[21]jun94!$A$53:$IV$157,3,0)</f>
        <v>744832</v>
      </c>
      <c r="J68" s="6">
        <f>VLOOKUP(B68,[22]jul94!$A$61:$IV$164,3,0)</f>
        <v>1110730</v>
      </c>
      <c r="K68" s="6">
        <f>VLOOKUP(B68,[23]aug94!$A$55:$IV$157,3,0)</f>
        <v>707088</v>
      </c>
      <c r="L68" s="6">
        <f>VLOOKUP(B68,[24]sep94!$A$54:$IV$156,3,0)</f>
        <v>1173339</v>
      </c>
      <c r="M68" s="6">
        <f>VLOOKUP(B68,[25]oct94!$A$49:$IV$149,3,0)</f>
        <v>737231</v>
      </c>
      <c r="N68" s="6">
        <f>VLOOKUP(B68,[26]nov94!$A$38:$IV$138,3,0)</f>
        <v>770210</v>
      </c>
      <c r="O68" s="6">
        <f>VLOOKUP(B68,[27]dec94!$A$50:$IV$148,3,0)</f>
        <v>898675</v>
      </c>
      <c r="P68" s="6">
        <f>VLOOKUP(B68,[28]jan95!$A$63:$IV$158,3,0)</f>
        <v>685572</v>
      </c>
      <c r="Q68" s="6">
        <f>VLOOKUP(B68,[29]feb95!$A$50:$IV$143,3,0)</f>
        <v>651057</v>
      </c>
      <c r="R68" s="6">
        <f>VLOOKUP(B68,[30]mar95!$A$37:$IV$129,3,0)</f>
        <v>1070191</v>
      </c>
      <c r="S68" s="6">
        <f>VLOOKUP(B68,[31]apr95!$A$54:$IV$146,3,0)</f>
        <v>694155</v>
      </c>
      <c r="T68" s="6">
        <f>VLOOKUP(B68,[32]may95!$A$37:$IV$127,3,0)</f>
        <v>1151510</v>
      </c>
      <c r="U68" s="6">
        <f>VLOOKUP(B68,[33]jun95!$A$53:$IV$142,3,0)</f>
        <v>741954</v>
      </c>
      <c r="V68" s="6">
        <f>VLOOKUP(B68,[34]jul95!$A$52:$IV$140,3,0)</f>
        <v>1134703</v>
      </c>
      <c r="W68" s="6">
        <f>VLOOKUP(B68,[35]aug95!$A$53:$IV$140,3,0)</f>
        <v>884373</v>
      </c>
      <c r="X68" s="6">
        <f>VLOOKUP(B68,[36]sep95!$A$51:$IV$137,3,0)</f>
        <v>1219129</v>
      </c>
      <c r="Y68" s="6">
        <f>VLOOKUP(B68,[37]oct95!$A$60:$IV$145,3,0)</f>
        <v>792262</v>
      </c>
      <c r="Z68" s="6">
        <f>VLOOKUP(B68,[38]nov95!$A$54:$IV$138,3,0)</f>
        <v>636334</v>
      </c>
      <c r="AA68" s="6">
        <f>VLOOKUP(B68,[39]dec95!$A$37:$IV$120,3,0)</f>
        <v>1296390</v>
      </c>
      <c r="AB68" s="6">
        <f>VLOOKUP(B68,[40]jan96!$A$54:$IV$134,3,0)</f>
        <v>966640</v>
      </c>
      <c r="AC68" s="6">
        <f>VLOOKUP(B68,[41]feb96!$A$36:$IV$114,3,0)</f>
        <v>959738</v>
      </c>
      <c r="AD68" s="6">
        <f>VLOOKUP(B68,[42]mar96!$A$36:$IV$114,3,0)</f>
        <v>1372089</v>
      </c>
      <c r="AE68" s="6">
        <f>VLOOKUP(B68,[43]apr96!$A$56:$IV$132,3,0)</f>
        <v>954885</v>
      </c>
      <c r="AF68" s="6">
        <f>VLOOKUP(B68,[44]may96!$A$36:$IV$111,3,0)</f>
        <v>1715849</v>
      </c>
      <c r="AG68" s="6">
        <f>VLOOKUP(B68,[45]jun96!$A$36:$IV$110,3,0)</f>
        <v>1253732</v>
      </c>
      <c r="AH68" s="6">
        <f>VLOOKUP(B68,[46]jul96!$A$48:$IV$122,3,0)</f>
        <v>1317893</v>
      </c>
      <c r="AI68" s="6">
        <f>VLOOKUP(B68,[47]aug96!$A$50:$IV$122,3,0)</f>
        <v>1205339</v>
      </c>
      <c r="AJ68" s="6">
        <f>VLOOKUP(B68,[48]sep96!$A$65:$IV$136,3,0)</f>
        <v>1477183</v>
      </c>
      <c r="AK68" s="6">
        <f>VLOOKUP(B68,[49]oct96!$A$51:$IV$122,3,0)</f>
        <v>1458955</v>
      </c>
      <c r="AL68" s="6">
        <f>VLOOKUP(B68,[50]nov96!$A$55:$IV$124,3,0)</f>
        <v>2237366</v>
      </c>
      <c r="AM68" s="6">
        <f>VLOOKUP(B68,[51]dec96!$A$61:$IV$130,3,0)</f>
        <v>2031250</v>
      </c>
      <c r="AN68" s="6">
        <f>VLOOKUP(B68,[52]jan97!$A$57:$IV$122,3,0)</f>
        <v>1605343</v>
      </c>
      <c r="AO68" s="6">
        <f>VLOOKUP(B68,[53]feb97!$A$59:$IV$123,3,0)</f>
        <v>1509868</v>
      </c>
      <c r="AP68" s="6">
        <f>VLOOKUP(B68,[54]mar97!$A$56:$IV$118,3,0)</f>
        <v>2322696</v>
      </c>
      <c r="AQ68" s="6">
        <f>VLOOKUP(B68,[55]apr97!$A$49:$IV$110,3,0)</f>
        <v>1493384</v>
      </c>
      <c r="AR68" s="6">
        <f>VLOOKUP(B68,[56]may97!$A$35:$IV$95,3,0)</f>
        <v>2101268</v>
      </c>
      <c r="AS68" s="6">
        <f>VLOOKUP(B68,[57]jun97!$A$49:$IV$109,3,0)</f>
        <v>1863187</v>
      </c>
      <c r="AT68" s="6">
        <f>VLOOKUP(B68,[59]jul97!$A$56:$IV$115,3,0)</f>
        <v>2123202</v>
      </c>
      <c r="AU68" s="6">
        <f>VLOOKUP(B68,[58]aug97!$A$54:$IV$111,3,0)</f>
        <v>2573962</v>
      </c>
      <c r="AV68" s="6">
        <f>VLOOKUP(B68,[60]sep97!$A$47:$IV$1033,3,0)</f>
        <v>1988490</v>
      </c>
      <c r="AW68" s="6">
        <f>VLOOKUP(B68,[61]oct97!$A$48:$IV$104,3,0)</f>
        <v>2809653</v>
      </c>
      <c r="AX68" s="6">
        <f>VLOOKUP(B68,[62]nov97!$A$35:$IV$90,3,0)</f>
        <v>2661176</v>
      </c>
      <c r="AY68" s="6">
        <f>VLOOKUP(B68,[63]dec97!$A$35:$IV$89,3,0)</f>
        <v>3725500</v>
      </c>
      <c r="AZ68" s="6">
        <f>VLOOKUP(B68,[64]jan98!$A$51:$IV$101,3,0)</f>
        <v>3019429</v>
      </c>
      <c r="BA68" s="6">
        <f>VLOOKUP(B68,[65]feb98!$A$34:$IV$83,3,0)</f>
        <v>3472205</v>
      </c>
      <c r="BB68" s="6">
        <f>VLOOKUP(B68,[66]mar98!$A$34:$IV$81,3,0)</f>
        <v>3699747</v>
      </c>
      <c r="BC68" s="6">
        <f>VLOOKUP(B68,[67]apr98!$A$34:$IV$80,3,0)</f>
        <v>2690067</v>
      </c>
      <c r="BD68" s="6">
        <f>VLOOKUP(B68,[68]may98!$A$34:$IV$79,3,0)</f>
        <v>3936964</v>
      </c>
      <c r="BE68" s="6">
        <f>VLOOKUP(B68,[69]jun98!$A$34:$IV$78,3,0)</f>
        <v>4189175</v>
      </c>
      <c r="BF68" s="6">
        <f>VLOOKUP(B68,[70]jul98!$A$47:$IV$91,3,0)</f>
        <v>5094587</v>
      </c>
      <c r="BG68" s="6">
        <f>VLOOKUP(B68,[71]aug98!$A$53:$IV$95,3,0)</f>
        <v>6420275</v>
      </c>
      <c r="BH68" s="6">
        <f>VLOOKUP(B68,[72]sep98!$A$34:$IV$75,3,0)</f>
        <v>4248206</v>
      </c>
      <c r="BI68" s="6">
        <f>VLOOKUP(B68,[73]oct98!$A$34:$IV$74,3,0)</f>
        <v>3959161</v>
      </c>
      <c r="BJ68" s="6">
        <f>VLOOKUP(B68,[74]nov98!$A$34:$IV$74,3,0)</f>
        <v>5845973</v>
      </c>
      <c r="BK68" s="6">
        <f>VLOOKUP(B68,[75]dec98!$A$56:$IV$94,3,0)</f>
        <v>5074514</v>
      </c>
      <c r="BL68" s="6">
        <f>VLOOKUP(B68,[76]jan99!$A$33:$IV$67,3,0)</f>
        <v>7840839</v>
      </c>
      <c r="BM68" s="6">
        <f>VLOOKUP(B68,[77]feb99!$A$57:$IV$91,3,0)</f>
        <v>10486673</v>
      </c>
      <c r="BN68" s="6">
        <f>VLOOKUP(B68,[78]mar99!$A$33:$IV$65,3,0)</f>
        <v>6000816</v>
      </c>
      <c r="BO68" s="6">
        <f>VLOOKUP(B68,[79]apr99!$A$33:$IV$64,3,0)</f>
        <v>8187407</v>
      </c>
      <c r="BP68" s="6">
        <f>VLOOKUP(B68,[80]may99!$A$33:$IV$63,3,0)</f>
        <v>9872917</v>
      </c>
      <c r="BQ68" s="6">
        <f>VLOOKUP(B68,[81]jun99!$A$44:$IV$73,3,0)</f>
        <v>6768877</v>
      </c>
      <c r="BR68" s="6">
        <f>VLOOKUP(B68,[82]jul99!$A$33:$IV$62,3,0)</f>
        <v>5369295</v>
      </c>
      <c r="CQ68" s="4" t="s">
        <v>69</v>
      </c>
      <c r="CR68" s="7">
        <f t="shared" si="84"/>
        <v>-0.91251124146855667</v>
      </c>
      <c r="CS68" s="7">
        <f t="shared" si="85"/>
        <v>-0.88105535465895723</v>
      </c>
      <c r="CT68" s="7">
        <f t="shared" si="86"/>
        <v>-0.91295203589996032</v>
      </c>
      <c r="CU68" s="7">
        <f t="shared" si="87"/>
        <v>-0.8887675240341949</v>
      </c>
      <c r="CV68" s="7">
        <f t="shared" si="88"/>
        <v>-0.90860552137842066</v>
      </c>
      <c r="CW68" s="7">
        <f t="shared" si="89"/>
        <v>-0.92010641113232117</v>
      </c>
      <c r="CX68" s="7">
        <f t="shared" si="90"/>
        <v>-0.84987654545023272</v>
      </c>
      <c r="CY68" s="7">
        <f t="shared" si="91"/>
        <v>-0.94345033624467944</v>
      </c>
      <c r="CZ68" s="7">
        <f t="shared" si="92"/>
        <v>-0.89576829839570093</v>
      </c>
      <c r="DA68" s="7">
        <f t="shared" si="93"/>
        <v>-0.876419516373388</v>
      </c>
      <c r="DB68" s="7">
        <f t="shared" si="94"/>
        <v>-0.92716419588182042</v>
      </c>
      <c r="DC68" s="7">
        <f t="shared" si="95"/>
        <v>-0.91042991073653479</v>
      </c>
      <c r="DD68" s="7">
        <f t="shared" si="96"/>
        <v>-0.9321592883085088</v>
      </c>
      <c r="DE68" s="7">
        <f t="shared" si="97"/>
        <v>-0.94483657442785729</v>
      </c>
      <c r="DF68" s="7">
        <f t="shared" si="98"/>
        <v>-0.91084025554881909</v>
      </c>
      <c r="DG68" s="7">
        <f t="shared" si="99"/>
        <v>-0.93767391687167589</v>
      </c>
      <c r="DH68" s="7">
        <f t="shared" si="100"/>
        <v>-0.90214295305991721</v>
      </c>
      <c r="DI68" s="7">
        <f>(U178-$U$112)/$U$112</f>
        <v>-0.88911050929930757</v>
      </c>
      <c r="DJ68" s="7">
        <f>(V179-$V$113)/$V$113</f>
        <v>-0.92531532209959688</v>
      </c>
      <c r="DK68" s="7">
        <f>(W180-$W$114)/$W$114</f>
        <v>-0.92378986282587494</v>
      </c>
      <c r="DL68" s="7">
        <f>(X181-$X$115)/$X$115</f>
        <v>-0.90370848354555378</v>
      </c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</row>
    <row r="69" spans="2:181" x14ac:dyDescent="0.2">
      <c r="B69" s="5">
        <v>36373</v>
      </c>
      <c r="C69" s="6">
        <v>57544339</v>
      </c>
      <c r="D69" s="6">
        <f>VLOOKUP(B69,[16]jan94!$A$53:$IV$163,3,0)</f>
        <v>568160</v>
      </c>
      <c r="E69" s="6">
        <f>VLOOKUP(B69,[17]feb94!$A$55:$IV$164,3,0)</f>
        <v>918682</v>
      </c>
      <c r="F69" s="6">
        <f>VLOOKUP(B69,[18]mar94!$A$38:$IV$146,3,0)</f>
        <v>937400</v>
      </c>
      <c r="G69" s="6">
        <f>VLOOKUP(B69,[19]apr94!$A$38:$IV$145,3,0)</f>
        <v>741405</v>
      </c>
      <c r="H69" s="6">
        <f>VLOOKUP(B69,[20]may94!$A$64:$IV$169,3,0)</f>
        <v>886742</v>
      </c>
      <c r="I69" s="6">
        <f>VLOOKUP(B69,[21]jun94!$A$53:$IV$157,3,0)</f>
        <v>701062</v>
      </c>
      <c r="J69" s="6">
        <f>VLOOKUP(B69,[22]jul94!$A$61:$IV$164,3,0)</f>
        <v>1135228</v>
      </c>
      <c r="K69" s="6">
        <f>VLOOKUP(B69,[23]aug94!$A$55:$IV$157,3,0)</f>
        <v>689964</v>
      </c>
      <c r="L69" s="6">
        <f>VLOOKUP(B69,[24]sep94!$A$54:$IV$156,3,0)</f>
        <v>1125613</v>
      </c>
      <c r="M69" s="6">
        <f>VLOOKUP(B69,[25]oct94!$A$49:$IV$149,3,0)</f>
        <v>724995</v>
      </c>
      <c r="N69" s="6">
        <f>VLOOKUP(B69,[26]nov94!$A$38:$IV$138,3,0)</f>
        <v>792239</v>
      </c>
      <c r="O69" s="6">
        <f>VLOOKUP(B69,[27]dec94!$A$50:$IV$148,3,0)</f>
        <v>813648</v>
      </c>
      <c r="P69" s="6">
        <f>VLOOKUP(B69,[28]jan95!$A$63:$IV$158,3,0)</f>
        <v>676178</v>
      </c>
      <c r="Q69" s="6">
        <f>VLOOKUP(B69,[29]feb95!$A$50:$IV$143,3,0)</f>
        <v>631014</v>
      </c>
      <c r="R69" s="6">
        <f>VLOOKUP(B69,[30]mar95!$A$37:$IV$129,3,0)</f>
        <v>1027470</v>
      </c>
      <c r="S69" s="6">
        <f>VLOOKUP(B69,[31]apr95!$A$54:$IV$146,3,0)</f>
        <v>667371</v>
      </c>
      <c r="T69" s="6">
        <f>VLOOKUP(B69,[32]may95!$A$37:$IV$127,3,0)</f>
        <v>1133801</v>
      </c>
      <c r="U69" s="6">
        <f>VLOOKUP(B69,[33]jun95!$A$53:$IV$142,3,0)</f>
        <v>686587</v>
      </c>
      <c r="V69" s="6">
        <f>VLOOKUP(B69,[34]jul95!$A$52:$IV$140,3,0)</f>
        <v>1059282</v>
      </c>
      <c r="W69" s="6">
        <f>VLOOKUP(B69,[35]aug95!$A$53:$IV$140,3,0)</f>
        <v>805690</v>
      </c>
      <c r="X69" s="6">
        <f>VLOOKUP(B69,[36]sep95!$A$51:$IV$137,3,0)</f>
        <v>1201270</v>
      </c>
      <c r="Y69" s="6">
        <f>VLOOKUP(B69,[37]oct95!$A$60:$IV$145,3,0)</f>
        <v>693177</v>
      </c>
      <c r="Z69" s="6">
        <f>VLOOKUP(B69,[38]nov95!$A$54:$IV$138,3,0)</f>
        <v>605880</v>
      </c>
      <c r="AA69" s="6">
        <f>VLOOKUP(B69,[39]dec95!$A$37:$IV$120,3,0)</f>
        <v>1177458</v>
      </c>
      <c r="AB69" s="6">
        <f>VLOOKUP(B69,[40]jan96!$A$54:$IV$134,3,0)</f>
        <v>945098</v>
      </c>
      <c r="AC69" s="6">
        <f>VLOOKUP(B69,[41]feb96!$A$36:$IV$114,3,0)</f>
        <v>967447</v>
      </c>
      <c r="AD69" s="6">
        <f>VLOOKUP(B69,[42]mar96!$A$36:$IV$114,3,0)</f>
        <v>1283807</v>
      </c>
      <c r="AE69" s="6">
        <f>VLOOKUP(B69,[43]apr96!$A$56:$IV$132,3,0)</f>
        <v>967417</v>
      </c>
      <c r="AF69" s="6">
        <f>VLOOKUP(B69,[44]may96!$A$36:$IV$111,3,0)</f>
        <v>1610967</v>
      </c>
      <c r="AG69" s="6">
        <f>VLOOKUP(B69,[45]jun96!$A$36:$IV$110,3,0)</f>
        <v>1192294</v>
      </c>
      <c r="AH69" s="6">
        <f>VLOOKUP(B69,[46]jul96!$A$48:$IV$122,3,0)</f>
        <v>1264476</v>
      </c>
      <c r="AI69" s="6">
        <f>VLOOKUP(B69,[47]aug96!$A$50:$IV$122,3,0)</f>
        <v>1132234</v>
      </c>
      <c r="AJ69" s="6">
        <f>VLOOKUP(B69,[48]sep96!$A$65:$IV$136,3,0)</f>
        <v>1373546</v>
      </c>
      <c r="AK69" s="6">
        <f>VLOOKUP(B69,[49]oct96!$A$51:$IV$122,3,0)</f>
        <v>1443594</v>
      </c>
      <c r="AL69" s="6">
        <f>VLOOKUP(B69,[50]nov96!$A$55:$IV$124,3,0)</f>
        <v>1965615</v>
      </c>
      <c r="AM69" s="6">
        <f>VLOOKUP(B69,[51]dec96!$A$61:$IV$130,3,0)</f>
        <v>1997177</v>
      </c>
      <c r="AN69" s="6">
        <f>VLOOKUP(B69,[52]jan97!$A$57:$IV$122,3,0)</f>
        <v>1534335</v>
      </c>
      <c r="AO69" s="6">
        <f>VLOOKUP(B69,[53]feb97!$A$59:$IV$123,3,0)</f>
        <v>1348775</v>
      </c>
      <c r="AP69" s="6">
        <f>VLOOKUP(B69,[54]mar97!$A$56:$IV$118,3,0)</f>
        <v>2270744</v>
      </c>
      <c r="AQ69" s="6">
        <f>VLOOKUP(B69,[55]apr97!$A$49:$IV$110,3,0)</f>
        <v>1408266</v>
      </c>
      <c r="AR69" s="6">
        <f>VLOOKUP(B69,[56]may97!$A$35:$IV$95,3,0)</f>
        <v>2027965</v>
      </c>
      <c r="AS69" s="6">
        <f>VLOOKUP(B69,[57]jun97!$A$49:$IV$109,3,0)</f>
        <v>1762207</v>
      </c>
      <c r="AT69" s="6">
        <f>VLOOKUP(B69,[59]jul97!$A$56:$IV$115,3,0)</f>
        <v>1976277</v>
      </c>
      <c r="AU69" s="6">
        <f>VLOOKUP(B69,[58]aug97!$A$54:$IV$111,3,0)</f>
        <v>2453810</v>
      </c>
      <c r="AV69" s="6">
        <f>VLOOKUP(B69,[60]sep97!$A$47:$IV$1033,3,0)</f>
        <v>1848811</v>
      </c>
      <c r="AW69" s="6">
        <f>VLOOKUP(B69,[61]oct97!$A$48:$IV$104,3,0)</f>
        <v>2605885</v>
      </c>
      <c r="AX69" s="6">
        <f>VLOOKUP(B69,[62]nov97!$A$35:$IV$90,3,0)</f>
        <v>2474951</v>
      </c>
      <c r="AY69" s="6">
        <f>VLOOKUP(B69,[63]dec97!$A$35:$IV$89,3,0)</f>
        <v>3496428</v>
      </c>
      <c r="AZ69" s="6">
        <f>VLOOKUP(B69,[64]jan98!$A$51:$IV$101,3,0)</f>
        <v>3037159</v>
      </c>
      <c r="BA69" s="6">
        <f>VLOOKUP(B69,[65]feb98!$A$34:$IV$83,3,0)</f>
        <v>3305985</v>
      </c>
      <c r="BB69" s="6">
        <f>VLOOKUP(B69,[66]mar98!$A$34:$IV$81,3,0)</f>
        <v>3431542</v>
      </c>
      <c r="BC69" s="6">
        <f>VLOOKUP(B69,[67]apr98!$A$34:$IV$80,3,0)</f>
        <v>2458752</v>
      </c>
      <c r="BD69" s="6">
        <f>VLOOKUP(B69,[68]may98!$A$34:$IV$79,3,0)</f>
        <v>3777332</v>
      </c>
      <c r="BE69" s="6">
        <f>VLOOKUP(B69,[69]jun98!$A$34:$IV$78,3,0)</f>
        <v>3703870</v>
      </c>
      <c r="BF69" s="6">
        <f>VLOOKUP(B69,[70]jul98!$A$47:$IV$91,3,0)</f>
        <v>4845989</v>
      </c>
      <c r="BG69" s="6">
        <f>VLOOKUP(B69,[71]aug98!$A$53:$IV$95,3,0)</f>
        <v>5992098</v>
      </c>
      <c r="BH69" s="6">
        <f>VLOOKUP(B69,[72]sep98!$A$34:$IV$75,3,0)</f>
        <v>4046718</v>
      </c>
      <c r="BI69" s="6">
        <f>VLOOKUP(B69,[73]oct98!$A$34:$IV$74,3,0)</f>
        <v>3704685</v>
      </c>
      <c r="BJ69" s="6">
        <f>VLOOKUP(B69,[74]nov98!$A$34:$IV$74,3,0)</f>
        <v>5471214</v>
      </c>
      <c r="BK69" s="6">
        <f>VLOOKUP(B69,[75]dec98!$A$56:$IV$94,3,0)</f>
        <v>4563160</v>
      </c>
      <c r="BL69" s="6">
        <f>VLOOKUP(B69,[76]jan99!$A$33:$IV$67,3,0)</f>
        <v>7665925</v>
      </c>
      <c r="BM69" s="6">
        <f>VLOOKUP(B69,[77]feb99!$A$57:$IV$91,3,0)</f>
        <v>10178468</v>
      </c>
      <c r="BN69" s="6">
        <f>VLOOKUP(B69,[78]mar99!$A$33:$IV$65,3,0)</f>
        <v>5397937</v>
      </c>
      <c r="BO69" s="6">
        <f>VLOOKUP(B69,[79]apr99!$A$33:$IV$64,3,0)</f>
        <v>7570015</v>
      </c>
      <c r="BP69" s="6">
        <f>VLOOKUP(B69,[80]may99!$A$33:$IV$63,3,0)</f>
        <v>8770688</v>
      </c>
      <c r="BQ69" s="6">
        <f>VLOOKUP(B69,[81]jun99!$A$44:$IV$73,3,0)</f>
        <v>5945783</v>
      </c>
      <c r="BR69" s="6">
        <f>VLOOKUP(B69,[82]jul99!$A$33:$IV$62,3,0)</f>
        <v>10993225</v>
      </c>
      <c r="BS69" s="6">
        <f>VLOOKUP(B69,[83]aug99!$A$33:$IV$61,3,0)</f>
        <v>3480441</v>
      </c>
      <c r="CQ69" s="4" t="s">
        <v>70</v>
      </c>
      <c r="CR69" s="7">
        <f t="shared" si="84"/>
        <v>-0.9148741996669526</v>
      </c>
      <c r="CS69" s="7">
        <f t="shared" si="85"/>
        <v>-0.87754229445761334</v>
      </c>
      <c r="CT69" s="7">
        <f t="shared" si="86"/>
        <v>-0.91524828444752881</v>
      </c>
      <c r="CU69" s="7">
        <f t="shared" si="87"/>
        <v>-0.88967201213045111</v>
      </c>
      <c r="CV69" s="7">
        <f t="shared" si="88"/>
        <v>-0.90997356646573191</v>
      </c>
      <c r="CW69" s="7">
        <f t="shared" si="89"/>
        <v>-0.91899078494113073</v>
      </c>
      <c r="CX69" s="7">
        <f t="shared" si="90"/>
        <v>-0.85840760230720459</v>
      </c>
      <c r="CY69" s="7">
        <f t="shared" si="91"/>
        <v>-0.94081009225267664</v>
      </c>
      <c r="CZ69" s="7">
        <f t="shared" si="92"/>
        <v>-0.90047218019050301</v>
      </c>
      <c r="DA69" s="7">
        <f t="shared" si="93"/>
        <v>-0.88920846359005279</v>
      </c>
      <c r="DB69" s="7">
        <f t="shared" si="94"/>
        <v>-0.92651441503389365</v>
      </c>
      <c r="DC69" s="7">
        <f t="shared" si="95"/>
        <v>-0.90720069634724188</v>
      </c>
      <c r="DD69" s="7">
        <f t="shared" si="96"/>
        <v>-0.93815435342428455</v>
      </c>
      <c r="DE69" s="7">
        <f t="shared" si="97"/>
        <v>-0.9272723465840641</v>
      </c>
      <c r="DF69" s="7">
        <f t="shared" si="98"/>
        <v>-0.91172354524321875</v>
      </c>
      <c r="DG69" s="7">
        <f t="shared" si="99"/>
        <v>-0.93361601220044343</v>
      </c>
      <c r="DH69" s="7">
        <f t="shared" si="100"/>
        <v>-0.90578336071014387</v>
      </c>
      <c r="DI69" s="7">
        <f>(U179-$U$112)/$U$112</f>
        <v>-0.89851162402104545</v>
      </c>
      <c r="DJ69" s="7">
        <f>(V180-$V$113)/$V$113</f>
        <v>-0.9291392853142445</v>
      </c>
      <c r="DK69" s="7">
        <f>(W181-$W$114)/$W$114</f>
        <v>-0.92824093057089962</v>
      </c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</row>
    <row r="70" spans="2:181" x14ac:dyDescent="0.2">
      <c r="B70" s="5">
        <v>36404</v>
      </c>
      <c r="C70" s="6">
        <v>55380362</v>
      </c>
      <c r="D70" s="6">
        <f>VLOOKUP(B70,[16]jan94!$A$53:$IV$163,3,0)</f>
        <v>534982</v>
      </c>
      <c r="E70" s="6">
        <f>VLOOKUP(B70,[17]feb94!$A$55:$IV$164,3,0)</f>
        <v>878172</v>
      </c>
      <c r="F70" s="6">
        <f>VLOOKUP(B70,[18]mar94!$A$38:$IV$146,3,0)</f>
        <v>826959</v>
      </c>
      <c r="G70" s="6">
        <f>VLOOKUP(B70,[19]apr94!$A$38:$IV$145,3,0)</f>
        <v>723457</v>
      </c>
      <c r="H70" s="6">
        <f>VLOOKUP(B70,[20]may94!$A$64:$IV$169,3,0)</f>
        <v>955130</v>
      </c>
      <c r="I70" s="6">
        <f>VLOOKUP(B70,[21]jun94!$A$53:$IV$157,3,0)</f>
        <v>676825</v>
      </c>
      <c r="J70" s="6">
        <f>VLOOKUP(B70,[22]jul94!$A$61:$IV$164,3,0)</f>
        <v>1032207</v>
      </c>
      <c r="K70" s="6">
        <f>VLOOKUP(B70,[23]aug94!$A$55:$IV$157,3,0)</f>
        <v>625450</v>
      </c>
      <c r="L70" s="6">
        <f>VLOOKUP(B70,[24]sep94!$A$54:$IV$156,3,0)</f>
        <v>1065185</v>
      </c>
      <c r="M70" s="6">
        <f>VLOOKUP(B70,[25]oct94!$A$49:$IV$149,3,0)</f>
        <v>766133</v>
      </c>
      <c r="N70" s="6">
        <f>VLOOKUP(B70,[26]nov94!$A$38:$IV$138,3,0)</f>
        <v>739217</v>
      </c>
      <c r="O70" s="6">
        <f>VLOOKUP(B70,[27]dec94!$A$50:$IV$148,3,0)</f>
        <v>786257</v>
      </c>
      <c r="P70" s="6">
        <f>VLOOKUP(B70,[28]jan95!$A$63:$IV$158,3,0)</f>
        <v>622759</v>
      </c>
      <c r="Q70" s="6">
        <f>VLOOKUP(B70,[29]feb95!$A$50:$IV$143,3,0)</f>
        <v>632368</v>
      </c>
      <c r="R70" s="6">
        <f>VLOOKUP(B70,[30]mar95!$A$37:$IV$129,3,0)</f>
        <v>1031092</v>
      </c>
      <c r="S70" s="6">
        <f>VLOOKUP(B70,[31]apr95!$A$54:$IV$146,3,0)</f>
        <v>590084</v>
      </c>
      <c r="T70" s="6">
        <f>VLOOKUP(B70,[32]may95!$A$37:$IV$127,3,0)</f>
        <v>1046051</v>
      </c>
      <c r="U70" s="6">
        <f>VLOOKUP(B70,[33]jun95!$A$53:$IV$142,3,0)</f>
        <v>645908</v>
      </c>
      <c r="V70" s="6">
        <f>VLOOKUP(B70,[34]jul95!$A$52:$IV$140,3,0)</f>
        <v>1010040</v>
      </c>
      <c r="W70" s="6">
        <f>VLOOKUP(B70,[35]aug95!$A$53:$IV$140,3,0)</f>
        <v>788916</v>
      </c>
      <c r="X70" s="6">
        <f>VLOOKUP(B70,[36]sep95!$A$51:$IV$137,3,0)</f>
        <v>1146267</v>
      </c>
      <c r="Y70" s="6">
        <f>VLOOKUP(B70,[37]oct95!$A$60:$IV$145,3,0)</f>
        <v>675231</v>
      </c>
      <c r="Z70" s="6">
        <f>VLOOKUP(B70,[38]nov95!$A$54:$IV$138,3,0)</f>
        <v>661607</v>
      </c>
      <c r="AA70" s="6">
        <f>VLOOKUP(B70,[39]dec95!$A$37:$IV$120,3,0)</f>
        <v>1148411</v>
      </c>
      <c r="AB70" s="6">
        <f>VLOOKUP(B70,[40]jan96!$A$54:$IV$134,3,0)</f>
        <v>935464</v>
      </c>
      <c r="AC70" s="6">
        <f>VLOOKUP(B70,[41]feb96!$A$36:$IV$114,3,0)</f>
        <v>948926</v>
      </c>
      <c r="AD70" s="6">
        <f>VLOOKUP(B70,[42]mar96!$A$36:$IV$114,3,0)</f>
        <v>1220202</v>
      </c>
      <c r="AE70" s="6">
        <f>VLOOKUP(B70,[43]apr96!$A$56:$IV$132,3,0)</f>
        <v>954477</v>
      </c>
      <c r="AF70" s="6">
        <f>VLOOKUP(B70,[44]may96!$A$36:$IV$111,3,0)</f>
        <v>1597963</v>
      </c>
      <c r="AG70" s="6">
        <f>VLOOKUP(B70,[45]jun96!$A$36:$IV$110,3,0)</f>
        <v>1150086</v>
      </c>
      <c r="AH70" s="6">
        <f>VLOOKUP(B70,[46]jul96!$A$48:$IV$122,3,0)</f>
        <v>1274039</v>
      </c>
      <c r="AI70" s="6">
        <f>VLOOKUP(B70,[47]aug96!$A$50:$IV$122,3,0)</f>
        <v>1052787</v>
      </c>
      <c r="AJ70" s="6">
        <f>VLOOKUP(B70,[48]sep96!$A$65:$IV$136,3,0)</f>
        <v>1367499</v>
      </c>
      <c r="AK70" s="6">
        <f>VLOOKUP(B70,[49]oct96!$A$51:$IV$122,3,0)</f>
        <v>1372823</v>
      </c>
      <c r="AL70" s="6">
        <f>VLOOKUP(B70,[50]nov96!$A$55:$IV$124,3,0)</f>
        <v>1849476</v>
      </c>
      <c r="AM70" s="6">
        <f>VLOOKUP(B70,[51]dec96!$A$61:$IV$130,3,0)</f>
        <v>1840750</v>
      </c>
      <c r="AN70" s="6">
        <f>VLOOKUP(B70,[52]jan97!$A$57:$IV$122,3,0)</f>
        <v>1473698</v>
      </c>
      <c r="AO70" s="6">
        <f>VLOOKUP(B70,[53]feb97!$A$59:$IV$123,3,0)</f>
        <v>1284309</v>
      </c>
      <c r="AP70" s="6">
        <f>VLOOKUP(B70,[54]mar97!$A$56:$IV$118,3,0)</f>
        <v>2193155</v>
      </c>
      <c r="AQ70" s="6">
        <f>VLOOKUP(B70,[55]apr97!$A$49:$IV$110,3,0)</f>
        <v>1355212</v>
      </c>
      <c r="AR70" s="6">
        <f>VLOOKUP(B70,[56]may97!$A$35:$IV$95,3,0)</f>
        <v>1863562</v>
      </c>
      <c r="AS70" s="6">
        <f>VLOOKUP(B70,[57]jun97!$A$49:$IV$109,3,0)</f>
        <v>1589136</v>
      </c>
      <c r="AT70" s="6">
        <f>VLOOKUP(B70,[59]jul97!$A$56:$IV$115,3,0)</f>
        <v>1838854</v>
      </c>
      <c r="AU70" s="6">
        <f>VLOOKUP(B70,[58]aug97!$A$54:$IV$111,3,0)</f>
        <v>2309207</v>
      </c>
      <c r="AV70" s="6">
        <f>VLOOKUP(B70,[60]sep97!$A$47:$IV$1033,3,0)</f>
        <v>1755460</v>
      </c>
      <c r="AW70" s="6">
        <f>VLOOKUP(B70,[61]oct97!$A$48:$IV$104,3,0)</f>
        <v>2526769</v>
      </c>
      <c r="AX70" s="6">
        <f>VLOOKUP(B70,[62]nov97!$A$35:$IV$90,3,0)</f>
        <v>2309800</v>
      </c>
      <c r="AY70" s="6">
        <f>VLOOKUP(B70,[63]dec97!$A$35:$IV$89,3,0)</f>
        <v>3646103</v>
      </c>
      <c r="AZ70" s="6">
        <f>VLOOKUP(B70,[64]jan98!$A$51:$IV$101,3,0)</f>
        <v>2904386</v>
      </c>
      <c r="BA70" s="6">
        <f>VLOOKUP(B70,[65]feb98!$A$34:$IV$83,3,0)</f>
        <v>3191919</v>
      </c>
      <c r="BB70" s="6">
        <f>VLOOKUP(B70,[66]mar98!$A$34:$IV$81,3,0)</f>
        <v>3275016</v>
      </c>
      <c r="BC70" s="6">
        <f>VLOOKUP(B70,[67]apr98!$A$34:$IV$80,3,0)</f>
        <v>2280811</v>
      </c>
      <c r="BD70" s="6">
        <f>VLOOKUP(B70,[68]may98!$A$34:$IV$79,3,0)</f>
        <v>3467260</v>
      </c>
      <c r="BE70" s="6">
        <f>VLOOKUP(B70,[69]jun98!$A$34:$IV$78,3,0)</f>
        <v>3245776</v>
      </c>
      <c r="BF70" s="6">
        <f>VLOOKUP(B70,[70]jul98!$A$47:$IV$91,3,0)</f>
        <v>4406227</v>
      </c>
      <c r="BG70" s="6">
        <f>VLOOKUP(B70,[71]aug98!$A$53:$IV$95,3,0)</f>
        <v>4967401</v>
      </c>
      <c r="BH70" s="6">
        <f>VLOOKUP(B70,[72]sep98!$A$34:$IV$75,3,0)</f>
        <v>3728838</v>
      </c>
      <c r="BI70" s="6">
        <f>VLOOKUP(B70,[73]oct98!$A$34:$IV$74,3,0)</f>
        <v>3333970</v>
      </c>
      <c r="BJ70" s="6">
        <f>VLOOKUP(B70,[74]nov98!$A$34:$IV$74,3,0)</f>
        <v>5126872</v>
      </c>
      <c r="BK70" s="6">
        <f>VLOOKUP(B70,[75]dec98!$A$56:$IV$94,3,0)</f>
        <v>4381086</v>
      </c>
      <c r="BL70" s="6">
        <f>VLOOKUP(B70,[76]jan99!$A$33:$IV$67,3,0)</f>
        <v>6923886</v>
      </c>
      <c r="BM70" s="6">
        <f>VLOOKUP(B70,[77]feb99!$A$57:$IV$91,3,0)</f>
        <v>9520761</v>
      </c>
      <c r="BN70" s="6">
        <f>VLOOKUP(B70,[78]mar99!$A$33:$IV$65,3,0)</f>
        <v>4869544</v>
      </c>
      <c r="BO70" s="6">
        <f>VLOOKUP(B70,[79]apr99!$A$33:$IV$64,3,0)</f>
        <v>7551933</v>
      </c>
      <c r="BP70" s="6">
        <f>VLOOKUP(B70,[80]may99!$A$33:$IV$63,3,0)</f>
        <v>7532688</v>
      </c>
      <c r="BQ70" s="6">
        <f>VLOOKUP(B70,[81]jun99!$A$44:$IV$73,3,0)</f>
        <v>4948650</v>
      </c>
      <c r="BR70" s="6">
        <f>VLOOKUP(B70,[82]jul99!$A$33:$IV$62,3,0)</f>
        <v>10761933</v>
      </c>
      <c r="BS70" s="6">
        <f>VLOOKUP(B70,[83]aug99!$A$33:$IV$61,3,0)</f>
        <v>6890136</v>
      </c>
      <c r="BT70" s="6">
        <f>VLOOKUP(B70,[84]sep99!$A$54:$IV$80,3,0)</f>
        <v>5632453</v>
      </c>
      <c r="CQ70" s="4" t="s">
        <v>71</v>
      </c>
      <c r="CR70" s="7">
        <f t="shared" si="84"/>
        <v>-0.91647022482156182</v>
      </c>
      <c r="CS70" s="7">
        <f t="shared" si="85"/>
        <v>-0.88586069817641111</v>
      </c>
      <c r="CT70" s="7">
        <f t="shared" si="86"/>
        <v>-0.9176749821544844</v>
      </c>
      <c r="CU70" s="7">
        <f t="shared" si="87"/>
        <v>-0.89226499592051789</v>
      </c>
      <c r="CV70" s="7">
        <f t="shared" si="88"/>
        <v>-0.90762971686555594</v>
      </c>
      <c r="CW70" s="7">
        <f t="shared" si="89"/>
        <v>-0.91770107562319991</v>
      </c>
      <c r="CX70" s="7">
        <f t="shared" si="90"/>
        <v>-0.85257715177113169</v>
      </c>
      <c r="CY70" s="7">
        <f t="shared" si="91"/>
        <v>-0.94318309908108888</v>
      </c>
      <c r="CZ70" s="7">
        <f t="shared" si="92"/>
        <v>-0.91106835918003326</v>
      </c>
      <c r="DA70" s="7">
        <f t="shared" si="93"/>
        <v>-0.89094238090715427</v>
      </c>
      <c r="DB70" s="7">
        <f t="shared" si="94"/>
        <v>-0.93548590638329254</v>
      </c>
      <c r="DC70" s="7">
        <f t="shared" si="95"/>
        <v>-0.90638616356324675</v>
      </c>
      <c r="DD70" s="7">
        <f t="shared" si="96"/>
        <v>-0.93695451308385536</v>
      </c>
      <c r="DE70" s="7">
        <f t="shared" si="97"/>
        <v>-0.92885034033529812</v>
      </c>
      <c r="DF70" s="7">
        <f t="shared" si="98"/>
        <v>-0.91469840052199669</v>
      </c>
      <c r="DG70" s="7">
        <f t="shared" si="99"/>
        <v>-0.93954732551747677</v>
      </c>
      <c r="DH70" s="7">
        <f t="shared" si="100"/>
        <v>-0.89541912851408423</v>
      </c>
      <c r="DI70" s="7">
        <f>(U180-$U$112)/$U$112</f>
        <v>-0.9016596675114249</v>
      </c>
      <c r="DJ70" s="7">
        <f>(V181-$V$113)/$V$113</f>
        <v>-0.93452534540783649</v>
      </c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</row>
    <row r="71" spans="2:181" x14ac:dyDescent="0.2">
      <c r="B71" s="5">
        <v>36434</v>
      </c>
      <c r="C71" s="6">
        <v>57245393</v>
      </c>
      <c r="D71" s="6">
        <f>VLOOKUP(B71,[16]jan94!$A$53:$IV$163,3,0)</f>
        <v>542450</v>
      </c>
      <c r="E71" s="6">
        <f>VLOOKUP(B71,[17]feb94!$A$55:$IV$164,3,0)</f>
        <v>934246</v>
      </c>
      <c r="F71" s="6">
        <f>VLOOKUP(B71,[18]mar94!$A$38:$IV$146,3,0)</f>
        <v>831582</v>
      </c>
      <c r="G71" s="6">
        <f>VLOOKUP(B71,[19]apr94!$A$38:$IV$145,3,0)</f>
        <v>725712</v>
      </c>
      <c r="H71" s="6">
        <f>VLOOKUP(B71,[20]may94!$A$64:$IV$169,3,0)</f>
        <v>960703</v>
      </c>
      <c r="I71" s="6">
        <f>VLOOKUP(B71,[21]jun94!$A$53:$IV$157,3,0)</f>
        <v>710228</v>
      </c>
      <c r="J71" s="6">
        <f>VLOOKUP(B71,[22]jul94!$A$61:$IV$164,3,0)</f>
        <v>1097597</v>
      </c>
      <c r="K71" s="6">
        <f>VLOOKUP(B71,[23]aug94!$A$55:$IV$157,3,0)</f>
        <v>622406</v>
      </c>
      <c r="L71" s="6">
        <f>VLOOKUP(B71,[24]sep94!$A$54:$IV$156,3,0)</f>
        <v>1064846</v>
      </c>
      <c r="M71" s="6">
        <f>VLOOKUP(B71,[25]oct94!$A$49:$IV$149,3,0)</f>
        <v>809199</v>
      </c>
      <c r="N71" s="6">
        <f>VLOOKUP(B71,[26]nov94!$A$38:$IV$138,3,0)</f>
        <v>698917</v>
      </c>
      <c r="O71" s="6">
        <f>VLOOKUP(B71,[27]dec94!$A$50:$IV$148,3,0)</f>
        <v>805604</v>
      </c>
      <c r="P71" s="6">
        <f>VLOOKUP(B71,[28]jan95!$A$63:$IV$158,3,0)</f>
        <v>613034</v>
      </c>
      <c r="Q71" s="6">
        <f>VLOOKUP(B71,[29]feb95!$A$50:$IV$143,3,0)</f>
        <v>628802</v>
      </c>
      <c r="R71" s="6">
        <f>VLOOKUP(B71,[30]mar95!$A$37:$IV$129,3,0)</f>
        <v>1018307</v>
      </c>
      <c r="S71" s="6">
        <f>VLOOKUP(B71,[31]apr95!$A$54:$IV$146,3,0)</f>
        <v>610367</v>
      </c>
      <c r="T71" s="6">
        <f>VLOOKUP(B71,[32]may95!$A$37:$IV$127,3,0)</f>
        <v>1050283</v>
      </c>
      <c r="U71" s="6">
        <f>VLOOKUP(B71,[33]jun95!$A$53:$IV$142,3,0)</f>
        <v>713603</v>
      </c>
      <c r="V71" s="6">
        <f>VLOOKUP(B71,[34]jul95!$A$52:$IV$140,3,0)</f>
        <v>1010631</v>
      </c>
      <c r="W71" s="6">
        <f>VLOOKUP(B71,[35]aug95!$A$53:$IV$140,3,0)</f>
        <v>825297</v>
      </c>
      <c r="X71" s="6">
        <f>VLOOKUP(B71,[36]sep95!$A$51:$IV$137,3,0)</f>
        <v>1157899</v>
      </c>
      <c r="Y71" s="6">
        <f>VLOOKUP(B71,[37]oct95!$A$60:$IV$145,3,0)</f>
        <v>696957</v>
      </c>
      <c r="Z71" s="6">
        <f>VLOOKUP(B71,[38]nov95!$A$54:$IV$138,3,0)</f>
        <v>645187</v>
      </c>
      <c r="AA71" s="6">
        <f>VLOOKUP(B71,[39]dec95!$A$37:$IV$120,3,0)</f>
        <v>1114053</v>
      </c>
      <c r="AB71" s="6">
        <f>VLOOKUP(B71,[40]jan96!$A$54:$IV$134,3,0)</f>
        <v>966932</v>
      </c>
      <c r="AC71" s="6">
        <f>VLOOKUP(B71,[41]feb96!$A$36:$IV$114,3,0)</f>
        <v>936705</v>
      </c>
      <c r="AD71" s="6">
        <f>VLOOKUP(B71,[42]mar96!$A$36:$IV$114,3,0)</f>
        <v>1290878</v>
      </c>
      <c r="AE71" s="6">
        <f>VLOOKUP(B71,[43]apr96!$A$56:$IV$132,3,0)</f>
        <v>930370</v>
      </c>
      <c r="AF71" s="6">
        <f>VLOOKUP(B71,[44]may96!$A$36:$IV$111,3,0)</f>
        <v>1614516</v>
      </c>
      <c r="AG71" s="6">
        <f>VLOOKUP(B71,[45]jun96!$A$36:$IV$110,3,0)</f>
        <v>1161441</v>
      </c>
      <c r="AH71" s="6">
        <f>VLOOKUP(B71,[46]jul96!$A$48:$IV$122,3,0)</f>
        <v>1237935</v>
      </c>
      <c r="AI71" s="6">
        <f>VLOOKUP(B71,[47]aug96!$A$50:$IV$122,3,0)</f>
        <v>1039676</v>
      </c>
      <c r="AJ71" s="6">
        <f>VLOOKUP(B71,[48]sep96!$A$65:$IV$136,3,0)</f>
        <v>1331044</v>
      </c>
      <c r="AK71" s="6">
        <f>VLOOKUP(B71,[49]oct96!$A$51:$IV$122,3,0)</f>
        <v>1417258</v>
      </c>
      <c r="AL71" s="6">
        <f>VLOOKUP(B71,[50]nov96!$A$55:$IV$124,3,0)</f>
        <v>1860689</v>
      </c>
      <c r="AM71" s="6">
        <f>VLOOKUP(B71,[51]dec96!$A$61:$IV$130,3,0)</f>
        <v>1959635</v>
      </c>
      <c r="AN71" s="6">
        <f>VLOOKUP(B71,[52]jan97!$A$57:$IV$122,3,0)</f>
        <v>1581503</v>
      </c>
      <c r="AO71" s="6">
        <f>VLOOKUP(B71,[53]feb97!$A$59:$IV$123,3,0)</f>
        <v>1246917</v>
      </c>
      <c r="AP71" s="6">
        <f>VLOOKUP(B71,[54]mar97!$A$56:$IV$118,3,0)</f>
        <v>2179881</v>
      </c>
      <c r="AQ71" s="6">
        <f>VLOOKUP(B71,[55]apr97!$A$49:$IV$110,3,0)</f>
        <v>1339547</v>
      </c>
      <c r="AR71" s="6">
        <f>VLOOKUP(B71,[56]may97!$A$35:$IV$95,3,0)</f>
        <v>1875586</v>
      </c>
      <c r="AS71" s="6">
        <f>VLOOKUP(B71,[57]jun97!$A$49:$IV$109,3,0)</f>
        <v>1756648</v>
      </c>
      <c r="AT71" s="6">
        <f>VLOOKUP(B71,[59]jul97!$A$56:$IV$115,3,0)</f>
        <v>1861280</v>
      </c>
      <c r="AU71" s="6">
        <f>VLOOKUP(B71,[58]aug97!$A$54:$IV$111,3,0)</f>
        <v>2316305</v>
      </c>
      <c r="AV71" s="6">
        <f>VLOOKUP(B71,[60]sep97!$A$47:$IV$1033,3,0)</f>
        <v>1729501</v>
      </c>
      <c r="AW71" s="6">
        <f>VLOOKUP(B71,[61]oct97!$A$48:$IV$104,3,0)</f>
        <v>2512973</v>
      </c>
      <c r="AX71" s="6">
        <f>VLOOKUP(B71,[62]nov97!$A$35:$IV$90,3,0)</f>
        <v>2279616</v>
      </c>
      <c r="AY71" s="6">
        <f>VLOOKUP(B71,[63]dec97!$A$35:$IV$89,3,0)</f>
        <v>3230037</v>
      </c>
      <c r="AZ71" s="6">
        <f>VLOOKUP(B71,[64]jan98!$A$51:$IV$101,3,0)</f>
        <v>2834284</v>
      </c>
      <c r="BA71" s="6">
        <f>VLOOKUP(B71,[65]feb98!$A$34:$IV$83,3,0)</f>
        <v>3124343</v>
      </c>
      <c r="BB71" s="6">
        <f>VLOOKUP(B71,[66]mar98!$A$34:$IV$81,3,0)</f>
        <v>3209312</v>
      </c>
      <c r="BC71" s="6">
        <f>VLOOKUP(B71,[67]apr98!$A$34:$IV$80,3,0)</f>
        <v>2364814</v>
      </c>
      <c r="BD71" s="6">
        <f>VLOOKUP(B71,[68]may98!$A$34:$IV$79,3,0)</f>
        <v>3254947</v>
      </c>
      <c r="BE71" s="6">
        <f>VLOOKUP(B71,[69]jun98!$A$34:$IV$78,3,0)</f>
        <v>3316201</v>
      </c>
      <c r="BF71" s="6">
        <f>VLOOKUP(B71,[70]jul98!$A$47:$IV$91,3,0)</f>
        <v>4323343</v>
      </c>
      <c r="BG71" s="6">
        <f>VLOOKUP(B71,[71]aug98!$A$53:$IV$95,3,0)</f>
        <v>4995565</v>
      </c>
      <c r="BH71" s="6">
        <f>VLOOKUP(B71,[72]sep98!$A$34:$IV$75,3,0)</f>
        <v>4057695</v>
      </c>
      <c r="BI71" s="6">
        <f>VLOOKUP(B71,[73]oct98!$A$34:$IV$74,3,0)</f>
        <v>3563697</v>
      </c>
      <c r="BJ71" s="6">
        <f>VLOOKUP(B71,[74]nov98!$A$34:$IV$74,3,0)</f>
        <v>4831950</v>
      </c>
      <c r="BK71" s="6">
        <f>VLOOKUP(B71,[75]dec98!$A$56:$IV$94,3,0)</f>
        <v>4388638</v>
      </c>
      <c r="BL71" s="6">
        <f>VLOOKUP(B71,[76]jan99!$A$33:$IV$67,3,0)</f>
        <v>6372061</v>
      </c>
      <c r="BM71" s="6">
        <f>VLOOKUP(B71,[77]feb99!$A$57:$IV$91,3,0)</f>
        <v>8973720</v>
      </c>
      <c r="BN71" s="6">
        <f>VLOOKUP(B71,[78]mar99!$A$33:$IV$65,3,0)</f>
        <v>4343633</v>
      </c>
      <c r="BO71" s="6">
        <f>VLOOKUP(B71,[79]apr99!$A$33:$IV$64,3,0)</f>
        <v>7567451</v>
      </c>
      <c r="BP71" s="6">
        <f>VLOOKUP(B71,[80]may99!$A$33:$IV$63,3,0)</f>
        <v>6755539</v>
      </c>
      <c r="BQ71" s="6">
        <f>VLOOKUP(B71,[81]jun99!$A$44:$IV$73,3,0)</f>
        <v>4964348</v>
      </c>
      <c r="BR71" s="6">
        <f>VLOOKUP(B71,[82]jul99!$A$33:$IV$62,3,0)</f>
        <v>9600297</v>
      </c>
      <c r="BS71" s="6">
        <f>VLOOKUP(B71,[83]aug99!$A$33:$IV$61,3,0)</f>
        <v>7193270</v>
      </c>
      <c r="BT71" s="6">
        <f>VLOOKUP(B71,[84]sep99!$A$54:$IV$80,3,0)</f>
        <v>11275885</v>
      </c>
      <c r="BU71" s="6">
        <f>VLOOKUP(B71,[85]oct99!$A$59:$IV$84,3,0)</f>
        <v>6617830</v>
      </c>
      <c r="CQ71" s="4" t="s">
        <v>72</v>
      </c>
      <c r="CR71" s="7">
        <f t="shared" si="84"/>
        <v>-0.91331053726359535</v>
      </c>
      <c r="CS71" s="7">
        <f t="shared" si="85"/>
        <v>-0.89100201700534221</v>
      </c>
      <c r="CT71" s="7">
        <f t="shared" si="86"/>
        <v>-0.91911063471506427</v>
      </c>
      <c r="CU71" s="7">
        <f t="shared" si="87"/>
        <v>-0.89384358751102211</v>
      </c>
      <c r="CV71" s="7">
        <f t="shared" si="88"/>
        <v>-0.90791115455532623</v>
      </c>
      <c r="CW71" s="7">
        <f t="shared" si="89"/>
        <v>-0.90899954978645248</v>
      </c>
      <c r="CX71" s="7">
        <f t="shared" si="90"/>
        <v>-0.86240439641309641</v>
      </c>
      <c r="CY71" s="7">
        <f t="shared" si="91"/>
        <v>-0.94460982338391031</v>
      </c>
      <c r="CZ71" s="7">
        <f t="shared" si="92"/>
        <v>-0.91524360933942872</v>
      </c>
      <c r="DA71" s="7">
        <f t="shared" si="93"/>
        <v>-0.89503112790855688</v>
      </c>
      <c r="DB71" s="7">
        <f t="shared" si="94"/>
        <v>-0.93148462247092545</v>
      </c>
      <c r="DC71" s="7">
        <f t="shared" si="95"/>
        <v>-0.91017952102673905</v>
      </c>
      <c r="DD71" s="7">
        <f t="shared" si="96"/>
        <v>-0.93992619414950807</v>
      </c>
      <c r="DE71" s="7">
        <f t="shared" si="97"/>
        <v>-0.93851985915223635</v>
      </c>
      <c r="DF71" s="7">
        <f t="shared" si="98"/>
        <v>-0.91655505650066227</v>
      </c>
      <c r="DG71" s="7">
        <f t="shared" si="99"/>
        <v>-0.94131419024765106</v>
      </c>
      <c r="DH71" s="7">
        <f t="shared" si="100"/>
        <v>-0.89562467082989805</v>
      </c>
      <c r="DI71" s="7">
        <f>(U181-$U$112)/$U$112</f>
        <v>-0.90430295625279977</v>
      </c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</row>
    <row r="72" spans="2:181" x14ac:dyDescent="0.2">
      <c r="B72" s="5">
        <v>36465</v>
      </c>
      <c r="C72" s="6">
        <v>55313593</v>
      </c>
      <c r="D72" s="6">
        <f>VLOOKUP(B72,[16]jan94!$A$53:$IV$163,3,0)</f>
        <v>544809</v>
      </c>
      <c r="E72" s="6">
        <f>VLOOKUP(B72,[17]feb94!$A$55:$IV$164,3,0)</f>
        <v>842694</v>
      </c>
      <c r="F72" s="6">
        <f>VLOOKUP(B72,[18]mar94!$A$38:$IV$146,3,0)</f>
        <v>783528</v>
      </c>
      <c r="G72" s="6">
        <f>VLOOKUP(B72,[19]apr94!$A$38:$IV$145,3,0)</f>
        <v>689750</v>
      </c>
      <c r="H72" s="6">
        <f>VLOOKUP(B72,[20]may94!$A$64:$IV$169,3,0)</f>
        <v>883200</v>
      </c>
      <c r="I72" s="6">
        <f>VLOOKUP(B72,[21]jun94!$A$53:$IV$157,3,0)</f>
        <v>635678</v>
      </c>
      <c r="J72" s="6">
        <f>VLOOKUP(B72,[22]jul94!$A$61:$IV$164,3,0)</f>
        <v>1020523</v>
      </c>
      <c r="K72" s="6">
        <f>VLOOKUP(B72,[23]aug94!$A$55:$IV$157,3,0)</f>
        <v>648175</v>
      </c>
      <c r="L72" s="6">
        <f>VLOOKUP(B72,[24]sep94!$A$54:$IV$156,3,0)</f>
        <v>988520</v>
      </c>
      <c r="M72" s="6">
        <f>VLOOKUP(B72,[25]oct94!$A$49:$IV$149,3,0)</f>
        <v>749166</v>
      </c>
      <c r="N72" s="6">
        <f>VLOOKUP(B72,[26]nov94!$A$38:$IV$138,3,0)</f>
        <v>665297</v>
      </c>
      <c r="O72" s="6">
        <f>VLOOKUP(B72,[27]dec94!$A$50:$IV$148,3,0)</f>
        <v>757546</v>
      </c>
      <c r="P72" s="6">
        <f>VLOOKUP(B72,[28]jan95!$A$63:$IV$158,3,0)</f>
        <v>553497</v>
      </c>
      <c r="Q72" s="6">
        <f>VLOOKUP(B72,[29]feb95!$A$50:$IV$143,3,0)</f>
        <v>580244</v>
      </c>
      <c r="R72" s="6">
        <f>VLOOKUP(B72,[30]mar95!$A$37:$IV$129,3,0)</f>
        <v>929988</v>
      </c>
      <c r="S72" s="6">
        <f>VLOOKUP(B72,[31]apr95!$A$54:$IV$146,3,0)</f>
        <v>547783</v>
      </c>
      <c r="T72" s="6">
        <f>VLOOKUP(B72,[32]may95!$A$37:$IV$127,3,0)</f>
        <v>992653</v>
      </c>
      <c r="U72" s="6">
        <f>VLOOKUP(B72,[33]jun95!$A$53:$IV$142,3,0)</f>
        <v>693641</v>
      </c>
      <c r="V72" s="6">
        <f>VLOOKUP(B72,[34]jul95!$A$52:$IV$140,3,0)</f>
        <v>1002147</v>
      </c>
      <c r="W72" s="6">
        <f>VLOOKUP(B72,[35]aug95!$A$53:$IV$140,3,0)</f>
        <v>764952</v>
      </c>
      <c r="X72" s="6">
        <f>VLOOKUP(B72,[36]sep95!$A$51:$IV$137,3,0)</f>
        <v>1096619</v>
      </c>
      <c r="Y72" s="6">
        <f>VLOOKUP(B72,[37]oct95!$A$60:$IV$145,3,0)</f>
        <v>655014</v>
      </c>
      <c r="Z72" s="6">
        <f>VLOOKUP(B72,[38]nov95!$A$54:$IV$138,3,0)</f>
        <v>596578</v>
      </c>
      <c r="AA72" s="6">
        <f>VLOOKUP(B72,[39]dec95!$A$37:$IV$120,3,0)</f>
        <v>997604</v>
      </c>
      <c r="AB72" s="6">
        <f>VLOOKUP(B72,[40]jan96!$A$54:$IV$134,3,0)</f>
        <v>874020</v>
      </c>
      <c r="AC72" s="6">
        <f>VLOOKUP(B72,[41]feb96!$A$36:$IV$114,3,0)</f>
        <v>896528</v>
      </c>
      <c r="AD72" s="6">
        <f>VLOOKUP(B72,[42]mar96!$A$36:$IV$114,3,0)</f>
        <v>1207725</v>
      </c>
      <c r="AE72" s="6">
        <f>VLOOKUP(B72,[43]apr96!$A$56:$IV$132,3,0)</f>
        <v>847240</v>
      </c>
      <c r="AF72" s="6">
        <f>VLOOKUP(B72,[44]may96!$A$36:$IV$111,3,0)</f>
        <v>1562870</v>
      </c>
      <c r="AG72" s="6">
        <f>VLOOKUP(B72,[45]jun96!$A$36:$IV$110,3,0)</f>
        <v>1064805</v>
      </c>
      <c r="AH72" s="6">
        <f>VLOOKUP(B72,[46]jul96!$A$48:$IV$122,3,0)</f>
        <v>1145686</v>
      </c>
      <c r="AI72" s="6">
        <f>VLOOKUP(B72,[47]aug96!$A$50:$IV$122,3,0)</f>
        <v>968789</v>
      </c>
      <c r="AJ72" s="6">
        <f>VLOOKUP(B72,[48]sep96!$A$65:$IV$136,3,0)</f>
        <v>1213237</v>
      </c>
      <c r="AK72" s="6">
        <f>VLOOKUP(B72,[49]oct96!$A$51:$IV$122,3,0)</f>
        <v>1329348</v>
      </c>
      <c r="AL72" s="6">
        <f>VLOOKUP(B72,[50]nov96!$A$55:$IV$124,3,0)</f>
        <v>1746955</v>
      </c>
      <c r="AM72" s="6">
        <f>VLOOKUP(B72,[51]dec96!$A$61:$IV$130,3,0)</f>
        <v>1726549</v>
      </c>
      <c r="AN72" s="6">
        <f>VLOOKUP(B72,[52]jan97!$A$57:$IV$122,3,0)</f>
        <v>1516857</v>
      </c>
      <c r="AO72" s="6">
        <f>VLOOKUP(B72,[53]feb97!$A$59:$IV$123,3,0)</f>
        <v>1248696</v>
      </c>
      <c r="AP72" s="6">
        <f>VLOOKUP(B72,[54]mar97!$A$56:$IV$118,3,0)</f>
        <v>1994394</v>
      </c>
      <c r="AQ72" s="6">
        <f>VLOOKUP(B72,[55]apr97!$A$49:$IV$110,3,0)</f>
        <v>1231684</v>
      </c>
      <c r="AR72" s="6">
        <f>VLOOKUP(B72,[56]may97!$A$35:$IV$95,3,0)</f>
        <v>1725600</v>
      </c>
      <c r="AS72" s="6">
        <f>VLOOKUP(B72,[57]jun97!$A$49:$IV$109,3,0)</f>
        <v>1693062</v>
      </c>
      <c r="AT72" s="6">
        <f>VLOOKUP(B72,[59]jul97!$A$56:$IV$115,3,0)</f>
        <v>1708249</v>
      </c>
      <c r="AU72" s="6">
        <f>VLOOKUP(B72,[58]aug97!$A$54:$IV$111,3,0)</f>
        <v>2214732</v>
      </c>
      <c r="AV72" s="6">
        <f>VLOOKUP(B72,[60]sep97!$A$47:$IV$1033,3,0)</f>
        <v>1689721</v>
      </c>
      <c r="AW72" s="6">
        <f>VLOOKUP(B72,[61]oct97!$A$48:$IV$104,3,0)</f>
        <v>2419138</v>
      </c>
      <c r="AX72" s="6">
        <f>VLOOKUP(B72,[62]nov97!$A$35:$IV$90,3,0)</f>
        <v>2169184</v>
      </c>
      <c r="AY72" s="6">
        <f>VLOOKUP(B72,[63]dec97!$A$35:$IV$89,3,0)</f>
        <v>3269014</v>
      </c>
      <c r="AZ72" s="6">
        <f>VLOOKUP(B72,[64]jan98!$A$51:$IV$101,3,0)</f>
        <v>2641782</v>
      </c>
      <c r="BA72" s="6">
        <f>VLOOKUP(B72,[65]feb98!$A$34:$IV$83,3,0)</f>
        <v>3004478</v>
      </c>
      <c r="BB72" s="6">
        <f>VLOOKUP(B72,[66]mar98!$A$34:$IV$81,3,0)</f>
        <v>3056593</v>
      </c>
      <c r="BC72" s="6">
        <f>VLOOKUP(B72,[67]apr98!$A$34:$IV$80,3,0)</f>
        <v>2232412</v>
      </c>
      <c r="BD72" s="6">
        <f>VLOOKUP(B72,[68]may98!$A$34:$IV$79,3,0)</f>
        <v>2987678</v>
      </c>
      <c r="BE72" s="6">
        <f>VLOOKUP(B72,[69]jun98!$A$34:$IV$78,3,0)</f>
        <v>3065854</v>
      </c>
      <c r="BF72" s="6">
        <f>VLOOKUP(B72,[70]jul98!$A$47:$IV$91,3,0)</f>
        <v>3949049</v>
      </c>
      <c r="BG72" s="6">
        <f>VLOOKUP(B72,[71]aug98!$A$53:$IV$95,3,0)</f>
        <v>4357383</v>
      </c>
      <c r="BH72" s="6">
        <f>VLOOKUP(B72,[72]sep98!$A$34:$IV$75,3,0)</f>
        <v>3887071</v>
      </c>
      <c r="BI72" s="6">
        <f>VLOOKUP(B72,[73]oct98!$A$34:$IV$74,3,0)</f>
        <v>3161629</v>
      </c>
      <c r="BJ72" s="6">
        <f>VLOOKUP(B72,[74]nov98!$A$34:$IV$74,3,0)</f>
        <v>4525988</v>
      </c>
      <c r="BK72" s="6">
        <f>VLOOKUP(B72,[75]dec98!$A$56:$IV$94,3,0)</f>
        <v>3962499</v>
      </c>
      <c r="BL72" s="6">
        <f>VLOOKUP(B72,[76]jan99!$A$33:$IV$67,3,0)</f>
        <v>5458563</v>
      </c>
      <c r="BM72" s="6">
        <f>VLOOKUP(B72,[77]feb99!$A$57:$IV$91,3,0)</f>
        <v>8931174</v>
      </c>
      <c r="BN72" s="6">
        <f>VLOOKUP(B72,[78]mar99!$A$33:$IV$65,3,0)</f>
        <v>3918115</v>
      </c>
      <c r="BO72" s="6">
        <f>VLOOKUP(B72,[79]apr99!$A$33:$IV$64,3,0)</f>
        <v>6625389</v>
      </c>
      <c r="BP72" s="6">
        <f>VLOOKUP(B72,[80]may99!$A$33:$IV$63,3,0)</f>
        <v>6289657</v>
      </c>
      <c r="BQ72" s="6">
        <f>VLOOKUP(B72,[81]jun99!$A$44:$IV$73,3,0)</f>
        <v>4311375</v>
      </c>
      <c r="BR72" s="6">
        <f>VLOOKUP(B72,[82]jul99!$A$33:$IV$62,3,0)</f>
        <v>8107655</v>
      </c>
      <c r="BS72" s="6">
        <f>VLOOKUP(B72,[83]aug99!$A$33:$IV$61,3,0)</f>
        <v>6635019</v>
      </c>
      <c r="BT72" s="6">
        <f>VLOOKUP(B72,[84]sep99!$A$54:$IV$80,3,0)</f>
        <v>11143629</v>
      </c>
      <c r="BU72" s="6">
        <f>VLOOKUP(B72,[85]oct99!$A$59:$IV$84,3,0)</f>
        <v>11565603</v>
      </c>
      <c r="BV72" s="6">
        <f>VLOOKUP(B72,[86]nov99!$A$33:$IV$57,3,0)</f>
        <v>5745293</v>
      </c>
      <c r="CQ72" s="4" t="s">
        <v>73</v>
      </c>
      <c r="CR72" s="7">
        <f t="shared" si="84"/>
        <v>-0.92353356851671331</v>
      </c>
      <c r="CS72" s="7">
        <f t="shared" si="85"/>
        <v>-0.89475853871711752</v>
      </c>
      <c r="CT72" s="7">
        <f t="shared" si="86"/>
        <v>-0.92672747478353101</v>
      </c>
      <c r="CU72" s="7">
        <f t="shared" si="87"/>
        <v>-0.89836408707306681</v>
      </c>
      <c r="CV72" s="7">
        <f t="shared" si="88"/>
        <v>-0.90843037332022136</v>
      </c>
      <c r="CW72" s="7">
        <f t="shared" si="89"/>
        <v>-0.91767843991046083</v>
      </c>
      <c r="CX72" s="7">
        <f t="shared" si="90"/>
        <v>-0.86462257686175426</v>
      </c>
      <c r="CY72" s="7">
        <f t="shared" si="91"/>
        <v>-0.94639337504174514</v>
      </c>
      <c r="CZ72" s="7">
        <f t="shared" si="92"/>
        <v>-0.91673944291380072</v>
      </c>
      <c r="DA72" s="7">
        <f t="shared" si="93"/>
        <v>-0.89587778086726944</v>
      </c>
      <c r="DB72" s="7">
        <f t="shared" si="94"/>
        <v>-0.93231915672776222</v>
      </c>
      <c r="DC72" s="7">
        <f t="shared" si="95"/>
        <v>-0.90924065955767774</v>
      </c>
      <c r="DD72" s="7">
        <f t="shared" si="96"/>
        <v>-0.94462601238396748</v>
      </c>
      <c r="DE72" s="7">
        <f t="shared" si="97"/>
        <v>-0.94214380617674609</v>
      </c>
      <c r="DF72" s="7">
        <f t="shared" si="98"/>
        <v>-0.91389692717374271</v>
      </c>
      <c r="DG72" s="7">
        <f t="shared" si="99"/>
        <v>-0.94164695281710231</v>
      </c>
      <c r="DH72" s="7">
        <f t="shared" si="100"/>
        <v>-0.8854299069984759</v>
      </c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</row>
    <row r="73" spans="2:181" x14ac:dyDescent="0.2">
      <c r="B73" s="5">
        <v>36495</v>
      </c>
      <c r="C73" s="6">
        <v>56877967</v>
      </c>
      <c r="D73" s="6">
        <f>VLOOKUP(B73,[16]jan94!$A$53:$IV$163,3,0)</f>
        <v>496580</v>
      </c>
      <c r="E73" s="6">
        <f>VLOOKUP(B73,[17]feb94!$A$55:$IV$164,3,0)</f>
        <v>831560</v>
      </c>
      <c r="F73" s="6">
        <f>VLOOKUP(B73,[18]mar94!$A$38:$IV$146,3,0)</f>
        <v>786463</v>
      </c>
      <c r="G73" s="6">
        <f>VLOOKUP(B73,[19]apr94!$A$38:$IV$145,3,0)</f>
        <v>706946</v>
      </c>
      <c r="H73" s="6">
        <f>VLOOKUP(B73,[20]may94!$A$64:$IV$169,3,0)</f>
        <v>808427</v>
      </c>
      <c r="I73" s="6">
        <f>VLOOKUP(B73,[21]jun94!$A$53:$IV$157,3,0)</f>
        <v>645874</v>
      </c>
      <c r="J73" s="6">
        <f>VLOOKUP(B73,[22]jul94!$A$61:$IV$164,3,0)</f>
        <v>1023136</v>
      </c>
      <c r="K73" s="6">
        <f>VLOOKUP(B73,[23]aug94!$A$55:$IV$157,3,0)</f>
        <v>654798</v>
      </c>
      <c r="L73" s="6">
        <f>VLOOKUP(B73,[24]sep94!$A$54:$IV$156,3,0)</f>
        <v>966921</v>
      </c>
      <c r="M73" s="6">
        <f>VLOOKUP(B73,[25]oct94!$A$49:$IV$149,3,0)</f>
        <v>734729</v>
      </c>
      <c r="N73" s="6">
        <f>VLOOKUP(B73,[26]nov94!$A$38:$IV$138,3,0)</f>
        <v>643989</v>
      </c>
      <c r="O73" s="6">
        <f>VLOOKUP(B73,[27]dec94!$A$50:$IV$148,3,0)</f>
        <v>783347</v>
      </c>
      <c r="P73" s="6">
        <f>VLOOKUP(B73,[28]jan95!$A$63:$IV$158,3,0)</f>
        <v>546023</v>
      </c>
      <c r="Q73" s="6">
        <f>VLOOKUP(B73,[29]feb95!$A$50:$IV$143,3,0)</f>
        <v>567222</v>
      </c>
      <c r="R73" s="6">
        <f>VLOOKUP(B73,[30]mar95!$A$37:$IV$129,3,0)</f>
        <v>982650</v>
      </c>
      <c r="S73" s="6">
        <f>VLOOKUP(B73,[31]apr95!$A$54:$IV$146,3,0)</f>
        <v>729840</v>
      </c>
      <c r="T73" s="6">
        <f>VLOOKUP(B73,[32]may95!$A$37:$IV$127,3,0)</f>
        <v>960370</v>
      </c>
      <c r="U73" s="6">
        <f>VLOOKUP(B73,[33]jun95!$A$53:$IV$142,3,0)</f>
        <v>655803</v>
      </c>
      <c r="V73" s="6">
        <f>VLOOKUP(B73,[34]jul95!$A$52:$IV$140,3,0)</f>
        <v>1004216</v>
      </c>
      <c r="W73" s="6">
        <f>VLOOKUP(B73,[35]aug95!$A$53:$IV$140,3,0)</f>
        <v>776418</v>
      </c>
      <c r="X73" s="6">
        <f>VLOOKUP(B73,[36]sep95!$A$51:$IV$137,3,0)</f>
        <v>1111669</v>
      </c>
      <c r="Y73" s="6">
        <f>VLOOKUP(B73,[37]oct95!$A$60:$IV$145,3,0)</f>
        <v>670516</v>
      </c>
      <c r="Z73" s="6">
        <f>VLOOKUP(B73,[38]nov95!$A$54:$IV$138,3,0)</f>
        <v>620818</v>
      </c>
      <c r="AA73" s="6">
        <f>VLOOKUP(B73,[39]dec95!$A$37:$IV$120,3,0)</f>
        <v>980841</v>
      </c>
      <c r="AB73" s="6">
        <f>VLOOKUP(B73,[40]jan96!$A$54:$IV$134,3,0)</f>
        <v>904402</v>
      </c>
      <c r="AC73" s="6">
        <f>VLOOKUP(B73,[41]feb96!$A$36:$IV$114,3,0)</f>
        <v>907100</v>
      </c>
      <c r="AD73" s="6">
        <f>VLOOKUP(B73,[42]mar96!$A$36:$IV$114,3,0)</f>
        <v>1227294</v>
      </c>
      <c r="AE73" s="6">
        <f>VLOOKUP(B73,[43]apr96!$A$56:$IV$132,3,0)</f>
        <v>869972</v>
      </c>
      <c r="AF73" s="6">
        <f>VLOOKUP(B73,[44]may96!$A$36:$IV$111,3,0)</f>
        <v>1525514</v>
      </c>
      <c r="AG73" s="6">
        <f>VLOOKUP(B73,[45]jun96!$A$36:$IV$110,3,0)</f>
        <v>1103089</v>
      </c>
      <c r="AH73" s="6">
        <f>VLOOKUP(B73,[46]jul96!$A$48:$IV$122,3,0)</f>
        <v>1143212</v>
      </c>
      <c r="AI73" s="6">
        <f>VLOOKUP(B73,[47]aug96!$A$50:$IV$122,3,0)</f>
        <v>980645</v>
      </c>
      <c r="AJ73" s="6">
        <f>VLOOKUP(B73,[48]sep96!$A$65:$IV$136,3,0)</f>
        <v>1229866</v>
      </c>
      <c r="AK73" s="6">
        <f>VLOOKUP(B73,[49]oct96!$A$51:$IV$122,3,0)</f>
        <v>1311912</v>
      </c>
      <c r="AL73" s="6">
        <f>VLOOKUP(B73,[50]nov96!$A$55:$IV$124,3,0)</f>
        <v>1804405</v>
      </c>
      <c r="AM73" s="6">
        <f>VLOOKUP(B73,[51]dec96!$A$61:$IV$130,3,0)</f>
        <v>1838958</v>
      </c>
      <c r="AN73" s="6">
        <f>VLOOKUP(B73,[52]jan97!$A$57:$IV$122,3,0)</f>
        <v>1602665</v>
      </c>
      <c r="AO73" s="6">
        <f>VLOOKUP(B73,[53]feb97!$A$59:$IV$123,3,0)</f>
        <v>1220149</v>
      </c>
      <c r="AP73" s="6">
        <f>VLOOKUP(B73,[54]mar97!$A$56:$IV$118,3,0)</f>
        <v>2058146</v>
      </c>
      <c r="AQ73" s="6">
        <f>VLOOKUP(B73,[55]apr97!$A$49:$IV$110,3,0)</f>
        <v>1123713</v>
      </c>
      <c r="AR73" s="6">
        <f>VLOOKUP(B73,[56]may97!$A$35:$IV$95,3,0)</f>
        <v>1608405</v>
      </c>
      <c r="AS73" s="6">
        <f>VLOOKUP(B73,[57]jun97!$A$49:$IV$109,3,0)</f>
        <v>1716011</v>
      </c>
      <c r="AT73" s="6">
        <f>VLOOKUP(B73,[59]jul97!$A$56:$IV$115,3,0)</f>
        <v>1624635</v>
      </c>
      <c r="AU73" s="6">
        <f>VLOOKUP(B73,[58]aug97!$A$54:$IV$111,3,0)</f>
        <v>2249444</v>
      </c>
      <c r="AV73" s="6">
        <f>VLOOKUP(B73,[60]sep97!$A$47:$IV$1033,3,0)</f>
        <v>1614959</v>
      </c>
      <c r="AW73" s="6">
        <f>VLOOKUP(B73,[61]oct97!$A$48:$IV$104,3,0)</f>
        <v>2375468</v>
      </c>
      <c r="AX73" s="6">
        <f>VLOOKUP(B73,[62]nov97!$A$35:$IV$90,3,0)</f>
        <v>2227368</v>
      </c>
      <c r="AY73" s="6">
        <f>VLOOKUP(B73,[63]dec97!$A$35:$IV$89,3,0)</f>
        <v>3310541</v>
      </c>
      <c r="AZ73" s="6">
        <f>VLOOKUP(B73,[64]jan98!$A$51:$IV$101,3,0)</f>
        <v>2765757</v>
      </c>
      <c r="BA73" s="6">
        <f>VLOOKUP(B73,[65]feb98!$A$34:$IV$83,3,0)</f>
        <v>2954597</v>
      </c>
      <c r="BB73" s="6">
        <f>VLOOKUP(B73,[66]mar98!$A$34:$IV$81,3,0)</f>
        <v>3139475</v>
      </c>
      <c r="BC73" s="6">
        <f>VLOOKUP(B73,[67]apr98!$A$34:$IV$80,3,0)</f>
        <v>2131357</v>
      </c>
      <c r="BD73" s="6">
        <f>VLOOKUP(B73,[68]may98!$A$34:$IV$79,3,0)</f>
        <v>2831282</v>
      </c>
      <c r="BE73" s="6">
        <f>VLOOKUP(B73,[69]jun98!$A$34:$IV$78,3,0)</f>
        <v>3005017</v>
      </c>
      <c r="BF73" s="6">
        <f>VLOOKUP(B73,[70]jul98!$A$47:$IV$91,3,0)</f>
        <v>3840472</v>
      </c>
      <c r="BG73" s="6">
        <f>VLOOKUP(B73,[71]aug98!$A$53:$IV$95,3,0)</f>
        <v>4047065</v>
      </c>
      <c r="BH73" s="6">
        <f>VLOOKUP(B73,[72]sep98!$A$34:$IV$75,3,0)</f>
        <v>3844392</v>
      </c>
      <c r="BI73" s="6">
        <f>VLOOKUP(B73,[73]oct98!$A$34:$IV$74,3,0)</f>
        <v>3086822</v>
      </c>
      <c r="BJ73" s="6">
        <f>VLOOKUP(B73,[74]nov98!$A$34:$IV$74,3,0)</f>
        <v>4526447</v>
      </c>
      <c r="BK73" s="6">
        <f>VLOOKUP(B73,[75]dec98!$A$56:$IV$94,3,0)</f>
        <v>3729827</v>
      </c>
      <c r="BL73" s="6">
        <f>VLOOKUP(B73,[76]jan99!$A$33:$IV$67,3,0)</f>
        <v>5044760</v>
      </c>
      <c r="BM73" s="6">
        <f>VLOOKUP(B73,[77]feb99!$A$57:$IV$91,3,0)</f>
        <v>8819401</v>
      </c>
      <c r="BN73" s="6">
        <f>VLOOKUP(B73,[78]mar99!$A$33:$IV$65,3,0)</f>
        <v>3709247</v>
      </c>
      <c r="BO73" s="6">
        <f>VLOOKUP(B73,[79]apr99!$A$33:$IV$64,3,0)</f>
        <v>5941246</v>
      </c>
      <c r="BP73" s="6">
        <f>VLOOKUP(B73,[80]may99!$A$33:$IV$63,3,0)</f>
        <v>5822086</v>
      </c>
      <c r="BQ73" s="6">
        <f>VLOOKUP(B73,[81]jun99!$A$44:$IV$73,3,0)</f>
        <v>4020871</v>
      </c>
      <c r="BR73" s="6">
        <f>VLOOKUP(B73,[82]jul99!$A$33:$IV$62,3,0)</f>
        <v>7364346</v>
      </c>
      <c r="BS73" s="6">
        <f>VLOOKUP(B73,[83]aug99!$A$33:$IV$61,3,0)</f>
        <v>5881702</v>
      </c>
      <c r="BT73" s="6">
        <f>VLOOKUP(B73,[84]sep99!$A$54:$IV$80,3,0)</f>
        <v>10379308</v>
      </c>
      <c r="BU73" s="6">
        <f>VLOOKUP(B73,[85]oct99!$A$59:$IV$84,3,0)</f>
        <v>11864829</v>
      </c>
      <c r="BV73" s="6">
        <f>VLOOKUP(B73,[86]nov99!$A$33:$IV$57,3,0)</f>
        <v>11190593</v>
      </c>
      <c r="BW73" s="6">
        <f>VLOOKUP(B73,[87]dec99!$A$33:$IV$57,3,0)</f>
        <v>3637592</v>
      </c>
      <c r="CQ73" s="4" t="s">
        <v>74</v>
      </c>
      <c r="CR73" s="7">
        <f t="shared" si="84"/>
        <v>-0.92339498100143902</v>
      </c>
      <c r="CS73" s="7">
        <f t="shared" si="85"/>
        <v>-0.90030433163391277</v>
      </c>
      <c r="CT73" s="7">
        <f t="shared" si="86"/>
        <v>-0.92306817874407199</v>
      </c>
      <c r="CU73" s="7">
        <f t="shared" si="87"/>
        <v>-0.90406285627841776</v>
      </c>
      <c r="CV73" s="7">
        <f t="shared" si="88"/>
        <v>-0.91093134499475414</v>
      </c>
      <c r="CW73" s="7">
        <f t="shared" si="89"/>
        <v>-0.9199989755723148</v>
      </c>
      <c r="CX73" s="7">
        <f t="shared" si="90"/>
        <v>-0.87322776318798556</v>
      </c>
      <c r="CY73" s="7">
        <f t="shared" si="91"/>
        <v>-0.94717168184321776</v>
      </c>
      <c r="CZ73" s="7">
        <f t="shared" si="92"/>
        <v>-0.91649227472102046</v>
      </c>
      <c r="DA73" s="7">
        <f t="shared" si="93"/>
        <v>-0.89712579762462707</v>
      </c>
      <c r="DB73" s="7">
        <f t="shared" si="94"/>
        <v>-0.93402134174989704</v>
      </c>
      <c r="DC73" s="7">
        <f t="shared" si="95"/>
        <v>-0.90878778599262133</v>
      </c>
      <c r="DD73" s="7">
        <f t="shared" si="96"/>
        <v>-0.94029224293686342</v>
      </c>
      <c r="DE73" s="7">
        <f t="shared" si="97"/>
        <v>-0.93989337347504065</v>
      </c>
      <c r="DF73" s="7">
        <f t="shared" si="98"/>
        <v>-0.91654308488995206</v>
      </c>
      <c r="DG73" s="7">
        <f t="shared" si="99"/>
        <v>-0.94149750116331121</v>
      </c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</row>
    <row r="74" spans="2:181" x14ac:dyDescent="0.2">
      <c r="B74" s="5">
        <v>36526</v>
      </c>
      <c r="C74" s="6">
        <v>56436876</v>
      </c>
      <c r="D74" s="6">
        <f>VLOOKUP(B74,[16]jan94!$A$53:$IV$163,3,0)</f>
        <v>497480</v>
      </c>
      <c r="E74" s="6">
        <f>VLOOKUP(B74,[17]feb94!$A$55:$IV$164,3,0)</f>
        <v>802901</v>
      </c>
      <c r="F74" s="6">
        <f>VLOOKUP(B74,[18]mar94!$A$38:$IV$146,3,0)</f>
        <v>772748</v>
      </c>
      <c r="G74" s="6">
        <f>VLOOKUP(B74,[19]apr94!$A$38:$IV$145,3,0)</f>
        <v>690331</v>
      </c>
      <c r="H74" s="6">
        <f>VLOOKUP(B74,[20]may94!$A$64:$IV$169,3,0)</f>
        <v>796326</v>
      </c>
      <c r="I74" s="6">
        <f>VLOOKUP(B74,[21]jun94!$A$53:$IV$157,3,0)</f>
        <v>617669</v>
      </c>
      <c r="J74" s="6">
        <f>VLOOKUP(B74,[22]jul94!$A$61:$IV$164,3,0)</f>
        <v>986112</v>
      </c>
      <c r="K74" s="6">
        <f>VLOOKUP(B74,[23]aug94!$A$55:$IV$157,3,0)</f>
        <v>625826</v>
      </c>
      <c r="L74" s="6">
        <f>VLOOKUP(B74,[24]sep94!$A$54:$IV$156,3,0)</f>
        <v>969157</v>
      </c>
      <c r="M74" s="6">
        <f>VLOOKUP(B74,[25]oct94!$A$49:$IV$149,3,0)</f>
        <v>816079</v>
      </c>
      <c r="N74" s="6">
        <f>VLOOKUP(B74,[26]nov94!$A$38:$IV$138,3,0)</f>
        <v>640987</v>
      </c>
      <c r="O74" s="6">
        <f>VLOOKUP(B74,[27]dec94!$A$50:$IV$148,3,0)</f>
        <v>721821</v>
      </c>
      <c r="P74" s="6">
        <f>VLOOKUP(B74,[28]jan95!$A$63:$IV$158,3,0)</f>
        <v>598014</v>
      </c>
      <c r="Q74" s="6">
        <f>VLOOKUP(B74,[29]feb95!$A$50:$IV$143,3,0)</f>
        <v>570282</v>
      </c>
      <c r="R74" s="6">
        <f>VLOOKUP(B74,[30]mar95!$A$37:$IV$129,3,0)</f>
        <v>920258</v>
      </c>
      <c r="S74" s="6">
        <f>VLOOKUP(B74,[31]apr95!$A$54:$IV$146,3,0)</f>
        <v>595414</v>
      </c>
      <c r="T74" s="6">
        <f>VLOOKUP(B74,[32]may95!$A$37:$IV$127,3,0)</f>
        <v>939814</v>
      </c>
      <c r="U74" s="6">
        <f>VLOOKUP(B74,[33]jun95!$A$53:$IV$142,3,0)</f>
        <v>683853</v>
      </c>
      <c r="V74" s="6">
        <f>VLOOKUP(B74,[34]jul95!$A$52:$IV$140,3,0)</f>
        <v>997189</v>
      </c>
      <c r="W74" s="6">
        <f>VLOOKUP(B74,[35]aug95!$A$53:$IV$140,3,0)</f>
        <v>758373</v>
      </c>
      <c r="X74" s="6">
        <f>VLOOKUP(B74,[36]sep95!$A$51:$IV$137,3,0)</f>
        <v>1065832</v>
      </c>
      <c r="Y74" s="6">
        <f>VLOOKUP(B74,[37]oct95!$A$60:$IV$145,3,0)</f>
        <v>684176</v>
      </c>
      <c r="Z74" s="6">
        <f>VLOOKUP(B74,[38]nov95!$A$54:$IV$138,3,0)</f>
        <v>593340</v>
      </c>
      <c r="AA74" s="6">
        <f>VLOOKUP(B74,[39]dec95!$A$37:$IV$120,3,0)</f>
        <v>956165</v>
      </c>
      <c r="AB74" s="6">
        <f>VLOOKUP(B74,[40]jan96!$A$54:$IV$134,3,0)</f>
        <v>865575</v>
      </c>
      <c r="AC74" s="6">
        <f>VLOOKUP(B74,[41]feb96!$A$36:$IV$114,3,0)</f>
        <v>851977</v>
      </c>
      <c r="AD74" s="6">
        <f>VLOOKUP(B74,[42]mar96!$A$36:$IV$114,3,0)</f>
        <v>1168246</v>
      </c>
      <c r="AE74" s="6">
        <f>VLOOKUP(B74,[43]apr96!$A$56:$IV$132,3,0)</f>
        <v>854966</v>
      </c>
      <c r="AF74" s="6">
        <f>VLOOKUP(B74,[44]may96!$A$36:$IV$111,3,0)</f>
        <v>1478716</v>
      </c>
      <c r="AG74" s="6">
        <f>VLOOKUP(B74,[45]jun96!$A$36:$IV$110,3,0)</f>
        <v>1105855</v>
      </c>
      <c r="AH74" s="6">
        <f>VLOOKUP(B74,[46]jul96!$A$48:$IV$122,3,0)</f>
        <v>1125980</v>
      </c>
      <c r="AI74" s="6">
        <f>VLOOKUP(B74,[47]aug96!$A$50:$IV$122,3,0)</f>
        <v>941631</v>
      </c>
      <c r="AJ74" s="6">
        <f>VLOOKUP(B74,[48]sep96!$A$65:$IV$136,3,0)</f>
        <v>1206674</v>
      </c>
      <c r="AK74" s="6">
        <f>VLOOKUP(B74,[49]oct96!$A$51:$IV$122,3,0)</f>
        <v>1333295</v>
      </c>
      <c r="AL74" s="6">
        <f>VLOOKUP(B74,[50]nov96!$A$55:$IV$124,3,0)</f>
        <v>1735144</v>
      </c>
      <c r="AM74" s="6">
        <f>VLOOKUP(B74,[51]dec96!$A$61:$IV$130,3,0)</f>
        <v>1808252</v>
      </c>
      <c r="AN74" s="6">
        <f>VLOOKUP(B74,[52]jan97!$A$57:$IV$122,3,0)</f>
        <v>1551745</v>
      </c>
      <c r="AO74" s="6">
        <f>VLOOKUP(B74,[53]feb97!$A$59:$IV$123,3,0)</f>
        <v>1255863</v>
      </c>
      <c r="AP74" s="6">
        <f>VLOOKUP(B74,[54]mar97!$A$56:$IV$118,3,0)</f>
        <v>1944725</v>
      </c>
      <c r="AQ74" s="6">
        <f>VLOOKUP(B74,[55]apr97!$A$49:$IV$110,3,0)</f>
        <v>1114071</v>
      </c>
      <c r="AR74" s="6">
        <f>VLOOKUP(B74,[56]may97!$A$35:$IV$95,3,0)</f>
        <v>1554469</v>
      </c>
      <c r="AS74" s="6">
        <f>VLOOKUP(B74,[57]jun97!$A$49:$IV$109,3,0)</f>
        <v>1615257</v>
      </c>
      <c r="AT74" s="6">
        <f>VLOOKUP(B74,[59]jul97!$A$56:$IV$115,3,0)</f>
        <v>1587377</v>
      </c>
      <c r="AU74" s="6">
        <f>VLOOKUP(B74,[58]aug97!$A$54:$IV$111,3,0)</f>
        <v>2136824</v>
      </c>
      <c r="AV74" s="6">
        <f>VLOOKUP(B74,[60]sep97!$A$47:$IV$1033,3,0)</f>
        <v>1582102</v>
      </c>
      <c r="AW74" s="6">
        <f>VLOOKUP(B74,[61]oct97!$A$48:$IV$104,3,0)</f>
        <v>2241666</v>
      </c>
      <c r="AX74" s="6">
        <f>VLOOKUP(B74,[62]nov97!$A$35:$IV$90,3,0)</f>
        <v>2138865</v>
      </c>
      <c r="AY74" s="6">
        <f>VLOOKUP(B74,[63]dec97!$A$35:$IV$89,3,0)</f>
        <v>3327374</v>
      </c>
      <c r="AZ74" s="6">
        <f>VLOOKUP(B74,[64]jan98!$A$51:$IV$101,3,0)</f>
        <v>2977757</v>
      </c>
      <c r="BA74" s="6">
        <f>VLOOKUP(B74,[65]feb98!$A$34:$IV$83,3,0)</f>
        <v>2872439</v>
      </c>
      <c r="BB74" s="6">
        <f>VLOOKUP(B74,[66]mar98!$A$34:$IV$81,3,0)</f>
        <v>3013141</v>
      </c>
      <c r="BC74" s="6">
        <f>VLOOKUP(B74,[67]apr98!$A$34:$IV$80,3,0)</f>
        <v>2115361</v>
      </c>
      <c r="BD74" s="6">
        <f>VLOOKUP(B74,[68]may98!$A$34:$IV$79,3,0)</f>
        <v>2856038</v>
      </c>
      <c r="BE74" s="6">
        <f>VLOOKUP(B74,[69]jun98!$A$34:$IV$78,3,0)</f>
        <v>3006628</v>
      </c>
      <c r="BF74" s="6">
        <f>VLOOKUP(B74,[70]jul98!$A$47:$IV$91,3,0)</f>
        <v>3674443</v>
      </c>
      <c r="BG74" s="6">
        <f>VLOOKUP(B74,[71]aug98!$A$53:$IV$95,3,0)</f>
        <v>3647948</v>
      </c>
      <c r="BH74" s="6">
        <f>VLOOKUP(B74,[72]sep98!$A$34:$IV$75,3,0)</f>
        <v>3490146</v>
      </c>
      <c r="BI74" s="6">
        <f>VLOOKUP(B74,[73]oct98!$A$34:$IV$74,3,0)</f>
        <v>2886780</v>
      </c>
      <c r="BJ74" s="6">
        <f>VLOOKUP(B74,[74]nov98!$A$34:$IV$74,3,0)</f>
        <v>4260493</v>
      </c>
      <c r="BK74" s="6">
        <f>VLOOKUP(B74,[75]dec98!$A$56:$IV$94,3,0)</f>
        <v>3405695</v>
      </c>
      <c r="BL74" s="6">
        <f>VLOOKUP(B74,[76]jan99!$A$33:$IV$67,3,0)</f>
        <v>4501586</v>
      </c>
      <c r="BM74" s="6">
        <f>VLOOKUP(B74,[77]feb99!$A$57:$IV$91,3,0)</f>
        <v>8684257</v>
      </c>
      <c r="BN74" s="6">
        <f>VLOOKUP(B74,[78]mar99!$A$33:$IV$65,3,0)</f>
        <v>3374217</v>
      </c>
      <c r="BO74" s="6">
        <f>VLOOKUP(B74,[79]apr99!$A$33:$IV$64,3,0)</f>
        <v>5505616</v>
      </c>
      <c r="BP74" s="6">
        <f>VLOOKUP(B74,[80]may99!$A$33:$IV$63,3,0)</f>
        <v>5228035</v>
      </c>
      <c r="BQ74" s="6">
        <f>VLOOKUP(B74,[81]jun99!$A$44:$IV$73,3,0)</f>
        <v>3549430</v>
      </c>
      <c r="BR74" s="6">
        <f>VLOOKUP(B74,[82]jul99!$A$33:$IV$62,3,0)</f>
        <v>6525530</v>
      </c>
      <c r="BS74" s="6">
        <f>VLOOKUP(B74,[83]aug99!$A$33:$IV$61,3,0)</f>
        <v>5738296</v>
      </c>
      <c r="BT74" s="6">
        <f>VLOOKUP(B74,[84]sep99!$A$54:$IV$80,3,0)</f>
        <v>9641475</v>
      </c>
      <c r="BU74" s="6">
        <f>VLOOKUP(B74,[85]oct99!$A$59:$IV$84,3,0)</f>
        <v>10660212</v>
      </c>
      <c r="BV74" s="6">
        <f>VLOOKUP(B74,[86]nov99!$A$33:$IV$57,3,0)</f>
        <v>9984120</v>
      </c>
      <c r="BW74" s="6">
        <f>VLOOKUP(B74,[87]dec99!$A$33:$IV$57,3,0)</f>
        <v>7003617</v>
      </c>
      <c r="BX74" s="6">
        <f>VLOOKUP(B74,[88]jan00!$A$50:$IV$70,3,0)</f>
        <v>5872441</v>
      </c>
      <c r="CQ74" s="4" t="s">
        <v>75</v>
      </c>
      <c r="CR74" s="7">
        <f t="shared" si="84"/>
        <v>-0.92525873351815469</v>
      </c>
      <c r="CS74" s="7">
        <f t="shared" si="85"/>
        <v>-0.90319711338065711</v>
      </c>
      <c r="CT74" s="7">
        <f t="shared" si="86"/>
        <v>-0.92050594803818409</v>
      </c>
      <c r="CU74" s="7">
        <f t="shared" si="87"/>
        <v>-0.89961212146182179</v>
      </c>
      <c r="CV74" s="7">
        <f t="shared" si="88"/>
        <v>-0.91012438945151652</v>
      </c>
      <c r="CW74" s="7">
        <f t="shared" si="89"/>
        <v>-0.92048682045326791</v>
      </c>
      <c r="CX74" s="7">
        <f t="shared" si="90"/>
        <v>-0.87936509279178332</v>
      </c>
      <c r="CY74" s="7">
        <f t="shared" si="91"/>
        <v>-0.95055554258284147</v>
      </c>
      <c r="CZ74" s="7">
        <f t="shared" si="92"/>
        <v>-0.915591169644975</v>
      </c>
      <c r="DA74" s="7">
        <f t="shared" si="93"/>
        <v>-0.89903755118233686</v>
      </c>
      <c r="DB74" s="7">
        <f t="shared" si="94"/>
        <v>-0.93187668118313138</v>
      </c>
      <c r="DC74" s="7">
        <f t="shared" si="95"/>
        <v>-0.90877899103740756</v>
      </c>
      <c r="DD74" s="7">
        <f t="shared" si="96"/>
        <v>-0.94288518240032093</v>
      </c>
      <c r="DE74" s="7">
        <f t="shared" si="97"/>
        <v>-0.93930460592132825</v>
      </c>
      <c r="DF74" s="7">
        <f t="shared" si="98"/>
        <v>-0.91840079327491864</v>
      </c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</row>
    <row r="75" spans="2:181" x14ac:dyDescent="0.2">
      <c r="B75" s="5">
        <v>36557</v>
      </c>
      <c r="C75" s="6">
        <v>51384253</v>
      </c>
      <c r="D75" s="6">
        <f>VLOOKUP(B75,[16]jan94!$A$53:$IV$163,3,0)</f>
        <v>454062</v>
      </c>
      <c r="E75" s="6">
        <f>VLOOKUP(B75,[17]feb94!$A$55:$IV$164,3,0)</f>
        <v>711521</v>
      </c>
      <c r="F75" s="6">
        <f>VLOOKUP(B75,[18]mar94!$A$38:$IV$146,3,0)</f>
        <v>654823</v>
      </c>
      <c r="G75" s="6">
        <f>VLOOKUP(B75,[19]apr94!$A$38:$IV$145,3,0)</f>
        <v>636331</v>
      </c>
      <c r="H75" s="6">
        <f>VLOOKUP(B75,[20]may94!$A$64:$IV$169,3,0)</f>
        <v>764345</v>
      </c>
      <c r="I75" s="6">
        <f>VLOOKUP(B75,[21]jun94!$A$53:$IV$157,3,0)</f>
        <v>585888</v>
      </c>
      <c r="J75" s="6">
        <f>VLOOKUP(B75,[22]jul94!$A$61:$IV$164,3,0)</f>
        <v>929743</v>
      </c>
      <c r="K75" s="6">
        <f>VLOOKUP(B75,[23]aug94!$A$55:$IV$157,3,0)</f>
        <v>549068</v>
      </c>
      <c r="L75" s="6">
        <f>VLOOKUP(B75,[24]sep94!$A$54:$IV$156,3,0)</f>
        <v>955766</v>
      </c>
      <c r="M75" s="6">
        <f>VLOOKUP(B75,[25]oct94!$A$49:$IV$149,3,0)</f>
        <v>750317</v>
      </c>
      <c r="N75" s="6">
        <f>VLOOKUP(B75,[26]nov94!$A$38:$IV$138,3,0)</f>
        <v>592060</v>
      </c>
      <c r="O75" s="6">
        <f>VLOOKUP(B75,[27]dec94!$A$50:$IV$148,3,0)</f>
        <v>666291</v>
      </c>
      <c r="P75" s="6">
        <f>VLOOKUP(B75,[28]jan95!$A$63:$IV$158,3,0)</f>
        <v>563681</v>
      </c>
      <c r="Q75" s="6">
        <f>VLOOKUP(B75,[29]feb95!$A$50:$IV$143,3,0)</f>
        <v>507082</v>
      </c>
      <c r="R75" s="6">
        <f>VLOOKUP(B75,[30]mar95!$A$37:$IV$129,3,0)</f>
        <v>863018</v>
      </c>
      <c r="S75" s="6">
        <f>VLOOKUP(B75,[31]apr95!$A$54:$IV$146,3,0)</f>
        <v>528941</v>
      </c>
      <c r="T75" s="6">
        <f>VLOOKUP(B75,[32]may95!$A$37:$IV$127,3,0)</f>
        <v>845337</v>
      </c>
      <c r="U75" s="6">
        <f>VLOOKUP(B75,[33]jun95!$A$53:$IV$142,3,0)</f>
        <v>660700</v>
      </c>
      <c r="V75" s="6">
        <f>VLOOKUP(B75,[34]jul95!$A$52:$IV$140,3,0)</f>
        <v>973654</v>
      </c>
      <c r="W75" s="6">
        <f>VLOOKUP(B75,[35]aug95!$A$53:$IV$140,3,0)</f>
        <v>691204</v>
      </c>
      <c r="X75" s="6">
        <f>VLOOKUP(B75,[36]sep95!$A$51:$IV$137,3,0)</f>
        <v>977653</v>
      </c>
      <c r="Y75" s="6">
        <f>VLOOKUP(B75,[37]oct95!$A$60:$IV$145,3,0)</f>
        <v>596535</v>
      </c>
      <c r="Z75" s="6">
        <f>VLOOKUP(B75,[38]nov95!$A$54:$IV$138,3,0)</f>
        <v>496217</v>
      </c>
      <c r="AA75" s="6">
        <f>VLOOKUP(B75,[39]dec95!$A$37:$IV$120,3,0)</f>
        <v>869346</v>
      </c>
      <c r="AB75" s="6">
        <f>VLOOKUP(B75,[40]jan96!$A$54:$IV$134,3,0)</f>
        <v>783789</v>
      </c>
      <c r="AC75" s="6">
        <f>VLOOKUP(B75,[41]feb96!$A$36:$IV$114,3,0)</f>
        <v>776081</v>
      </c>
      <c r="AD75" s="6">
        <f>VLOOKUP(B75,[42]mar96!$A$36:$IV$114,3,0)</f>
        <v>993020</v>
      </c>
      <c r="AE75" s="6">
        <f>VLOOKUP(B75,[43]apr96!$A$56:$IV$132,3,0)</f>
        <v>763497</v>
      </c>
      <c r="AF75" s="6">
        <f>VLOOKUP(B75,[44]may96!$A$36:$IV$111,3,0)</f>
        <v>1261225</v>
      </c>
      <c r="AG75" s="6">
        <f>VLOOKUP(B75,[45]jun96!$A$36:$IV$110,3,0)</f>
        <v>1032307</v>
      </c>
      <c r="AH75" s="6">
        <f>VLOOKUP(B75,[46]jul96!$A$48:$IV$122,3,0)</f>
        <v>1031317</v>
      </c>
      <c r="AI75" s="6">
        <f>VLOOKUP(B75,[47]aug96!$A$50:$IV$122,3,0)</f>
        <v>865255</v>
      </c>
      <c r="AJ75" s="6">
        <f>VLOOKUP(B75,[48]sep96!$A$65:$IV$136,3,0)</f>
        <v>1042435</v>
      </c>
      <c r="AK75" s="6">
        <f>VLOOKUP(B75,[49]oct96!$A$51:$IV$122,3,0)</f>
        <v>1218454</v>
      </c>
      <c r="AL75" s="6">
        <f>VLOOKUP(B75,[50]nov96!$A$55:$IV$124,3,0)</f>
        <v>1591812</v>
      </c>
      <c r="AM75" s="6">
        <f>VLOOKUP(B75,[51]dec96!$A$61:$IV$130,3,0)</f>
        <v>1625849</v>
      </c>
      <c r="AN75" s="6">
        <f>VLOOKUP(B75,[52]jan97!$A$57:$IV$122,3,0)</f>
        <v>1448264</v>
      </c>
      <c r="AO75" s="6">
        <f>VLOOKUP(B75,[53]feb97!$A$59:$IV$123,3,0)</f>
        <v>1134329</v>
      </c>
      <c r="AP75" s="6">
        <f>VLOOKUP(B75,[54]mar97!$A$56:$IV$118,3,0)</f>
        <v>1764718</v>
      </c>
      <c r="AQ75" s="6">
        <f>VLOOKUP(B75,[55]apr97!$A$49:$IV$110,3,0)</f>
        <v>907335</v>
      </c>
      <c r="AR75" s="6">
        <f>VLOOKUP(B75,[56]may97!$A$35:$IV$95,3,0)</f>
        <v>1425339</v>
      </c>
      <c r="AS75" s="6">
        <f>VLOOKUP(B75,[57]jun97!$A$49:$IV$109,3,0)</f>
        <v>1279831</v>
      </c>
      <c r="AT75" s="6">
        <f>VLOOKUP(B75,[59]jul97!$A$56:$IV$115,3,0)</f>
        <v>1467996</v>
      </c>
      <c r="AU75" s="6">
        <f>VLOOKUP(B75,[58]aug97!$A$54:$IV$111,3,0)</f>
        <v>1931373</v>
      </c>
      <c r="AV75" s="6">
        <f>VLOOKUP(B75,[60]sep97!$A$47:$IV$1033,3,0)</f>
        <v>1481871</v>
      </c>
      <c r="AW75" s="6">
        <f>VLOOKUP(B75,[61]oct97!$A$48:$IV$104,3,0)</f>
        <v>2020568</v>
      </c>
      <c r="AX75" s="6">
        <f>VLOOKUP(B75,[62]nov97!$A$35:$IV$90,3,0)</f>
        <v>1941247</v>
      </c>
      <c r="AY75" s="6">
        <f>VLOOKUP(B75,[63]dec97!$A$35:$IV$89,3,0)</f>
        <v>3082441</v>
      </c>
      <c r="AZ75" s="6">
        <f>VLOOKUP(B75,[64]jan98!$A$51:$IV$101,3,0)</f>
        <v>2685466</v>
      </c>
      <c r="BA75" s="6">
        <f>VLOOKUP(B75,[65]feb98!$A$34:$IV$83,3,0)</f>
        <v>2544444</v>
      </c>
      <c r="BB75" s="6">
        <f>VLOOKUP(B75,[66]mar98!$A$34:$IV$81,3,0)</f>
        <v>2728561</v>
      </c>
      <c r="BC75" s="6">
        <f>VLOOKUP(B75,[67]apr98!$A$34:$IV$80,3,0)</f>
        <v>1857846</v>
      </c>
      <c r="BD75" s="6">
        <f>VLOOKUP(B75,[68]may98!$A$34:$IV$79,3,0)</f>
        <v>2729342</v>
      </c>
      <c r="BE75" s="6">
        <f>VLOOKUP(B75,[69]jun98!$A$34:$IV$78,3,0)</f>
        <v>2807595</v>
      </c>
      <c r="BF75" s="6">
        <f>VLOOKUP(B75,[70]jul98!$A$47:$IV$91,3,0)</f>
        <v>3159425</v>
      </c>
      <c r="BG75" s="6">
        <f>VLOOKUP(B75,[71]aug98!$A$53:$IV$95,3,0)</f>
        <v>3214877</v>
      </c>
      <c r="BH75" s="6">
        <f>VLOOKUP(B75,[72]sep98!$A$34:$IV$75,3,0)</f>
        <v>3180608</v>
      </c>
      <c r="BI75" s="6">
        <f>VLOOKUP(B75,[73]oct98!$A$34:$IV$74,3,0)</f>
        <v>2507196</v>
      </c>
      <c r="BJ75" s="6">
        <f>VLOOKUP(B75,[74]nov98!$A$34:$IV$74,3,0)</f>
        <v>3773842</v>
      </c>
      <c r="BK75" s="6">
        <f>VLOOKUP(B75,[75]dec98!$A$56:$IV$94,3,0)</f>
        <v>2988963</v>
      </c>
      <c r="BL75" s="6">
        <f>VLOOKUP(B75,[76]jan99!$A$33:$IV$67,3,0)</f>
        <v>3907187</v>
      </c>
      <c r="BM75" s="6">
        <f>VLOOKUP(B75,[77]feb99!$A$57:$IV$91,3,0)</f>
        <v>7683285</v>
      </c>
      <c r="BN75" s="6">
        <f>VLOOKUP(B75,[78]mar99!$A$33:$IV$65,3,0)</f>
        <v>2969068</v>
      </c>
      <c r="BO75" s="6">
        <f>VLOOKUP(B75,[79]apr99!$A$33:$IV$64,3,0)</f>
        <v>5012917</v>
      </c>
      <c r="BP75" s="6">
        <f>VLOOKUP(B75,[80]may99!$A$33:$IV$63,3,0)</f>
        <v>4619708</v>
      </c>
      <c r="BQ75" s="6">
        <f>VLOOKUP(B75,[81]jun99!$A$44:$IV$73,3,0)</f>
        <v>3149404</v>
      </c>
      <c r="BR75" s="6">
        <f>VLOOKUP(B75,[82]jul99!$A$33:$IV$62,3,0)</f>
        <v>5847089</v>
      </c>
      <c r="BS75" s="6">
        <f>VLOOKUP(B75,[83]aug99!$A$33:$IV$61,3,0)</f>
        <v>5190841</v>
      </c>
      <c r="BT75" s="6">
        <f>VLOOKUP(B75,[84]sep99!$A$54:$IV$80,3,0)</f>
        <v>8434475</v>
      </c>
      <c r="BU75" s="6">
        <f>VLOOKUP(B75,[85]oct99!$A$59:$IV$84,3,0)</f>
        <v>9584689</v>
      </c>
      <c r="BV75" s="6">
        <f>VLOOKUP(B75,[86]nov99!$A$33:$IV$57,3,0)</f>
        <v>9105411</v>
      </c>
      <c r="BW75" s="6">
        <f>VLOOKUP(B75,[87]dec99!$A$33:$IV$57,3,0)</f>
        <v>6692893</v>
      </c>
      <c r="BX75" s="6">
        <f>VLOOKUP(B75,[88]jan00!$A$50:$IV$70,3,0)</f>
        <v>9949582</v>
      </c>
      <c r="BY75" s="6">
        <f>VLOOKUP(B75,[89]feb00!$A$32:$IV$50,3,0)</f>
        <v>4564075</v>
      </c>
      <c r="CQ75" s="4" t="s">
        <v>76</v>
      </c>
      <c r="CR75" s="7">
        <f t="shared" si="84"/>
        <v>-0.92176457587729976</v>
      </c>
      <c r="CS75" s="7">
        <f t="shared" si="85"/>
        <v>-0.91274152813190279</v>
      </c>
      <c r="CT75" s="7">
        <f t="shared" si="86"/>
        <v>-0.9184707408687045</v>
      </c>
      <c r="CU75" s="7">
        <f t="shared" si="87"/>
        <v>-0.90351520062291957</v>
      </c>
      <c r="CV75" s="7">
        <f t="shared" si="88"/>
        <v>-0.90947319727670284</v>
      </c>
      <c r="CW75" s="7">
        <f t="shared" si="89"/>
        <v>-0.91920900213241352</v>
      </c>
      <c r="CX75" s="7">
        <f t="shared" si="90"/>
        <v>-0.87874596733141941</v>
      </c>
      <c r="CY75" s="7">
        <f t="shared" si="91"/>
        <v>-0.95164893837674436</v>
      </c>
      <c r="CZ75" s="7">
        <f t="shared" si="92"/>
        <v>-0.91077715351672084</v>
      </c>
      <c r="DA75" s="7">
        <f t="shared" si="93"/>
        <v>-0.90323108755422676</v>
      </c>
      <c r="DB75" s="7">
        <f t="shared" si="94"/>
        <v>-0.93754152736393115</v>
      </c>
      <c r="DC75" s="7">
        <f t="shared" si="95"/>
        <v>-0.90587525186029494</v>
      </c>
      <c r="DD75" s="7">
        <f t="shared" si="96"/>
        <v>-0.94456070472310616</v>
      </c>
      <c r="DE75" s="7">
        <f t="shared" si="97"/>
        <v>-0.93955481152804787</v>
      </c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</row>
    <row r="76" spans="2:181" x14ac:dyDescent="0.2">
      <c r="B76" s="5">
        <v>36586</v>
      </c>
      <c r="C76" s="6">
        <v>54375024</v>
      </c>
      <c r="D76" s="6">
        <f>VLOOKUP(B76,[16]jan94!$A$53:$IV$163,3,0)</f>
        <v>508068</v>
      </c>
      <c r="E76" s="6">
        <f>VLOOKUP(B76,[17]feb94!$A$55:$IV$164,3,0)</f>
        <v>738522</v>
      </c>
      <c r="F76" s="6">
        <f>VLOOKUP(B76,[18]mar94!$A$38:$IV$146,3,0)</f>
        <v>734941</v>
      </c>
      <c r="G76" s="6">
        <f>VLOOKUP(B76,[19]apr94!$A$38:$IV$145,3,0)</f>
        <v>651250</v>
      </c>
      <c r="H76" s="6">
        <f>VLOOKUP(B76,[20]may94!$A$64:$IV$169,3,0)</f>
        <v>814569</v>
      </c>
      <c r="I76" s="6">
        <f>VLOOKUP(B76,[21]jun94!$A$53:$IV$157,3,0)</f>
        <v>636265</v>
      </c>
      <c r="J76" s="6">
        <f>VLOOKUP(B76,[22]jul94!$A$61:$IV$164,3,0)</f>
        <v>937385</v>
      </c>
      <c r="K76" s="6">
        <f>VLOOKUP(B76,[23]aug94!$A$55:$IV$157,3,0)</f>
        <v>560551</v>
      </c>
      <c r="L76" s="6">
        <f>VLOOKUP(B76,[24]sep94!$A$54:$IV$156,3,0)</f>
        <v>961620</v>
      </c>
      <c r="M76" s="6">
        <f>VLOOKUP(B76,[25]oct94!$A$49:$IV$149,3,0)</f>
        <v>771387</v>
      </c>
      <c r="N76" s="6">
        <f>VLOOKUP(B76,[26]nov94!$A$38:$IV$138,3,0)</f>
        <v>615035</v>
      </c>
      <c r="O76" s="6">
        <f>VLOOKUP(B76,[27]dec94!$A$50:$IV$148,3,0)</f>
        <v>729671</v>
      </c>
      <c r="P76" s="6">
        <f>VLOOKUP(B76,[28]jan95!$A$63:$IV$158,3,0)</f>
        <v>608012</v>
      </c>
      <c r="Q76" s="6">
        <f>VLOOKUP(B76,[29]feb95!$A$50:$IV$143,3,0)</f>
        <v>513038</v>
      </c>
      <c r="R76" s="6">
        <f>VLOOKUP(B76,[30]mar95!$A$37:$IV$129,3,0)</f>
        <v>918303</v>
      </c>
      <c r="S76" s="6">
        <f>VLOOKUP(B76,[31]apr95!$A$54:$IV$146,3,0)</f>
        <v>534388</v>
      </c>
      <c r="T76" s="6">
        <f>VLOOKUP(B76,[32]may95!$A$37:$IV$127,3,0)</f>
        <v>844646</v>
      </c>
      <c r="U76" s="6">
        <f>VLOOKUP(B76,[33]jun95!$A$53:$IV$142,3,0)</f>
        <v>680447</v>
      </c>
      <c r="V76" s="6">
        <f>VLOOKUP(B76,[34]jul95!$A$52:$IV$140,3,0)</f>
        <v>998991</v>
      </c>
      <c r="W76" s="6">
        <f>VLOOKUP(B76,[35]aug95!$A$53:$IV$140,3,0)</f>
        <v>700280</v>
      </c>
      <c r="X76" s="6">
        <f>VLOOKUP(B76,[36]sep95!$A$51:$IV$137,3,0)</f>
        <v>1025854</v>
      </c>
      <c r="Y76" s="6">
        <f>VLOOKUP(B76,[37]oct95!$A$60:$IV$145,3,0)</f>
        <v>667341</v>
      </c>
      <c r="Z76" s="6">
        <f>VLOOKUP(B76,[38]nov95!$A$54:$IV$138,3,0)</f>
        <v>545300</v>
      </c>
      <c r="AA76" s="6">
        <f>VLOOKUP(B76,[39]dec95!$A$37:$IV$120,3,0)</f>
        <v>900716</v>
      </c>
      <c r="AB76" s="6">
        <f>VLOOKUP(B76,[40]jan96!$A$54:$IV$134,3,0)</f>
        <v>898372</v>
      </c>
      <c r="AC76" s="6">
        <f>VLOOKUP(B76,[41]feb96!$A$36:$IV$114,3,0)</f>
        <v>821195</v>
      </c>
      <c r="AD76" s="6">
        <f>VLOOKUP(B76,[42]mar96!$A$36:$IV$114,3,0)</f>
        <v>1112162</v>
      </c>
      <c r="AE76" s="6">
        <f>VLOOKUP(B76,[43]apr96!$A$56:$IV$132,3,0)</f>
        <v>862068</v>
      </c>
      <c r="AF76" s="6">
        <f>VLOOKUP(B76,[44]may96!$A$36:$IV$111,3,0)</f>
        <v>1311418</v>
      </c>
      <c r="AG76" s="6">
        <f>VLOOKUP(B76,[45]jun96!$A$36:$IV$110,3,0)</f>
        <v>1104926</v>
      </c>
      <c r="AH76" s="6">
        <f>VLOOKUP(B76,[46]jul96!$A$48:$IV$122,3,0)</f>
        <v>1014825</v>
      </c>
      <c r="AI76" s="6">
        <f>VLOOKUP(B76,[47]aug96!$A$50:$IV$122,3,0)</f>
        <v>832722</v>
      </c>
      <c r="AJ76" s="6">
        <f>VLOOKUP(B76,[48]sep96!$A$65:$IV$136,3,0)</f>
        <v>1118329</v>
      </c>
      <c r="AK76" s="6">
        <f>VLOOKUP(B76,[49]oct96!$A$51:$IV$122,3,0)</f>
        <v>1219235</v>
      </c>
      <c r="AL76" s="6">
        <f>VLOOKUP(B76,[50]nov96!$A$55:$IV$124,3,0)</f>
        <v>1668479</v>
      </c>
      <c r="AM76" s="6">
        <f>VLOOKUP(B76,[51]dec96!$A$61:$IV$130,3,0)</f>
        <v>1663443</v>
      </c>
      <c r="AN76" s="6">
        <f>VLOOKUP(B76,[52]jan97!$A$57:$IV$122,3,0)</f>
        <v>1498381</v>
      </c>
      <c r="AO76" s="6">
        <f>VLOOKUP(B76,[53]feb97!$A$59:$IV$123,3,0)</f>
        <v>1156486</v>
      </c>
      <c r="AP76" s="6">
        <f>VLOOKUP(B76,[54]mar97!$A$56:$IV$118,3,0)</f>
        <v>1906619</v>
      </c>
      <c r="AQ76" s="6">
        <f>VLOOKUP(B76,[55]apr97!$A$49:$IV$110,3,0)</f>
        <v>884969</v>
      </c>
      <c r="AR76" s="6">
        <f>VLOOKUP(B76,[56]may97!$A$35:$IV$95,3,0)</f>
        <v>1484822</v>
      </c>
      <c r="AS76" s="6">
        <f>VLOOKUP(B76,[57]jun97!$A$49:$IV$109,3,0)</f>
        <v>1368064</v>
      </c>
      <c r="AT76" s="6">
        <f>VLOOKUP(B76,[59]jul97!$A$56:$IV$115,3,0)</f>
        <v>1594554</v>
      </c>
      <c r="AU76" s="6">
        <f>VLOOKUP(B76,[58]aug97!$A$54:$IV$111,3,0)</f>
        <v>1916781</v>
      </c>
      <c r="AV76" s="6">
        <f>VLOOKUP(B76,[60]sep97!$A$47:$IV$1033,3,0)</f>
        <v>1508186</v>
      </c>
      <c r="AW76" s="6">
        <f>VLOOKUP(B76,[61]oct97!$A$48:$IV$104,3,0)</f>
        <v>2050302</v>
      </c>
      <c r="AX76" s="6">
        <f>VLOOKUP(B76,[62]nov97!$A$35:$IV$90,3,0)</f>
        <v>1931841</v>
      </c>
      <c r="AY76" s="6">
        <f>VLOOKUP(B76,[63]dec97!$A$35:$IV$89,3,0)</f>
        <v>3396520</v>
      </c>
      <c r="AZ76" s="6">
        <f>VLOOKUP(B76,[64]jan98!$A$51:$IV$101,3,0)</f>
        <v>2624500</v>
      </c>
      <c r="BA76" s="6">
        <f>VLOOKUP(B76,[65]feb98!$A$34:$IV$83,3,0)</f>
        <v>2637569</v>
      </c>
      <c r="BB76" s="6">
        <f>VLOOKUP(B76,[66]mar98!$A$34:$IV$81,3,0)</f>
        <v>2797778</v>
      </c>
      <c r="BC76" s="6">
        <f>VLOOKUP(B76,[67]apr98!$A$34:$IV$80,3,0)</f>
        <v>1917690</v>
      </c>
      <c r="BD76" s="6">
        <f>VLOOKUP(B76,[68]may98!$A$34:$IV$79,3,0)</f>
        <v>2720978</v>
      </c>
      <c r="BE76" s="6">
        <f>VLOOKUP(B76,[69]jun98!$A$34:$IV$78,3,0)</f>
        <v>2866379</v>
      </c>
      <c r="BF76" s="6">
        <f>VLOOKUP(B76,[70]jul98!$A$47:$IV$91,3,0)</f>
        <v>3146645</v>
      </c>
      <c r="BG76" s="6">
        <f>VLOOKUP(B76,[71]aug98!$A$53:$IV$95,3,0)</f>
        <v>3200399</v>
      </c>
      <c r="BH76" s="6">
        <f>VLOOKUP(B76,[72]sep98!$A$34:$IV$75,3,0)</f>
        <v>3255073</v>
      </c>
      <c r="BI76" s="6">
        <f>VLOOKUP(B76,[73]oct98!$A$34:$IV$74,3,0)</f>
        <v>2595354</v>
      </c>
      <c r="BJ76" s="6">
        <f>VLOOKUP(B76,[74]nov98!$A$34:$IV$74,3,0)</f>
        <v>3714510</v>
      </c>
      <c r="BK76" s="6">
        <f>VLOOKUP(B76,[75]dec98!$A$56:$IV$94,3,0)</f>
        <v>3013787</v>
      </c>
      <c r="BL76" s="6">
        <f>VLOOKUP(B76,[76]jan99!$A$33:$IV$67,3,0)</f>
        <v>4153185</v>
      </c>
      <c r="BM76" s="6">
        <f>VLOOKUP(B76,[77]feb99!$A$57:$IV$91,3,0)</f>
        <v>7665379</v>
      </c>
      <c r="BN76" s="6">
        <f>VLOOKUP(B76,[78]mar99!$A$33:$IV$65,3,0)</f>
        <v>3087146</v>
      </c>
      <c r="BO76" s="6">
        <f>VLOOKUP(B76,[79]apr99!$A$33:$IV$64,3,0)</f>
        <v>5360943</v>
      </c>
      <c r="BP76" s="6">
        <f>VLOOKUP(B76,[80]may99!$A$33:$IV$63,3,0)</f>
        <v>4657042</v>
      </c>
      <c r="BQ76" s="6">
        <f>VLOOKUP(B76,[81]jun99!$A$44:$IV$73,3,0)</f>
        <v>2929505</v>
      </c>
      <c r="BR76" s="6">
        <f>VLOOKUP(B76,[82]jul99!$A$33:$IV$62,3,0)</f>
        <v>5477965</v>
      </c>
      <c r="BS76" s="6">
        <f>VLOOKUP(B76,[83]aug99!$A$33:$IV$61,3,0)</f>
        <v>5272425</v>
      </c>
      <c r="BT76" s="6">
        <f>VLOOKUP(B76,[84]sep99!$A$54:$IV$80,3,0)</f>
        <v>7792820</v>
      </c>
      <c r="BU76" s="6">
        <f>VLOOKUP(B76,[85]oct99!$A$59:$IV$84,3,0)</f>
        <v>9611634</v>
      </c>
      <c r="BV76" s="6">
        <f>VLOOKUP(B76,[86]nov99!$A$33:$IV$57,3,0)</f>
        <v>9490798</v>
      </c>
      <c r="BW76" s="6">
        <f>VLOOKUP(B76,[87]dec99!$A$33:$IV$57,3,0)</f>
        <v>6574182</v>
      </c>
      <c r="BX76" s="6">
        <f>VLOOKUP(B76,[88]jan00!$A$50:$IV$70,3,0)</f>
        <v>9427651</v>
      </c>
      <c r="BY76" s="6">
        <f>VLOOKUP(B76,[89]feb00!$A$32:$IV$50,3,0)</f>
        <v>9629822</v>
      </c>
      <c r="BZ76" s="6">
        <f>VLOOKUP(B76,[90]mar00!$A$52:$IV$69,3,0)</f>
        <v>5747035</v>
      </c>
      <c r="CQ76" s="4" t="s">
        <v>77</v>
      </c>
      <c r="CR76" s="7">
        <f t="shared" si="84"/>
        <v>-0.92886346470368375</v>
      </c>
      <c r="CS76" s="7">
        <f t="shared" si="85"/>
        <v>-0.909510806733977</v>
      </c>
      <c r="CT76" s="7">
        <f t="shared" si="86"/>
        <v>-0.91797527761279341</v>
      </c>
      <c r="CU76" s="7">
        <f t="shared" si="87"/>
        <v>-0.90623620794809223</v>
      </c>
      <c r="CV76" s="7">
        <f t="shared" si="88"/>
        <v>-0.91451849238921623</v>
      </c>
      <c r="CW76" s="7">
        <f t="shared" si="89"/>
        <v>-0.92289816197150243</v>
      </c>
      <c r="CX76" s="7">
        <f t="shared" si="90"/>
        <v>-0.88656883835883105</v>
      </c>
      <c r="CY76" s="7">
        <f t="shared" si="91"/>
        <v>-0.95286206798777084</v>
      </c>
      <c r="CZ76" s="7">
        <f t="shared" si="92"/>
        <v>-0.91308901423672995</v>
      </c>
      <c r="DA76" s="7">
        <f t="shared" si="93"/>
        <v>-0.90955147763155464</v>
      </c>
      <c r="DB76" s="7">
        <f t="shared" si="94"/>
        <v>-0.93618620254627138</v>
      </c>
      <c r="DC76" s="7">
        <f t="shared" si="95"/>
        <v>-0.90767815580982747</v>
      </c>
      <c r="DD76" s="7">
        <f t="shared" si="96"/>
        <v>-0.94806475402620005</v>
      </c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</row>
    <row r="77" spans="2:181" x14ac:dyDescent="0.2">
      <c r="B77" s="5">
        <v>36617</v>
      </c>
      <c r="C77" s="6">
        <v>52123804</v>
      </c>
      <c r="D77" s="6">
        <f>VLOOKUP(B77,[16]jan94!$A$53:$IV$163,3,0)</f>
        <v>447065</v>
      </c>
      <c r="E77" s="6">
        <f>VLOOKUP(B77,[17]feb94!$A$55:$IV$164,3,0)</f>
        <v>644232</v>
      </c>
      <c r="F77" s="6">
        <f>VLOOKUP(B77,[18]mar94!$A$38:$IV$146,3,0)</f>
        <v>734921</v>
      </c>
      <c r="G77" s="6">
        <f>VLOOKUP(B77,[19]apr94!$A$38:$IV$145,3,0)</f>
        <v>594904</v>
      </c>
      <c r="H77" s="6">
        <f>VLOOKUP(B77,[20]may94!$A$64:$IV$169,3,0)</f>
        <v>783848</v>
      </c>
      <c r="I77" s="6">
        <f>VLOOKUP(B77,[21]jun94!$A$53:$IV$157,3,0)</f>
        <v>680843</v>
      </c>
      <c r="J77" s="6">
        <f>VLOOKUP(B77,[22]jul94!$A$61:$IV$164,3,0)</f>
        <v>944501</v>
      </c>
      <c r="K77" s="6">
        <f>VLOOKUP(B77,[23]aug94!$A$55:$IV$157,3,0)</f>
        <v>567796</v>
      </c>
      <c r="L77" s="6">
        <f>VLOOKUP(B77,[24]sep94!$A$54:$IV$156,3,0)</f>
        <v>868342</v>
      </c>
      <c r="M77" s="6">
        <f>VLOOKUP(B77,[25]oct94!$A$49:$IV$149,3,0)</f>
        <v>688946</v>
      </c>
      <c r="N77" s="6">
        <f>VLOOKUP(B77,[26]nov94!$A$38:$IV$138,3,0)</f>
        <v>542444</v>
      </c>
      <c r="O77" s="6">
        <f>VLOOKUP(B77,[27]dec94!$A$50:$IV$148,3,0)</f>
        <v>728730</v>
      </c>
      <c r="P77" s="6">
        <f>VLOOKUP(B77,[28]jan95!$A$63:$IV$158,3,0)</f>
        <v>541168</v>
      </c>
      <c r="Q77" s="6">
        <f>VLOOKUP(B77,[29]feb95!$A$50:$IV$143,3,0)</f>
        <v>484680</v>
      </c>
      <c r="R77" s="6">
        <f>VLOOKUP(B77,[30]mar95!$A$37:$IV$129,3,0)</f>
        <v>876599</v>
      </c>
      <c r="S77" s="6">
        <f>VLOOKUP(B77,[31]apr95!$A$54:$IV$146,3,0)</f>
        <v>512244</v>
      </c>
      <c r="T77" s="6">
        <f>VLOOKUP(B77,[32]may95!$A$37:$IV$127,3,0)</f>
        <v>846909</v>
      </c>
      <c r="U77" s="6">
        <f>VLOOKUP(B77,[33]jun95!$A$53:$IV$142,3,0)</f>
        <v>626297</v>
      </c>
      <c r="V77" s="6">
        <f>VLOOKUP(B77,[34]jul95!$A$52:$IV$140,3,0)</f>
        <v>955357</v>
      </c>
      <c r="W77" s="6">
        <f>VLOOKUP(B77,[35]aug95!$A$53:$IV$140,3,0)</f>
        <v>664687</v>
      </c>
      <c r="X77" s="6">
        <f>VLOOKUP(B77,[36]sep95!$A$51:$IV$137,3,0)</f>
        <v>926405</v>
      </c>
      <c r="Y77" s="6">
        <f>VLOOKUP(B77,[37]oct95!$A$60:$IV$145,3,0)</f>
        <v>622814</v>
      </c>
      <c r="Z77" s="6">
        <f>VLOOKUP(B77,[38]nov95!$A$54:$IV$138,3,0)</f>
        <v>520359</v>
      </c>
      <c r="AA77" s="6">
        <f>VLOOKUP(B77,[39]dec95!$A$37:$IV$120,3,0)</f>
        <v>822355</v>
      </c>
      <c r="AB77" s="6">
        <f>VLOOKUP(B77,[40]jan96!$A$54:$IV$134,3,0)</f>
        <v>834207</v>
      </c>
      <c r="AC77" s="6">
        <f>VLOOKUP(B77,[41]feb96!$A$36:$IV$114,3,0)</f>
        <v>759455</v>
      </c>
      <c r="AD77" s="6">
        <f>VLOOKUP(B77,[42]mar96!$A$36:$IV$114,3,0)</f>
        <v>1036693</v>
      </c>
      <c r="AE77" s="6">
        <f>VLOOKUP(B77,[43]apr96!$A$56:$IV$132,3,0)</f>
        <v>802229</v>
      </c>
      <c r="AF77" s="6">
        <f>VLOOKUP(B77,[44]may96!$A$36:$IV$111,3,0)</f>
        <v>1228048</v>
      </c>
      <c r="AG77" s="6">
        <f>VLOOKUP(B77,[45]jun96!$A$36:$IV$110,3,0)</f>
        <v>1025071</v>
      </c>
      <c r="AH77" s="6">
        <f>VLOOKUP(B77,[46]jul96!$A$48:$IV$122,3,0)</f>
        <v>957215</v>
      </c>
      <c r="AI77" s="6">
        <f>VLOOKUP(B77,[47]aug96!$A$50:$IV$122,3,0)</f>
        <v>796094</v>
      </c>
      <c r="AJ77" s="6">
        <f>VLOOKUP(B77,[48]sep96!$A$65:$IV$136,3,0)</f>
        <v>1057247</v>
      </c>
      <c r="AK77" s="6">
        <f>VLOOKUP(B77,[49]oct96!$A$51:$IV$122,3,0)</f>
        <v>1141484</v>
      </c>
      <c r="AL77" s="6">
        <f>VLOOKUP(B77,[50]nov96!$A$55:$IV$124,3,0)</f>
        <v>1549432</v>
      </c>
      <c r="AM77" s="6">
        <f>VLOOKUP(B77,[51]dec96!$A$61:$IV$130,3,0)</f>
        <v>1576518</v>
      </c>
      <c r="AN77" s="6">
        <f>VLOOKUP(B77,[52]jan97!$A$57:$IV$122,3,0)</f>
        <v>1508875</v>
      </c>
      <c r="AO77" s="6">
        <f>VLOOKUP(B77,[53]feb97!$A$59:$IV$123,3,0)</f>
        <v>1074041</v>
      </c>
      <c r="AP77" s="6">
        <f>VLOOKUP(B77,[54]mar97!$A$56:$IV$118,3,0)</f>
        <v>1812353</v>
      </c>
      <c r="AQ77" s="6">
        <f>VLOOKUP(B77,[55]apr97!$A$49:$IV$110,3,0)</f>
        <v>904085</v>
      </c>
      <c r="AR77" s="6">
        <f>VLOOKUP(B77,[56]may97!$A$35:$IV$95,3,0)</f>
        <v>1437231</v>
      </c>
      <c r="AS77" s="6">
        <f>VLOOKUP(B77,[57]jun97!$A$49:$IV$109,3,0)</f>
        <v>1300329</v>
      </c>
      <c r="AT77" s="6">
        <f>VLOOKUP(B77,[59]jul97!$A$56:$IV$115,3,0)</f>
        <v>1541609</v>
      </c>
      <c r="AU77" s="6">
        <f>VLOOKUP(B77,[58]aug97!$A$54:$IV$111,3,0)</f>
        <v>1764270</v>
      </c>
      <c r="AV77" s="6">
        <f>VLOOKUP(B77,[60]sep97!$A$47:$IV$1033,3,0)</f>
        <v>1331721</v>
      </c>
      <c r="AW77" s="6">
        <f>VLOOKUP(B77,[61]oct97!$A$48:$IV$104,3,0)</f>
        <v>2047166</v>
      </c>
      <c r="AX77" s="6">
        <f>VLOOKUP(B77,[62]nov97!$A$35:$IV$90,3,0)</f>
        <v>1814911</v>
      </c>
      <c r="AY77" s="6">
        <f>VLOOKUP(B77,[63]dec97!$A$35:$IV$89,3,0)</f>
        <v>3125631</v>
      </c>
      <c r="AZ77" s="6">
        <f>VLOOKUP(B77,[64]jan98!$A$51:$IV$101,3,0)</f>
        <v>2509457</v>
      </c>
      <c r="BA77" s="6">
        <f>VLOOKUP(B77,[65]feb98!$A$34:$IV$83,3,0)</f>
        <v>2436302</v>
      </c>
      <c r="BB77" s="6">
        <f>VLOOKUP(B77,[66]mar98!$A$34:$IV$81,3,0)</f>
        <v>2764778</v>
      </c>
      <c r="BC77" s="6">
        <f>VLOOKUP(B77,[67]apr98!$A$34:$IV$80,3,0)</f>
        <v>1809281</v>
      </c>
      <c r="BD77" s="6">
        <f>VLOOKUP(B77,[68]may98!$A$34:$IV$79,3,0)</f>
        <v>2491547</v>
      </c>
      <c r="BE77" s="6">
        <f>VLOOKUP(B77,[69]jun98!$A$34:$IV$78,3,0)</f>
        <v>2603618</v>
      </c>
      <c r="BF77" s="6">
        <f>VLOOKUP(B77,[70]jul98!$A$47:$IV$91,3,0)</f>
        <v>2949598</v>
      </c>
      <c r="BG77" s="6">
        <f>VLOOKUP(B77,[71]aug98!$A$53:$IV$95,3,0)</f>
        <v>2839685</v>
      </c>
      <c r="BH77" s="6">
        <f>VLOOKUP(B77,[72]sep98!$A$34:$IV$75,3,0)</f>
        <v>2886618</v>
      </c>
      <c r="BI77" s="6">
        <f>VLOOKUP(B77,[73]oct98!$A$34:$IV$74,3,0)</f>
        <v>2284280</v>
      </c>
      <c r="BJ77" s="6">
        <f>VLOOKUP(B77,[74]nov98!$A$34:$IV$74,3,0)</f>
        <v>3247621</v>
      </c>
      <c r="BK77" s="6">
        <f>VLOOKUP(B77,[75]dec98!$A$56:$IV$94,3,0)</f>
        <v>2702859</v>
      </c>
      <c r="BL77" s="6">
        <f>VLOOKUP(B77,[76]jan99!$A$33:$IV$67,3,0)</f>
        <v>3544839</v>
      </c>
      <c r="BM77" s="6">
        <f>VLOOKUP(B77,[77]feb99!$A$57:$IV$91,3,0)</f>
        <v>7357029</v>
      </c>
      <c r="BN77" s="6">
        <f>VLOOKUP(B77,[78]mar99!$A$33:$IV$65,3,0)</f>
        <v>2740892</v>
      </c>
      <c r="BO77" s="6">
        <f>VLOOKUP(B77,[79]apr99!$A$33:$IV$64,3,0)</f>
        <v>4896737</v>
      </c>
      <c r="BP77" s="6">
        <f>VLOOKUP(B77,[80]may99!$A$33:$IV$63,3,0)</f>
        <v>4203957</v>
      </c>
      <c r="BQ77" s="6">
        <f>VLOOKUP(B77,[81]jun99!$A$44:$IV$73,3,0)</f>
        <v>2429450</v>
      </c>
      <c r="BR77" s="6">
        <f>VLOOKUP(B77,[82]jul99!$A$33:$IV$62,3,0)</f>
        <v>5609636</v>
      </c>
      <c r="BS77" s="6">
        <f>VLOOKUP(B77,[83]aug99!$A$33:$IV$61,3,0)</f>
        <v>4811855</v>
      </c>
      <c r="BT77" s="6">
        <f>VLOOKUP(B77,[84]sep99!$A$54:$IV$80,3,0)</f>
        <v>7052941</v>
      </c>
      <c r="BU77" s="6">
        <f>VLOOKUP(B77,[85]oct99!$A$59:$IV$84,3,0)</f>
        <v>7957428</v>
      </c>
      <c r="BV77" s="6">
        <f>VLOOKUP(B77,[86]nov99!$A$33:$IV$57,3,0)</f>
        <v>8325402</v>
      </c>
      <c r="BW77" s="6">
        <f>VLOOKUP(B77,[87]dec99!$A$33:$IV$57,3,0)</f>
        <v>5540851</v>
      </c>
      <c r="BX77" s="6">
        <f>VLOOKUP(B77,[88]jan00!$A$50:$IV$70,3,0)</f>
        <v>9026413</v>
      </c>
      <c r="BY77" s="6">
        <f>VLOOKUP(B77,[89]feb00!$A$32:$IV$50,3,0)</f>
        <v>8228862</v>
      </c>
      <c r="BZ77" s="6">
        <f>VLOOKUP(B77,[90]mar00!$A$52:$IV$69,3,0)</f>
        <v>12446822</v>
      </c>
      <c r="CA77" s="6">
        <f>VLOOKUP(B77,[91]apr00!$A$57:$IV$74,3,0)</f>
        <v>4958415</v>
      </c>
      <c r="CQ77" s="4" t="s">
        <v>78</v>
      </c>
      <c r="CR77" s="7">
        <f t="shared" si="84"/>
        <v>-0.92555186469749284</v>
      </c>
      <c r="CS77" s="7">
        <f t="shared" si="85"/>
        <v>-0.91218945134693352</v>
      </c>
      <c r="CT77" s="7">
        <f t="shared" si="86"/>
        <v>-0.91618678146518351</v>
      </c>
      <c r="CU77" s="7">
        <f>(G173-$G$98)/$G$98</f>
        <v>-0.90987106713885035</v>
      </c>
      <c r="CV77" s="7">
        <f>(H174-$H$99)/$H$99</f>
        <v>-0.91852601321171379</v>
      </c>
      <c r="CW77" s="7">
        <f>(I175-$I$100)/$I$100</f>
        <v>-0.92630717360660375</v>
      </c>
      <c r="CX77" s="7">
        <f>(J176-$J$101)/$J$101</f>
        <v>-0.88729242525446206</v>
      </c>
      <c r="CY77" s="7">
        <f>(K177-$K$102)/$K$102</f>
        <v>-0.95583252658893758</v>
      </c>
      <c r="CZ77" s="7">
        <f>(L178-$L$103)/$L$103</f>
        <v>-0.92309856517534028</v>
      </c>
      <c r="DA77" s="7">
        <f>(M179-$M$104)/$M$104</f>
        <v>-0.91132037157550583</v>
      </c>
      <c r="DB77" s="7">
        <f>(N180-$N$105)/$N$105</f>
        <v>-0.93441311065972199</v>
      </c>
      <c r="DC77" s="7">
        <f t="shared" si="95"/>
        <v>-0.90975992170890774</v>
      </c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</row>
    <row r="78" spans="2:181" x14ac:dyDescent="0.2">
      <c r="B78" s="5">
        <v>36647</v>
      </c>
      <c r="C78" s="6">
        <v>52764843</v>
      </c>
      <c r="D78" s="6">
        <f>VLOOKUP(B78,[16]jan94!$A$53:$IV$163,3,0)</f>
        <v>483473</v>
      </c>
      <c r="E78" s="6">
        <f>VLOOKUP(B78,[17]feb94!$A$55:$IV$164,3,0)</f>
        <v>690354</v>
      </c>
      <c r="F78" s="6">
        <f>VLOOKUP(B78,[18]mar94!$A$38:$IV$146,3,0)</f>
        <v>778861</v>
      </c>
      <c r="G78" s="6">
        <f>VLOOKUP(B78,[19]apr94!$A$38:$IV$145,3,0)</f>
        <v>643253</v>
      </c>
      <c r="H78" s="6">
        <f>VLOOKUP(B78,[20]may94!$A$64:$IV$169,3,0)</f>
        <v>787854</v>
      </c>
      <c r="I78" s="6">
        <f>VLOOKUP(B78,[21]jun94!$A$53:$IV$157,3,0)</f>
        <v>636440</v>
      </c>
      <c r="J78" s="6">
        <f>VLOOKUP(B78,[22]jul94!$A$61:$IV$164,3,0)</f>
        <v>910925</v>
      </c>
      <c r="K78" s="6">
        <f>VLOOKUP(B78,[23]aug94!$A$55:$IV$157,3,0)</f>
        <v>563200</v>
      </c>
      <c r="L78" s="6">
        <f>VLOOKUP(B78,[24]sep94!$A$54:$IV$156,3,0)</f>
        <v>856793</v>
      </c>
      <c r="M78" s="6">
        <f>VLOOKUP(B78,[25]oct94!$A$49:$IV$149,3,0)</f>
        <v>737116</v>
      </c>
      <c r="N78" s="6">
        <f>VLOOKUP(B78,[26]nov94!$A$38:$IV$138,3,0)</f>
        <v>575392</v>
      </c>
      <c r="O78" s="6">
        <f>VLOOKUP(B78,[27]dec94!$A$50:$IV$148,3,0)</f>
        <v>710322</v>
      </c>
      <c r="P78" s="6">
        <f>VLOOKUP(B78,[28]jan95!$A$63:$IV$158,3,0)</f>
        <v>525496</v>
      </c>
      <c r="Q78" s="6">
        <f>VLOOKUP(B78,[29]feb95!$A$50:$IV$143,3,0)</f>
        <v>512379</v>
      </c>
      <c r="R78" s="6">
        <f>VLOOKUP(B78,[30]mar95!$A$37:$IV$129,3,0)</f>
        <v>867899</v>
      </c>
      <c r="S78" s="6">
        <f>VLOOKUP(B78,[31]apr95!$A$54:$IV$146,3,0)</f>
        <v>488508</v>
      </c>
      <c r="T78" s="6">
        <f>VLOOKUP(B78,[32]may95!$A$37:$IV$127,3,0)</f>
        <v>821807</v>
      </c>
      <c r="U78" s="6">
        <f>VLOOKUP(B78,[33]jun95!$A$53:$IV$142,3,0)</f>
        <v>629909</v>
      </c>
      <c r="V78" s="6">
        <f>VLOOKUP(B78,[34]jul95!$A$52:$IV$140,3,0)</f>
        <v>960847</v>
      </c>
      <c r="W78" s="6">
        <f>VLOOKUP(B78,[35]aug95!$A$53:$IV$140,3,0)</f>
        <v>653166</v>
      </c>
      <c r="X78" s="6">
        <f>VLOOKUP(B78,[36]sep95!$A$51:$IV$137,3,0)</f>
        <v>884969</v>
      </c>
      <c r="Y78" s="6">
        <f>VLOOKUP(B78,[37]oct95!$A$60:$IV$145,3,0)</f>
        <v>597535</v>
      </c>
      <c r="Z78" s="6">
        <f>VLOOKUP(B78,[38]nov95!$A$54:$IV$138,3,0)</f>
        <v>507825</v>
      </c>
      <c r="AA78" s="6">
        <f>VLOOKUP(B78,[39]dec95!$A$37:$IV$120,3,0)</f>
        <v>835243</v>
      </c>
      <c r="AB78" s="6">
        <f>VLOOKUP(B78,[40]jan96!$A$54:$IV$134,3,0)</f>
        <v>786232</v>
      </c>
      <c r="AC78" s="6">
        <f>VLOOKUP(B78,[41]feb96!$A$36:$IV$114,3,0)</f>
        <v>758610</v>
      </c>
      <c r="AD78" s="6">
        <f>VLOOKUP(B78,[42]mar96!$A$36:$IV$114,3,0)</f>
        <v>1026000</v>
      </c>
      <c r="AE78" s="6">
        <f>VLOOKUP(B78,[43]apr96!$A$56:$IV$132,3,0)</f>
        <v>782849</v>
      </c>
      <c r="AF78" s="6">
        <f>VLOOKUP(B78,[44]may96!$A$36:$IV$111,3,0)</f>
        <v>1250126</v>
      </c>
      <c r="AG78" s="6">
        <f>VLOOKUP(B78,[45]jun96!$A$36:$IV$110,3,0)</f>
        <v>1007223</v>
      </c>
      <c r="AH78" s="6">
        <f>VLOOKUP(B78,[46]jul96!$A$48:$IV$122,3,0)</f>
        <v>1007195</v>
      </c>
      <c r="AI78" s="6">
        <f>VLOOKUP(B78,[47]aug96!$A$50:$IV$122,3,0)</f>
        <v>824630</v>
      </c>
      <c r="AJ78" s="6">
        <f>VLOOKUP(B78,[48]sep96!$A$65:$IV$136,3,0)</f>
        <v>1103775</v>
      </c>
      <c r="AK78" s="6">
        <f>VLOOKUP(B78,[49]oct96!$A$51:$IV$122,3,0)</f>
        <v>1156011</v>
      </c>
      <c r="AL78" s="6">
        <f>VLOOKUP(B78,[50]nov96!$A$55:$IV$124,3,0)</f>
        <v>1634159</v>
      </c>
      <c r="AM78" s="6">
        <f>VLOOKUP(B78,[51]dec96!$A$61:$IV$130,3,0)</f>
        <v>1674239</v>
      </c>
      <c r="AN78" s="6">
        <f>VLOOKUP(B78,[52]jan97!$A$57:$IV$122,3,0)</f>
        <v>1485109</v>
      </c>
      <c r="AO78" s="6">
        <f>VLOOKUP(B78,[53]feb97!$A$59:$IV$123,3,0)</f>
        <v>1097134</v>
      </c>
      <c r="AP78" s="6">
        <f>VLOOKUP(B78,[54]mar97!$A$56:$IV$118,3,0)</f>
        <v>1788359</v>
      </c>
      <c r="AQ78" s="6">
        <f>VLOOKUP(B78,[55]apr97!$A$49:$IV$110,3,0)</f>
        <v>937658</v>
      </c>
      <c r="AR78" s="6">
        <f>VLOOKUP(B78,[56]may97!$A$35:$IV$95,3,0)</f>
        <v>1501259</v>
      </c>
      <c r="AS78" s="6">
        <f>VLOOKUP(B78,[57]jun97!$A$49:$IV$109,3,0)</f>
        <v>1241652</v>
      </c>
      <c r="AT78" s="6">
        <f>VLOOKUP(B78,[59]jul97!$A$56:$IV$115,3,0)</f>
        <v>1610135</v>
      </c>
      <c r="AU78" s="6">
        <f>VLOOKUP(B78,[58]aug97!$A$54:$IV$111,3,0)</f>
        <v>1735198</v>
      </c>
      <c r="AV78" s="6">
        <f>VLOOKUP(B78,[60]sep97!$A$47:$IV$1033,3,0)</f>
        <v>1328528</v>
      </c>
      <c r="AW78" s="6">
        <f>VLOOKUP(B78,[61]oct97!$A$48:$IV$104,3,0)</f>
        <v>2054747</v>
      </c>
      <c r="AX78" s="6">
        <f>VLOOKUP(B78,[62]nov97!$A$35:$IV$90,3,0)</f>
        <v>1973447</v>
      </c>
      <c r="AY78" s="6">
        <f>VLOOKUP(B78,[63]dec97!$A$35:$IV$89,3,0)</f>
        <v>3231956</v>
      </c>
      <c r="AZ78" s="6">
        <f>VLOOKUP(B78,[64]jan98!$A$51:$IV$101,3,0)</f>
        <v>2459118</v>
      </c>
      <c r="BA78" s="6">
        <f>VLOOKUP(B78,[65]feb98!$A$34:$IV$83,3,0)</f>
        <v>2551129</v>
      </c>
      <c r="BB78" s="6">
        <f>VLOOKUP(B78,[66]mar98!$A$34:$IV$81,3,0)</f>
        <v>2895388</v>
      </c>
      <c r="BC78" s="6">
        <f>VLOOKUP(B78,[67]apr98!$A$34:$IV$80,3,0)</f>
        <v>1798239</v>
      </c>
      <c r="BD78" s="6">
        <f>VLOOKUP(B78,[68]may98!$A$34:$IV$79,3,0)</f>
        <v>2482690</v>
      </c>
      <c r="BE78" s="6">
        <f>VLOOKUP(B78,[69]jun98!$A$34:$IV$78,3,0)</f>
        <v>2391450</v>
      </c>
      <c r="BF78" s="6">
        <f>VLOOKUP(B78,[70]jul98!$A$47:$IV$91,3,0)</f>
        <v>2912308</v>
      </c>
      <c r="BG78" s="6">
        <f>VLOOKUP(B78,[71]aug98!$A$53:$IV$95,3,0)</f>
        <v>2696365</v>
      </c>
      <c r="BH78" s="6">
        <f>VLOOKUP(B78,[72]sep98!$A$34:$IV$75,3,0)</f>
        <v>2817256</v>
      </c>
      <c r="BI78" s="6">
        <f>VLOOKUP(B78,[73]oct98!$A$34:$IV$74,3,0)</f>
        <v>2300882</v>
      </c>
      <c r="BJ78" s="6">
        <f>VLOOKUP(B78,[74]nov98!$A$34:$IV$74,3,0)</f>
        <v>3287892</v>
      </c>
      <c r="BK78" s="6">
        <f>VLOOKUP(B78,[75]dec98!$A$56:$IV$94,3,0)</f>
        <v>2631524</v>
      </c>
      <c r="BL78" s="6">
        <f>VLOOKUP(B78,[76]jan99!$A$33:$IV$67,3,0)</f>
        <v>3553383</v>
      </c>
      <c r="BM78" s="6">
        <f>VLOOKUP(B78,[77]feb99!$A$57:$IV$91,3,0)</f>
        <v>7136756</v>
      </c>
      <c r="BN78" s="6">
        <f>VLOOKUP(B78,[78]mar99!$A$33:$IV$65,3,0)</f>
        <v>3188026</v>
      </c>
      <c r="BO78" s="6">
        <f>VLOOKUP(B78,[79]apr99!$A$33:$IV$64,3,0)</f>
        <v>4935335</v>
      </c>
      <c r="BP78" s="6">
        <f>VLOOKUP(B78,[80]may99!$A$33:$IV$63,3,0)</f>
        <v>4078234</v>
      </c>
      <c r="BQ78" s="6">
        <f>VLOOKUP(B78,[81]jun99!$A$44:$IV$73,3,0)</f>
        <v>2201372</v>
      </c>
      <c r="BR78" s="6">
        <f>VLOOKUP(B78,[82]jul99!$A$33:$IV$62,3,0)</f>
        <v>5160349</v>
      </c>
      <c r="BS78" s="6">
        <f>VLOOKUP(B78,[83]aug99!$A$33:$IV$61,3,0)</f>
        <v>4923752</v>
      </c>
      <c r="BT78" s="6">
        <f>VLOOKUP(B78,[84]sep99!$A$54:$IV$80,3,0)</f>
        <v>7219126</v>
      </c>
      <c r="BU78" s="6">
        <f>VLOOKUP(B78,[85]oct99!$A$59:$IV$84,3,0)</f>
        <v>7353648</v>
      </c>
      <c r="BV78" s="6">
        <f>VLOOKUP(B78,[86]nov99!$A$33:$IV$57,3,0)</f>
        <v>7465334</v>
      </c>
      <c r="BW78" s="6">
        <f>VLOOKUP(B78,[87]dec99!$A$33:$IV$57,3,0)</f>
        <v>5143246</v>
      </c>
      <c r="BX78" s="6">
        <f>VLOOKUP(B78,[88]jan00!$A$50:$IV$70,3,0)</f>
        <v>8589324</v>
      </c>
      <c r="BY78" s="6">
        <f>VLOOKUP(B78,[89]feb00!$A$32:$IV$50,3,0)</f>
        <v>7404347</v>
      </c>
      <c r="BZ78" s="6">
        <f>VLOOKUP(B78,[90]mar00!$A$52:$IV$69,3,0)</f>
        <v>12941099</v>
      </c>
      <c r="CA78" s="6">
        <f>VLOOKUP(B78,[91]apr00!$A$57:$IV$74,3,0)</f>
        <v>9316605</v>
      </c>
      <c r="CB78" s="6">
        <f>VLOOKUP(B78,[92]may00!$A$53:$IV$68,3,0)</f>
        <v>5492666</v>
      </c>
      <c r="CQ78" s="4" t="s">
        <v>79</v>
      </c>
      <c r="CR78" s="7">
        <f t="shared" si="84"/>
        <v>-0.93309332505459919</v>
      </c>
      <c r="CS78" s="7">
        <f t="shared" si="85"/>
        <v>-0.91849256245664634</v>
      </c>
      <c r="CT78" s="7">
        <f t="shared" si="86"/>
        <v>-0.92161881342480201</v>
      </c>
      <c r="CU78" s="7">
        <f t="shared" ref="CU78:CU85" si="101">(G174-$G$98)/$G$98</f>
        <v>-0.90907174457634876</v>
      </c>
      <c r="CV78" s="7">
        <f t="shared" ref="CV78:CV84" si="102">(H175-$H$99)/$H$99</f>
        <v>-0.91708409979450822</v>
      </c>
      <c r="CW78" s="7">
        <f t="shared" ref="CW78:CW83" si="103">(I176-$I$100)/$I$100</f>
        <v>-0.91597131050601466</v>
      </c>
      <c r="CX78" s="7">
        <f t="shared" ref="CX78:CX82" si="104">(J177-$J$101)/$J$101</f>
        <v>-0.88336928836824158</v>
      </c>
      <c r="CY78" s="7">
        <f>(K178-$K$102)/$K$102</f>
        <v>-0.95630374772564264</v>
      </c>
      <c r="CZ78" s="7">
        <f>(L179-$L$103)/$L$103</f>
        <v>-0.92822317128665988</v>
      </c>
      <c r="DA78" s="7">
        <f>(M180-$M$104)/$M$104</f>
        <v>-0.91821650961533696</v>
      </c>
      <c r="DB78" s="7">
        <f>(N181-$N$105)/$N$105</f>
        <v>-0.93824498751654284</v>
      </c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</row>
    <row r="79" spans="2:181" x14ac:dyDescent="0.2">
      <c r="B79" s="5">
        <v>36678</v>
      </c>
      <c r="C79" s="6">
        <v>51304338</v>
      </c>
      <c r="D79" s="6">
        <f>VLOOKUP(B79,[16]jan94!$A$53:$IV$163,3,0)</f>
        <v>420482</v>
      </c>
      <c r="E79" s="6">
        <f>VLOOKUP(B79,[17]feb94!$A$55:$IV$164,3,0)</f>
        <v>648308</v>
      </c>
      <c r="F79" s="6">
        <f>VLOOKUP(B79,[18]mar94!$A$38:$IV$146,3,0)</f>
        <v>758317</v>
      </c>
      <c r="G79" s="6">
        <f>VLOOKUP(B79,[19]apr94!$A$38:$IV$145,3,0)</f>
        <v>598300</v>
      </c>
      <c r="H79" s="6">
        <f>VLOOKUP(B79,[20]may94!$A$64:$IV$169,3,0)</f>
        <v>769347</v>
      </c>
      <c r="I79" s="6">
        <f>VLOOKUP(B79,[21]jun94!$A$53:$IV$157,3,0)</f>
        <v>598548</v>
      </c>
      <c r="J79" s="6">
        <f>VLOOKUP(B79,[22]jul94!$A$61:$IV$164,3,0)</f>
        <v>867329</v>
      </c>
      <c r="K79" s="6">
        <f>VLOOKUP(B79,[23]aug94!$A$55:$IV$157,3,0)</f>
        <v>531346</v>
      </c>
      <c r="L79" s="6">
        <f>VLOOKUP(B79,[24]sep94!$A$54:$IV$156,3,0)</f>
        <v>740879</v>
      </c>
      <c r="M79" s="6">
        <f>VLOOKUP(B79,[25]oct94!$A$49:$IV$149,3,0)</f>
        <v>639517</v>
      </c>
      <c r="N79" s="6">
        <f>VLOOKUP(B79,[26]nov94!$A$38:$IV$138,3,0)</f>
        <v>535088</v>
      </c>
      <c r="O79" s="6">
        <f>VLOOKUP(B79,[27]dec94!$A$50:$IV$148,3,0)</f>
        <v>669578</v>
      </c>
      <c r="P79" s="6">
        <f>VLOOKUP(B79,[28]jan95!$A$63:$IV$158,3,0)</f>
        <v>499995</v>
      </c>
      <c r="Q79" s="6">
        <f>VLOOKUP(B79,[29]feb95!$A$50:$IV$143,3,0)</f>
        <v>481230</v>
      </c>
      <c r="R79" s="6">
        <f>VLOOKUP(B79,[30]mar95!$A$37:$IV$129,3,0)</f>
        <v>820296</v>
      </c>
      <c r="S79" s="6">
        <f>VLOOKUP(B79,[31]apr95!$A$54:$IV$146,3,0)</f>
        <v>451707</v>
      </c>
      <c r="T79" s="6">
        <f>VLOOKUP(B79,[32]may95!$A$37:$IV$127,3,0)</f>
        <v>745068</v>
      </c>
      <c r="U79" s="6">
        <f>VLOOKUP(B79,[33]jun95!$A$53:$IV$142,3,0)</f>
        <v>592407</v>
      </c>
      <c r="V79" s="6">
        <f>VLOOKUP(B79,[34]jul95!$A$52:$IV$140,3,0)</f>
        <v>913503</v>
      </c>
      <c r="W79" s="6">
        <f>VLOOKUP(B79,[35]aug95!$A$53:$IV$140,3,0)</f>
        <v>612938</v>
      </c>
      <c r="X79" s="6">
        <f>VLOOKUP(B79,[36]sep95!$A$51:$IV$137,3,0)</f>
        <v>813784</v>
      </c>
      <c r="Y79" s="6">
        <f>VLOOKUP(B79,[37]oct95!$A$60:$IV$145,3,0)</f>
        <v>576177</v>
      </c>
      <c r="Z79" s="6">
        <f>VLOOKUP(B79,[38]nov95!$A$54:$IV$138,3,0)</f>
        <v>475639</v>
      </c>
      <c r="AA79" s="6">
        <f>VLOOKUP(B79,[39]dec95!$A$37:$IV$120,3,0)</f>
        <v>776636</v>
      </c>
      <c r="AB79" s="6">
        <f>VLOOKUP(B79,[40]jan96!$A$54:$IV$134,3,0)</f>
        <v>763976</v>
      </c>
      <c r="AC79" s="6">
        <f>VLOOKUP(B79,[41]feb96!$A$36:$IV$114,3,0)</f>
        <v>731209</v>
      </c>
      <c r="AD79" s="6">
        <f>VLOOKUP(B79,[42]mar96!$A$36:$IV$114,3,0)</f>
        <v>978011</v>
      </c>
      <c r="AE79" s="6">
        <f>VLOOKUP(B79,[43]apr96!$A$56:$IV$132,3,0)</f>
        <v>765002</v>
      </c>
      <c r="AF79" s="6">
        <f>VLOOKUP(B79,[44]may96!$A$36:$IV$111,3,0)</f>
        <v>1108851</v>
      </c>
      <c r="AG79" s="6">
        <f>VLOOKUP(B79,[45]jun96!$A$36:$IV$110,3,0)</f>
        <v>966798</v>
      </c>
      <c r="AH79" s="6">
        <f>VLOOKUP(B79,[46]jul96!$A$48:$IV$122,3,0)</f>
        <v>963681</v>
      </c>
      <c r="AI79" s="6">
        <f>VLOOKUP(B79,[47]aug96!$A$50:$IV$122,3,0)</f>
        <v>775524</v>
      </c>
      <c r="AJ79" s="6">
        <f>VLOOKUP(B79,[48]sep96!$A$65:$IV$136,3,0)</f>
        <v>1034124</v>
      </c>
      <c r="AK79" s="6">
        <f>VLOOKUP(B79,[49]oct96!$A$51:$IV$122,3,0)</f>
        <v>1058111</v>
      </c>
      <c r="AL79" s="6">
        <f>VLOOKUP(B79,[50]nov96!$A$55:$IV$124,3,0)</f>
        <v>1479210</v>
      </c>
      <c r="AM79" s="6">
        <f>VLOOKUP(B79,[51]dec96!$A$61:$IV$130,3,0)</f>
        <v>1619337</v>
      </c>
      <c r="AN79" s="6">
        <f>VLOOKUP(B79,[52]jan97!$A$57:$IV$122,3,0)</f>
        <v>1316439</v>
      </c>
      <c r="AO79" s="6">
        <f>VLOOKUP(B79,[53]feb97!$A$59:$IV$123,3,0)</f>
        <v>1055839</v>
      </c>
      <c r="AP79" s="6">
        <f>VLOOKUP(B79,[54]mar97!$A$56:$IV$118,3,0)</f>
        <v>1740043</v>
      </c>
      <c r="AQ79" s="6">
        <f>VLOOKUP(B79,[55]apr97!$A$49:$IV$110,3,0)</f>
        <v>897086</v>
      </c>
      <c r="AR79" s="6">
        <f>VLOOKUP(B79,[56]may97!$A$35:$IV$95,3,0)</f>
        <v>1435566</v>
      </c>
      <c r="AS79" s="6">
        <f>VLOOKUP(B79,[57]jun97!$A$49:$IV$109,3,0)</f>
        <v>1170679</v>
      </c>
      <c r="AT79" s="6">
        <f>VLOOKUP(B79,[59]jul97!$A$56:$IV$115,3,0)</f>
        <v>1573592</v>
      </c>
      <c r="AU79" s="6">
        <f>VLOOKUP(B79,[58]aug97!$A$54:$IV$111,3,0)</f>
        <v>1565561</v>
      </c>
      <c r="AV79" s="6">
        <f>VLOOKUP(B79,[60]sep97!$A$47:$IV$1033,3,0)</f>
        <v>1266158</v>
      </c>
      <c r="AW79" s="6">
        <f>VLOOKUP(B79,[61]oct97!$A$48:$IV$104,3,0)</f>
        <v>1887092</v>
      </c>
      <c r="AX79" s="6">
        <f>VLOOKUP(B79,[62]nov97!$A$35:$IV$90,3,0)</f>
        <v>1908598</v>
      </c>
      <c r="AY79" s="6">
        <f>VLOOKUP(B79,[63]dec97!$A$35:$IV$89,3,0)</f>
        <v>3075956</v>
      </c>
      <c r="AZ79" s="6">
        <f>VLOOKUP(B79,[64]jan98!$A$51:$IV$101,3,0)</f>
        <v>2244264</v>
      </c>
      <c r="BA79" s="6">
        <f>VLOOKUP(B79,[65]feb98!$A$34:$IV$83,3,0)</f>
        <v>2334418</v>
      </c>
      <c r="BB79" s="6">
        <f>VLOOKUP(B79,[66]mar98!$A$34:$IV$81,3,0)</f>
        <v>2782247</v>
      </c>
      <c r="BC79" s="6">
        <f>VLOOKUP(B79,[67]apr98!$A$34:$IV$80,3,0)</f>
        <v>1646982</v>
      </c>
      <c r="BD79" s="6">
        <f>VLOOKUP(B79,[68]may98!$A$34:$IV$79,3,0)</f>
        <v>2290801</v>
      </c>
      <c r="BE79" s="6">
        <f>VLOOKUP(B79,[69]jun98!$A$34:$IV$78,3,0)</f>
        <v>2119603</v>
      </c>
      <c r="BF79" s="6">
        <f>VLOOKUP(B79,[70]jul98!$A$47:$IV$91,3,0)</f>
        <v>2625217</v>
      </c>
      <c r="BG79" s="6">
        <f>VLOOKUP(B79,[71]aug98!$A$53:$IV$95,3,0)</f>
        <v>2473014</v>
      </c>
      <c r="BH79" s="6">
        <f>VLOOKUP(B79,[72]sep98!$A$34:$IV$75,3,0)</f>
        <v>2662837</v>
      </c>
      <c r="BI79" s="6">
        <f>VLOOKUP(B79,[73]oct98!$A$34:$IV$74,3,0)</f>
        <v>2180326</v>
      </c>
      <c r="BJ79" s="6">
        <f>VLOOKUP(B79,[74]nov98!$A$34:$IV$74,3,0)</f>
        <v>3030336</v>
      </c>
      <c r="BK79" s="6">
        <f>VLOOKUP(B79,[75]dec98!$A$56:$IV$94,3,0)</f>
        <v>2342698</v>
      </c>
      <c r="BL79" s="6">
        <f>VLOOKUP(B79,[76]jan99!$A$33:$IV$67,3,0)</f>
        <v>3219483</v>
      </c>
      <c r="BM79" s="6">
        <f>VLOOKUP(B79,[77]feb99!$A$57:$IV$91,3,0)</f>
        <v>6365399</v>
      </c>
      <c r="BN79" s="6">
        <f>VLOOKUP(B79,[78]mar99!$A$33:$IV$65,3,0)</f>
        <v>3006125</v>
      </c>
      <c r="BO79" s="6">
        <f>VLOOKUP(B79,[79]apr99!$A$33:$IV$64,3,0)</f>
        <v>4465302</v>
      </c>
      <c r="BP79" s="6">
        <f>VLOOKUP(B79,[80]may99!$A$33:$IV$63,3,0)</f>
        <v>3790506</v>
      </c>
      <c r="BQ79" s="6">
        <f>VLOOKUP(B79,[81]jun99!$A$44:$IV$73,3,0)</f>
        <v>2008132</v>
      </c>
      <c r="BR79" s="6">
        <f>VLOOKUP(B79,[82]jul99!$A$33:$IV$62,3,0)</f>
        <v>4732538</v>
      </c>
      <c r="BS79" s="6">
        <f>VLOOKUP(B79,[83]aug99!$A$33:$IV$61,3,0)</f>
        <v>4536507</v>
      </c>
      <c r="BT79" s="6">
        <f>VLOOKUP(B79,[84]sep99!$A$54:$IV$80,3,0)</f>
        <v>6700890</v>
      </c>
      <c r="BU79" s="6">
        <f>VLOOKUP(B79,[85]oct99!$A$59:$IV$84,3,0)</f>
        <v>6304332</v>
      </c>
      <c r="BV79" s="6">
        <f>VLOOKUP(B79,[86]nov99!$A$33:$IV$57,3,0)</f>
        <v>6682030</v>
      </c>
      <c r="BW79" s="6">
        <f>VLOOKUP(B79,[87]dec99!$A$33:$IV$57,3,0)</f>
        <v>4454663</v>
      </c>
      <c r="BX79" s="6">
        <f>VLOOKUP(B79,[88]jan00!$A$50:$IV$70,3,0)</f>
        <v>7783512</v>
      </c>
      <c r="BY79" s="6">
        <f>VLOOKUP(B79,[89]feb00!$A$32:$IV$50,3,0)</f>
        <v>6467498</v>
      </c>
      <c r="BZ79" s="6">
        <f>VLOOKUP(B79,[90]mar00!$A$52:$IV$69,3,0)</f>
        <v>10796466</v>
      </c>
      <c r="CA79" s="6">
        <f>VLOOKUP(B79,[91]apr00!$A$57:$IV$74,3,0)</f>
        <v>7799973</v>
      </c>
      <c r="CB79" s="6">
        <f>VLOOKUP(B79,[92]may00!$A$53:$IV$68,3,0)</f>
        <v>11133054</v>
      </c>
      <c r="CC79" s="6">
        <f>VLOOKUP(B79,[93]jun00!$A$54:$IV$69,3,0)</f>
        <v>7321476</v>
      </c>
      <c r="CQ79" s="4" t="s">
        <v>80</v>
      </c>
      <c r="CR79" s="7">
        <f t="shared" si="84"/>
        <v>-0.92849022799356606</v>
      </c>
      <c r="CS79" s="7">
        <f t="shared" si="85"/>
        <v>-0.92214671341379328</v>
      </c>
      <c r="CT79" s="7">
        <f t="shared" si="86"/>
        <v>-0.92014672609927484</v>
      </c>
      <c r="CU79" s="7">
        <f t="shared" si="101"/>
        <v>-0.91127625678951307</v>
      </c>
      <c r="CV79" s="7">
        <f t="shared" si="102"/>
        <v>-0.91940894362481129</v>
      </c>
      <c r="CW79" s="7">
        <f t="shared" si="103"/>
        <v>-0.92436438271893973</v>
      </c>
      <c r="CX79" s="7">
        <f t="shared" si="104"/>
        <v>-0.88759779381798964</v>
      </c>
      <c r="CY79" s="7">
        <f>(K179-$K$102)/$K$102</f>
        <v>-0.95442891537758268</v>
      </c>
      <c r="CZ79" s="7">
        <f>(L180-$L$103)/$L$103</f>
        <v>-0.92146519436775731</v>
      </c>
      <c r="DA79" s="7">
        <f>(M181-$M$104)/$M$104</f>
        <v>-0.92258709984226273</v>
      </c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</row>
    <row r="80" spans="2:181" x14ac:dyDescent="0.2">
      <c r="B80" s="5">
        <v>36708</v>
      </c>
      <c r="C80" s="6">
        <v>52599042</v>
      </c>
      <c r="D80" s="6">
        <f>VLOOKUP(B80,[16]jan94!$A$53:$IV$163,3,0)</f>
        <v>464391</v>
      </c>
      <c r="E80" s="6">
        <f>VLOOKUP(B80,[17]feb94!$A$55:$IV$164,3,0)</f>
        <v>621831</v>
      </c>
      <c r="F80" s="6">
        <f>VLOOKUP(B80,[18]mar94!$A$38:$IV$146,3,0)</f>
        <v>800680</v>
      </c>
      <c r="G80" s="6">
        <f>VLOOKUP(B80,[19]apr94!$A$38:$IV$145,3,0)</f>
        <v>600808</v>
      </c>
      <c r="H80" s="6">
        <f>VLOOKUP(B80,[20]may94!$A$64:$IV$169,3,0)</f>
        <v>800752</v>
      </c>
      <c r="I80" s="6">
        <f>VLOOKUP(B80,[21]jun94!$A$53:$IV$157,3,0)</f>
        <v>614728</v>
      </c>
      <c r="J80" s="6">
        <f>VLOOKUP(B80,[22]jul94!$A$61:$IV$164,3,0)</f>
        <v>839271</v>
      </c>
      <c r="K80" s="6">
        <f>VLOOKUP(B80,[23]aug94!$A$55:$IV$157,3,0)</f>
        <v>531378</v>
      </c>
      <c r="L80" s="6">
        <f>VLOOKUP(B80,[24]sep94!$A$54:$IV$156,3,0)</f>
        <v>729632</v>
      </c>
      <c r="M80" s="6">
        <f>VLOOKUP(B80,[25]oct94!$A$49:$IV$149,3,0)</f>
        <v>650492</v>
      </c>
      <c r="N80" s="6">
        <f>VLOOKUP(B80,[26]nov94!$A$38:$IV$138,3,0)</f>
        <v>557857</v>
      </c>
      <c r="O80" s="6">
        <f>VLOOKUP(B80,[27]dec94!$A$50:$IV$148,3,0)</f>
        <v>672161</v>
      </c>
      <c r="P80" s="6">
        <f>VLOOKUP(B80,[28]jan95!$A$63:$IV$158,3,0)</f>
        <v>505413</v>
      </c>
      <c r="Q80" s="6">
        <f>VLOOKUP(B80,[29]feb95!$A$50:$IV$143,3,0)</f>
        <v>507738</v>
      </c>
      <c r="R80" s="6">
        <f>VLOOKUP(B80,[30]mar95!$A$37:$IV$129,3,0)</f>
        <v>824960</v>
      </c>
      <c r="S80" s="6">
        <f>VLOOKUP(B80,[31]apr95!$A$54:$IV$146,3,0)</f>
        <v>438656</v>
      </c>
      <c r="T80" s="6">
        <f>VLOOKUP(B80,[32]may95!$A$37:$IV$127,3,0)</f>
        <v>789357</v>
      </c>
      <c r="U80" s="6">
        <f>VLOOKUP(B80,[33]jun95!$A$53:$IV$142,3,0)</f>
        <v>620364</v>
      </c>
      <c r="V80" s="6">
        <f>VLOOKUP(B80,[34]jul95!$A$52:$IV$140,3,0)</f>
        <v>839353</v>
      </c>
      <c r="W80" s="6">
        <f>VLOOKUP(B80,[35]aug95!$A$53:$IV$140,3,0)</f>
        <v>639584</v>
      </c>
      <c r="X80" s="6">
        <f>VLOOKUP(B80,[36]sep95!$A$51:$IV$137,3,0)</f>
        <v>856015</v>
      </c>
      <c r="Y80" s="6">
        <f>VLOOKUP(B80,[37]oct95!$A$60:$IV$145,3,0)</f>
        <v>637195</v>
      </c>
      <c r="Z80" s="6">
        <f>VLOOKUP(B80,[38]nov95!$A$54:$IV$138,3,0)</f>
        <v>477766</v>
      </c>
      <c r="AA80" s="6">
        <f>VLOOKUP(B80,[39]dec95!$A$37:$IV$120,3,0)</f>
        <v>783855</v>
      </c>
      <c r="AB80" s="6">
        <f>VLOOKUP(B80,[40]jan96!$A$54:$IV$134,3,0)</f>
        <v>750846</v>
      </c>
      <c r="AC80" s="6">
        <f>VLOOKUP(B80,[41]feb96!$A$36:$IV$114,3,0)</f>
        <v>766438</v>
      </c>
      <c r="AD80" s="6">
        <f>VLOOKUP(B80,[42]mar96!$A$36:$IV$114,3,0)</f>
        <v>970638</v>
      </c>
      <c r="AE80" s="6">
        <f>VLOOKUP(B80,[43]apr96!$A$56:$IV$132,3,0)</f>
        <v>783033</v>
      </c>
      <c r="AF80" s="6">
        <f>VLOOKUP(B80,[44]may96!$A$36:$IV$111,3,0)</f>
        <v>1079762</v>
      </c>
      <c r="AG80" s="6">
        <f>VLOOKUP(B80,[45]jun96!$A$36:$IV$110,3,0)</f>
        <v>975772</v>
      </c>
      <c r="AH80" s="6">
        <f>VLOOKUP(B80,[46]jul96!$A$48:$IV$122,3,0)</f>
        <v>985165</v>
      </c>
      <c r="AI80" s="6">
        <f>VLOOKUP(B80,[47]aug96!$A$50:$IV$122,3,0)</f>
        <v>772717</v>
      </c>
      <c r="AJ80" s="6">
        <f>VLOOKUP(B80,[48]sep96!$A$65:$IV$136,3,0)</f>
        <v>1012760</v>
      </c>
      <c r="AK80" s="6">
        <f>VLOOKUP(B80,[49]oct96!$A$51:$IV$122,3,0)</f>
        <v>1127460</v>
      </c>
      <c r="AL80" s="6">
        <f>VLOOKUP(B80,[50]nov96!$A$55:$IV$124,3,0)</f>
        <v>1486209</v>
      </c>
      <c r="AM80" s="6">
        <f>VLOOKUP(B80,[51]dec96!$A$61:$IV$130,3,0)</f>
        <v>1592282</v>
      </c>
      <c r="AN80" s="6">
        <f>VLOOKUP(B80,[52]jan97!$A$57:$IV$122,3,0)</f>
        <v>1346170</v>
      </c>
      <c r="AO80" s="6">
        <f>VLOOKUP(B80,[53]feb97!$A$59:$IV$123,3,0)</f>
        <v>1013999</v>
      </c>
      <c r="AP80" s="6">
        <f>VLOOKUP(B80,[54]mar97!$A$56:$IV$118,3,0)</f>
        <v>1649185</v>
      </c>
      <c r="AQ80" s="6">
        <f>VLOOKUP(B80,[55]apr97!$A$49:$IV$110,3,0)</f>
        <v>875547</v>
      </c>
      <c r="AR80" s="6">
        <f>VLOOKUP(B80,[56]may97!$A$35:$IV$95,3,0)</f>
        <v>1351423</v>
      </c>
      <c r="AS80" s="6">
        <f>VLOOKUP(B80,[57]jun97!$A$49:$IV$109,3,0)</f>
        <v>1115433</v>
      </c>
      <c r="AT80" s="6">
        <f>VLOOKUP(B80,[59]jul97!$A$56:$IV$115,3,0)</f>
        <v>1672170</v>
      </c>
      <c r="AU80" s="6">
        <f>VLOOKUP(B80,[58]aug97!$A$54:$IV$111,3,0)</f>
        <v>1567212</v>
      </c>
      <c r="AV80" s="6">
        <f>VLOOKUP(B80,[60]sep97!$A$47:$IV$1033,3,0)</f>
        <v>1231896</v>
      </c>
      <c r="AW80" s="6">
        <f>VLOOKUP(B80,[61]oct97!$A$48:$IV$104,3,0)</f>
        <v>1783248</v>
      </c>
      <c r="AX80" s="6">
        <f>VLOOKUP(B80,[62]nov97!$A$35:$IV$90,3,0)</f>
        <v>1788573</v>
      </c>
      <c r="AY80" s="6">
        <f>VLOOKUP(B80,[63]dec97!$A$35:$IV$89,3,0)</f>
        <v>3332705</v>
      </c>
      <c r="AZ80" s="6">
        <f>VLOOKUP(B80,[64]jan98!$A$51:$IV$101,3,0)</f>
        <v>2166391</v>
      </c>
      <c r="BA80" s="6">
        <f>VLOOKUP(B80,[65]feb98!$A$34:$IV$83,3,0)</f>
        <v>2406188</v>
      </c>
      <c r="BB80" s="6">
        <f>VLOOKUP(B80,[66]mar98!$A$34:$IV$81,3,0)</f>
        <v>2823956</v>
      </c>
      <c r="BC80" s="6">
        <f>VLOOKUP(B80,[67]apr98!$A$34:$IV$80,3,0)</f>
        <v>1644499</v>
      </c>
      <c r="BD80" s="6">
        <f>VLOOKUP(B80,[68]may98!$A$34:$IV$79,3,0)</f>
        <v>2273939</v>
      </c>
      <c r="BE80" s="6">
        <f>VLOOKUP(B80,[69]jun98!$A$34:$IV$78,3,0)</f>
        <v>2239404</v>
      </c>
      <c r="BF80" s="6">
        <f>VLOOKUP(B80,[70]jul98!$A$47:$IV$91,3,0)</f>
        <v>2583918</v>
      </c>
      <c r="BG80" s="6">
        <f>VLOOKUP(B80,[71]aug98!$A$53:$IV$95,3,0)</f>
        <v>2527966</v>
      </c>
      <c r="BH80" s="6">
        <f>VLOOKUP(B80,[72]sep98!$A$34:$IV$75,3,0)</f>
        <v>2687192</v>
      </c>
      <c r="BI80" s="6">
        <f>VLOOKUP(B80,[73]oct98!$A$34:$IV$74,3,0)</f>
        <v>2190744</v>
      </c>
      <c r="BJ80" s="6">
        <f>VLOOKUP(B80,[74]nov98!$A$34:$IV$74,3,0)</f>
        <v>2924252</v>
      </c>
      <c r="BK80" s="6">
        <f>VLOOKUP(B80,[75]dec98!$A$56:$IV$94,3,0)</f>
        <v>2396508</v>
      </c>
      <c r="BL80" s="6">
        <f>VLOOKUP(B80,[76]jan99!$A$33:$IV$67,3,0)</f>
        <v>3057428</v>
      </c>
      <c r="BM80" s="6">
        <f>VLOOKUP(B80,[77]feb99!$A$57:$IV$91,3,0)</f>
        <v>5855161</v>
      </c>
      <c r="BN80" s="6">
        <f>VLOOKUP(B80,[78]mar99!$A$33:$IV$65,3,0)</f>
        <v>2973038</v>
      </c>
      <c r="BO80" s="6">
        <f>VLOOKUP(B80,[79]apr99!$A$33:$IV$64,3,0)</f>
        <v>4221771</v>
      </c>
      <c r="BP80" s="6">
        <f>VLOOKUP(B80,[80]may99!$A$33:$IV$63,3,0)</f>
        <v>3474868</v>
      </c>
      <c r="BQ80" s="6">
        <f>VLOOKUP(B80,[81]jun99!$A$44:$IV$73,3,0)</f>
        <v>1947622</v>
      </c>
      <c r="BR80" s="6">
        <f>VLOOKUP(B80,[82]jul99!$A$33:$IV$62,3,0)</f>
        <v>4268857</v>
      </c>
      <c r="BS80" s="6">
        <f>VLOOKUP(B80,[83]aug99!$A$33:$IV$61,3,0)</f>
        <v>4575674</v>
      </c>
      <c r="BT80" s="6">
        <f>VLOOKUP(B80,[84]sep99!$A$54:$IV$80,3,0)</f>
        <v>6808725</v>
      </c>
      <c r="BU80" s="6">
        <f>VLOOKUP(B80,[85]oct99!$A$59:$IV$84,3,0)</f>
        <v>6025639</v>
      </c>
      <c r="BV80" s="6">
        <f>VLOOKUP(B80,[86]nov99!$A$33:$IV$57,3,0)</f>
        <v>6309061</v>
      </c>
      <c r="BW80" s="6">
        <f>VLOOKUP(B80,[87]dec99!$A$33:$IV$57,3,0)</f>
        <v>4141438</v>
      </c>
      <c r="BX80" s="6">
        <f>VLOOKUP(B80,[88]jan00!$A$50:$IV$70,3,0)</f>
        <v>7334767</v>
      </c>
      <c r="BY80" s="6">
        <f>VLOOKUP(B80,[89]feb00!$A$32:$IV$50,3,0)</f>
        <v>6005080</v>
      </c>
      <c r="BZ80" s="6">
        <f>VLOOKUP(B80,[90]mar00!$A$52:$IV$69,3,0)</f>
        <v>9979827</v>
      </c>
      <c r="CA80" s="6">
        <f>VLOOKUP(B80,[91]apr00!$A$57:$IV$74,3,0)</f>
        <v>8118943</v>
      </c>
      <c r="CB80" s="6">
        <f>VLOOKUP(B80,[92]may00!$A$53:$IV$68,3,0)</f>
        <v>10244559</v>
      </c>
      <c r="CC80" s="6">
        <f>VLOOKUP(B80,[93]jun00!$A$54:$IV$69,3,0)</f>
        <v>11694087</v>
      </c>
      <c r="CD80" s="6">
        <f>VLOOKUP(B80,[94]jul00!$A$49:$IV$62,3,0)</f>
        <v>4133480</v>
      </c>
      <c r="CE80" s="6"/>
      <c r="CQ80" s="4" t="s">
        <v>81</v>
      </c>
      <c r="CR80" s="7">
        <f t="shared" si="84"/>
        <v>-0.92662699584376595</v>
      </c>
      <c r="CS80" s="7">
        <f t="shared" si="85"/>
        <v>-0.92681068217633844</v>
      </c>
      <c r="CT80" s="7">
        <f t="shared" si="86"/>
        <v>-0.92729327858385902</v>
      </c>
      <c r="CU80" s="7">
        <f t="shared" si="101"/>
        <v>-0.90882081636670342</v>
      </c>
      <c r="CV80" s="7">
        <f t="shared" si="102"/>
        <v>-0.9218015434275405</v>
      </c>
      <c r="CW80" s="7">
        <f t="shared" si="103"/>
        <v>-0.93069358669465041</v>
      </c>
      <c r="CX80" s="7">
        <f t="shared" si="104"/>
        <v>-0.8884038204362672</v>
      </c>
      <c r="CY80" s="7">
        <f>(K180-$K$102)/$K$102</f>
        <v>-0.95595630914829044</v>
      </c>
      <c r="CZ80" s="7">
        <f>(L181-$L$103)/$L$103</f>
        <v>-0.93135996831687329</v>
      </c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</row>
    <row r="81" spans="1:181" x14ac:dyDescent="0.2">
      <c r="B81" s="5">
        <v>36739</v>
      </c>
      <c r="C81" s="6">
        <v>51872921</v>
      </c>
      <c r="D81" s="6">
        <f>VLOOKUP(B81,[16]jan94!$A$53:$IV$163,3,0)</f>
        <v>476491</v>
      </c>
      <c r="E81" s="6">
        <f>VLOOKUP(B81,[17]feb94!$A$55:$IV$164,3,0)</f>
        <v>593953</v>
      </c>
      <c r="F81" s="6">
        <f>VLOOKUP(B81,[18]mar94!$A$38:$IV$146,3,0)</f>
        <v>748787</v>
      </c>
      <c r="G81" s="6">
        <f>VLOOKUP(B81,[19]apr94!$A$38:$IV$145,3,0)</f>
        <v>577517</v>
      </c>
      <c r="H81" s="6">
        <f>VLOOKUP(B81,[20]may94!$A$64:$IV$169,3,0)</f>
        <v>756124</v>
      </c>
      <c r="I81" s="6">
        <f>VLOOKUP(B81,[21]jun94!$A$53:$IV$157,3,0)</f>
        <v>624607</v>
      </c>
      <c r="J81" s="6">
        <f>VLOOKUP(B81,[22]jul94!$A$61:$IV$164,3,0)</f>
        <v>798640</v>
      </c>
      <c r="K81" s="6">
        <f>VLOOKUP(B81,[23]aug94!$A$55:$IV$157,3,0)</f>
        <v>523663</v>
      </c>
      <c r="L81" s="6">
        <f>VLOOKUP(B81,[24]sep94!$A$54:$IV$156,3,0)</f>
        <v>716755</v>
      </c>
      <c r="M81" s="6">
        <f>VLOOKUP(B81,[25]oct94!$A$49:$IV$149,3,0)</f>
        <v>626104</v>
      </c>
      <c r="N81" s="6">
        <f>VLOOKUP(B81,[26]nov94!$A$38:$IV$138,3,0)</f>
        <v>489751</v>
      </c>
      <c r="O81" s="6">
        <f>VLOOKUP(B81,[27]dec94!$A$50:$IV$148,3,0)</f>
        <v>696394</v>
      </c>
      <c r="P81" s="6">
        <f>VLOOKUP(B81,[28]jan95!$A$63:$IV$158,3,0)</f>
        <v>520432</v>
      </c>
      <c r="Q81" s="6">
        <f>VLOOKUP(B81,[29]feb95!$A$50:$IV$143,3,0)</f>
        <v>734586</v>
      </c>
      <c r="R81" s="6">
        <f>VLOOKUP(B81,[30]mar95!$A$37:$IV$129,3,0)</f>
        <v>815509</v>
      </c>
      <c r="S81" s="6">
        <f>VLOOKUP(B81,[31]apr95!$A$54:$IV$146,3,0)</f>
        <v>441263</v>
      </c>
      <c r="T81" s="6">
        <f>VLOOKUP(B81,[32]may95!$A$37:$IV$127,3,0)</f>
        <v>781574</v>
      </c>
      <c r="U81" s="6">
        <f>VLOOKUP(B81,[33]jun95!$A$53:$IV$142,3,0)</f>
        <v>615325</v>
      </c>
      <c r="V81" s="6">
        <f>VLOOKUP(B81,[34]jul95!$A$52:$IV$140,3,0)</f>
        <v>911163</v>
      </c>
      <c r="W81" s="6">
        <f>VLOOKUP(B81,[35]aug95!$A$53:$IV$140,3,0)</f>
        <v>616311</v>
      </c>
      <c r="X81" s="6">
        <f>VLOOKUP(B81,[36]sep95!$A$51:$IV$137,3,0)</f>
        <v>847914</v>
      </c>
      <c r="Y81" s="6">
        <f>VLOOKUP(B81,[37]oct95!$A$60:$IV$145,3,0)</f>
        <v>563680</v>
      </c>
      <c r="Z81" s="6">
        <f>VLOOKUP(B81,[38]nov95!$A$54:$IV$138,3,0)</f>
        <v>463400</v>
      </c>
      <c r="AA81" s="6">
        <f>VLOOKUP(B81,[39]dec95!$A$37:$IV$120,3,0)</f>
        <v>745570</v>
      </c>
      <c r="AB81" s="6">
        <f>VLOOKUP(B81,[40]jan96!$A$54:$IV$134,3,0)</f>
        <v>736017</v>
      </c>
      <c r="AC81" s="6">
        <f>VLOOKUP(B81,[41]feb96!$A$36:$IV$114,3,0)</f>
        <v>741881</v>
      </c>
      <c r="AD81" s="6">
        <f>VLOOKUP(B81,[42]mar96!$A$36:$IV$114,3,0)</f>
        <v>965873</v>
      </c>
      <c r="AE81" s="6">
        <f>VLOOKUP(B81,[43]apr96!$A$56:$IV$132,3,0)</f>
        <v>755490</v>
      </c>
      <c r="AF81" s="6">
        <f>VLOOKUP(B81,[44]may96!$A$36:$IV$111,3,0)</f>
        <v>1090883</v>
      </c>
      <c r="AG81" s="6">
        <f>VLOOKUP(B81,[45]jun96!$A$36:$IV$110,3,0)</f>
        <v>969061</v>
      </c>
      <c r="AH81" s="6">
        <f>VLOOKUP(B81,[46]jul96!$A$48:$IV$122,3,0)</f>
        <v>883204</v>
      </c>
      <c r="AI81" s="6">
        <f>VLOOKUP(B81,[47]aug96!$A$50:$IV$122,3,0)</f>
        <v>752276</v>
      </c>
      <c r="AJ81" s="6">
        <f>VLOOKUP(B81,[48]sep96!$A$65:$IV$136,3,0)</f>
        <v>978267</v>
      </c>
      <c r="AK81" s="6">
        <f>VLOOKUP(B81,[49]oct96!$A$51:$IV$122,3,0)</f>
        <v>1159482</v>
      </c>
      <c r="AL81" s="6">
        <f>VLOOKUP(B81,[50]nov96!$A$55:$IV$124,3,0)</f>
        <v>1460854</v>
      </c>
      <c r="AM81" s="6">
        <f>VLOOKUP(B81,[51]dec96!$A$61:$IV$130,3,0)</f>
        <v>1456490</v>
      </c>
      <c r="AN81" s="6">
        <f>VLOOKUP(B81,[52]jan97!$A$57:$IV$122,3,0)</f>
        <v>1239518</v>
      </c>
      <c r="AO81" s="6">
        <f>VLOOKUP(B81,[53]feb97!$A$59:$IV$123,3,0)</f>
        <v>1051234</v>
      </c>
      <c r="AP81" s="6">
        <f>VLOOKUP(B81,[54]mar97!$A$56:$IV$118,3,0)</f>
        <v>1635040</v>
      </c>
      <c r="AQ81" s="6">
        <f>VLOOKUP(B81,[55]apr97!$A$49:$IV$110,3,0)</f>
        <v>808756</v>
      </c>
      <c r="AR81" s="6">
        <f>VLOOKUP(B81,[56]may97!$A$35:$IV$95,3,0)</f>
        <v>1324292</v>
      </c>
      <c r="AS81" s="6">
        <f>VLOOKUP(B81,[57]jun97!$A$49:$IV$109,3,0)</f>
        <v>1051447</v>
      </c>
      <c r="AT81" s="6">
        <f>VLOOKUP(B81,[59]jul97!$A$56:$IV$115,3,0)</f>
        <v>1778682</v>
      </c>
      <c r="AU81" s="6">
        <f>VLOOKUP(B81,[58]aug97!$A$54:$IV$111,3,0)</f>
        <v>1532008</v>
      </c>
      <c r="AV81" s="6">
        <f>VLOOKUP(B81,[60]sep97!$A$47:$IV$1033,3,0)</f>
        <v>1145977</v>
      </c>
      <c r="AW81" s="6">
        <f>VLOOKUP(B81,[61]oct97!$A$48:$IV$104,3,0)</f>
        <v>1819228</v>
      </c>
      <c r="AX81" s="6">
        <f>VLOOKUP(B81,[62]nov97!$A$35:$IV$90,3,0)</f>
        <v>1703387</v>
      </c>
      <c r="AY81" s="6">
        <f>VLOOKUP(B81,[63]dec97!$A$35:$IV$89,3,0)</f>
        <v>3206983</v>
      </c>
      <c r="AZ81" s="6">
        <f>VLOOKUP(B81,[64]jan98!$A$51:$IV$101,3,0)</f>
        <v>2119080</v>
      </c>
      <c r="BA81" s="6">
        <f>VLOOKUP(B81,[65]feb98!$A$34:$IV$83,3,0)</f>
        <v>2263192</v>
      </c>
      <c r="BB81" s="6">
        <f>VLOOKUP(B81,[66]mar98!$A$34:$IV$81,3,0)</f>
        <v>2615674</v>
      </c>
      <c r="BC81" s="6">
        <f>VLOOKUP(B81,[67]apr98!$A$34:$IV$80,3,0)</f>
        <v>1605367</v>
      </c>
      <c r="BD81" s="6">
        <f>VLOOKUP(B81,[68]may98!$A$34:$IV$79,3,0)</f>
        <v>2229415</v>
      </c>
      <c r="BE81" s="6">
        <f>VLOOKUP(B81,[69]jun98!$A$34:$IV$78,3,0)</f>
        <v>2224153</v>
      </c>
      <c r="BF81" s="6">
        <f>VLOOKUP(B81,[70]jul98!$A$47:$IV$91,3,0)</f>
        <v>2380502</v>
      </c>
      <c r="BG81" s="6">
        <f>VLOOKUP(B81,[71]aug98!$A$53:$IV$95,3,0)</f>
        <v>2452504</v>
      </c>
      <c r="BH81" s="6">
        <f>VLOOKUP(B81,[72]sep98!$A$34:$IV$75,3,0)</f>
        <v>2600363</v>
      </c>
      <c r="BI81" s="6">
        <f>VLOOKUP(B81,[73]oct98!$A$34:$IV$74,3,0)</f>
        <v>2085539</v>
      </c>
      <c r="BJ81" s="6">
        <f>VLOOKUP(B81,[74]nov98!$A$34:$IV$74,3,0)</f>
        <v>2792897</v>
      </c>
      <c r="BK81" s="6">
        <f>VLOOKUP(B81,[75]dec98!$A$56:$IV$94,3,0)</f>
        <v>2327799</v>
      </c>
      <c r="BL81" s="6">
        <f>VLOOKUP(B81,[76]jan99!$A$33:$IV$67,3,0)</f>
        <v>2851077</v>
      </c>
      <c r="BM81" s="6">
        <f>VLOOKUP(B81,[77]feb99!$A$57:$IV$91,3,0)</f>
        <v>5814704</v>
      </c>
      <c r="BN81" s="6">
        <f>VLOOKUP(B81,[78]mar99!$A$33:$IV$65,3,0)</f>
        <v>2696915</v>
      </c>
      <c r="BO81" s="6">
        <f>VLOOKUP(B81,[79]apr99!$A$33:$IV$64,3,0)</f>
        <v>3932284</v>
      </c>
      <c r="BP81" s="6">
        <f>VLOOKUP(B81,[80]may99!$A$33:$IV$63,3,0)</f>
        <v>3432284</v>
      </c>
      <c r="BQ81" s="6">
        <f>VLOOKUP(B81,[81]jun99!$A$44:$IV$73,3,0)</f>
        <v>1746871</v>
      </c>
      <c r="BR81" s="6">
        <f>VLOOKUP(B81,[82]jul99!$A$33:$IV$62,3,0)</f>
        <v>3946405</v>
      </c>
      <c r="BS81" s="6">
        <f>VLOOKUP(B81,[83]aug99!$A$33:$IV$61,3,0)</f>
        <v>4472581</v>
      </c>
      <c r="BT81" s="6">
        <f>VLOOKUP(B81,[84]sep99!$A$54:$IV$80,3,0)</f>
        <v>6329891</v>
      </c>
      <c r="BU81" s="6">
        <f>VLOOKUP(B81,[85]oct99!$A$59:$IV$84,3,0)</f>
        <v>5260225</v>
      </c>
      <c r="BV81" s="6">
        <f>VLOOKUP(B81,[86]nov99!$A$33:$IV$57,3,0)</f>
        <v>5976142</v>
      </c>
      <c r="BW81" s="6">
        <f>VLOOKUP(B81,[87]dec99!$A$33:$IV$57,3,0)</f>
        <v>3777804</v>
      </c>
      <c r="BX81" s="6">
        <f>VLOOKUP(B81,[88]jan00!$A$50:$IV$70,3,0)</f>
        <v>6804197</v>
      </c>
      <c r="BY81" s="6">
        <f>VLOOKUP(B81,[89]feb00!$A$32:$IV$50,3,0)</f>
        <v>5599308</v>
      </c>
      <c r="BZ81" s="6">
        <f>VLOOKUP(B81,[90]mar00!$A$52:$IV$69,3,0)</f>
        <v>9515788</v>
      </c>
      <c r="CA81" s="6">
        <f>VLOOKUP(B81,[91]apr00!$A$57:$IV$74,3,0)</f>
        <v>6621709</v>
      </c>
      <c r="CB81" s="6">
        <f>VLOOKUP(B81,[92]may00!$A$53:$IV$68,3,0)</f>
        <v>8779992</v>
      </c>
      <c r="CC81" s="6">
        <f>VLOOKUP(B81,[93]jun00!$A$54:$IV$69,3,0)</f>
        <v>10280831</v>
      </c>
      <c r="CD81" s="6">
        <f>VLOOKUP(B81,[94]jul00!$A$49:$IV$62,3,0)</f>
        <v>8510533</v>
      </c>
      <c r="CE81" s="6">
        <f>VLOOKUP(B81,[95]aug00!$A$32:$IV$45,3,0)</f>
        <v>5013586</v>
      </c>
      <c r="CQ81" s="4" t="s">
        <v>82</v>
      </c>
      <c r="CR81" s="7">
        <f t="shared" si="84"/>
        <v>-0.93059133791402837</v>
      </c>
      <c r="CS81" s="7">
        <f t="shared" si="85"/>
        <v>-0.92926128424570453</v>
      </c>
      <c r="CT81" s="7">
        <f t="shared" si="86"/>
        <v>-0.92937659904330794</v>
      </c>
      <c r="CU81" s="7">
        <f t="shared" si="101"/>
        <v>-0.90980583287919048</v>
      </c>
      <c r="CV81" s="7">
        <f t="shared" si="102"/>
        <v>-0.91237468287011181</v>
      </c>
      <c r="CW81" s="7">
        <f t="shared" si="103"/>
        <v>-0.9326825174800365</v>
      </c>
      <c r="CX81" s="7">
        <f t="shared" si="104"/>
        <v>-0.88325433899883177</v>
      </c>
      <c r="CY81" s="7">
        <f>(K181-$K$102)/$K$102</f>
        <v>-0.95812539925844253</v>
      </c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</row>
    <row r="82" spans="1:181" x14ac:dyDescent="0.2">
      <c r="B82" s="5">
        <v>36770</v>
      </c>
      <c r="C82" s="6">
        <v>48881743</v>
      </c>
      <c r="D82" s="6">
        <f>VLOOKUP(B82,[16]jan94!$A$53:$IV$163,3,0)</f>
        <v>436206</v>
      </c>
      <c r="E82" s="6">
        <f>VLOOKUP(B82,[17]feb94!$A$55:$IV$164,3,0)</f>
        <v>540359</v>
      </c>
      <c r="F82" s="6">
        <f>VLOOKUP(B82,[18]mar94!$A$38:$IV$146,3,0)</f>
        <v>738242</v>
      </c>
      <c r="G82" s="6">
        <f>VLOOKUP(B82,[19]apr94!$A$38:$IV$145,3,0)</f>
        <v>563844</v>
      </c>
      <c r="H82" s="6">
        <f>VLOOKUP(B82,[20]may94!$A$64:$IV$169,3,0)</f>
        <v>697428</v>
      </c>
      <c r="I82" s="6">
        <f>VLOOKUP(B82,[21]jun94!$A$53:$IV$157,3,0)</f>
        <v>576857</v>
      </c>
      <c r="J82" s="6">
        <f>VLOOKUP(B82,[22]jul94!$A$61:$IV$164,3,0)</f>
        <v>776844</v>
      </c>
      <c r="K82" s="6">
        <f>VLOOKUP(B82,[23]aug94!$A$55:$IV$157,3,0)</f>
        <v>474310</v>
      </c>
      <c r="L82" s="6">
        <f>VLOOKUP(B82,[24]sep94!$A$54:$IV$156,3,0)</f>
        <v>695693</v>
      </c>
      <c r="M82" s="6">
        <f>VLOOKUP(B82,[25]oct94!$A$49:$IV$149,3,0)</f>
        <v>601020</v>
      </c>
      <c r="N82" s="6">
        <f>VLOOKUP(B82,[26]nov94!$A$38:$IV$138,3,0)</f>
        <v>503348</v>
      </c>
      <c r="O82" s="6">
        <f>VLOOKUP(B82,[27]dec94!$A$50:$IV$148,3,0)</f>
        <v>679845</v>
      </c>
      <c r="P82" s="6">
        <f>VLOOKUP(B82,[28]jan95!$A$63:$IV$158,3,0)</f>
        <v>459137</v>
      </c>
      <c r="Q82" s="6">
        <f>VLOOKUP(B82,[29]feb95!$A$50:$IV$143,3,0)</f>
        <v>441087</v>
      </c>
      <c r="R82" s="6">
        <f>VLOOKUP(B82,[30]mar95!$A$37:$IV$129,3,0)</f>
        <v>743321</v>
      </c>
      <c r="S82" s="6">
        <f>VLOOKUP(B82,[31]apr95!$A$54:$IV$146,3,0)</f>
        <v>456868</v>
      </c>
      <c r="T82" s="6">
        <f>VLOOKUP(B82,[32]may95!$A$37:$IV$127,3,0)</f>
        <v>764121</v>
      </c>
      <c r="U82" s="6">
        <f>VLOOKUP(B82,[33]jun95!$A$53:$IV$142,3,0)</f>
        <v>643720</v>
      </c>
      <c r="V82" s="6">
        <f>VLOOKUP(B82,[34]jul95!$A$52:$IV$140,3,0)</f>
        <v>826171</v>
      </c>
      <c r="W82" s="6">
        <f>VLOOKUP(B82,[35]aug95!$A$53:$IV$140,3,0)</f>
        <v>571031</v>
      </c>
      <c r="X82" s="6">
        <f>VLOOKUP(B82,[36]sep95!$A$51:$IV$137,3,0)</f>
        <v>797302</v>
      </c>
      <c r="Y82" s="6">
        <f>VLOOKUP(B82,[37]oct95!$A$60:$IV$145,3,0)</f>
        <v>533631</v>
      </c>
      <c r="Z82" s="6">
        <f>VLOOKUP(B82,[38]nov95!$A$54:$IV$138,3,0)</f>
        <v>426892</v>
      </c>
      <c r="AA82" s="6">
        <f>VLOOKUP(B82,[39]dec95!$A$37:$IV$120,3,0)</f>
        <v>701780</v>
      </c>
      <c r="AB82" s="6">
        <f>VLOOKUP(B82,[40]jan96!$A$54:$IV$134,3,0)</f>
        <v>674937</v>
      </c>
      <c r="AC82" s="6">
        <f>VLOOKUP(B82,[41]feb96!$A$36:$IV$114,3,0)</f>
        <v>701873</v>
      </c>
      <c r="AD82" s="6">
        <f>VLOOKUP(B82,[42]mar96!$A$36:$IV$114,3,0)</f>
        <v>876269</v>
      </c>
      <c r="AE82" s="6">
        <f>VLOOKUP(B82,[43]apr96!$A$56:$IV$132,3,0)</f>
        <v>723073</v>
      </c>
      <c r="AF82" s="6">
        <f>VLOOKUP(B82,[44]may96!$A$36:$IV$111,3,0)</f>
        <v>971592</v>
      </c>
      <c r="AG82" s="6">
        <f>VLOOKUP(B82,[45]jun96!$A$36:$IV$110,3,0)</f>
        <v>885752</v>
      </c>
      <c r="AH82" s="6">
        <f>VLOOKUP(B82,[46]jul96!$A$48:$IV$122,3,0)</f>
        <v>855491</v>
      </c>
      <c r="AI82" s="6">
        <f>VLOOKUP(B82,[47]aug96!$A$50:$IV$122,3,0)</f>
        <v>707076</v>
      </c>
      <c r="AJ82" s="6">
        <f>VLOOKUP(B82,[48]sep96!$A$65:$IV$136,3,0)</f>
        <v>907171</v>
      </c>
      <c r="AK82" s="6">
        <f>VLOOKUP(B82,[49]oct96!$A$51:$IV$122,3,0)</f>
        <v>1100731</v>
      </c>
      <c r="AL82" s="6">
        <f>VLOOKUP(B82,[50]nov96!$A$55:$IV$124,3,0)</f>
        <v>1402941</v>
      </c>
      <c r="AM82" s="6">
        <f>VLOOKUP(B82,[51]dec96!$A$61:$IV$130,3,0)</f>
        <v>1337611</v>
      </c>
      <c r="AN82" s="6">
        <f>VLOOKUP(B82,[52]jan97!$A$57:$IV$122,3,0)</f>
        <v>1226441</v>
      </c>
      <c r="AO82" s="6">
        <f>VLOOKUP(B82,[53]feb97!$A$59:$IV$123,3,0)</f>
        <v>1074604</v>
      </c>
      <c r="AP82" s="6">
        <f>VLOOKUP(B82,[54]mar97!$A$56:$IV$118,3,0)</f>
        <v>1553990</v>
      </c>
      <c r="AQ82" s="6">
        <f>VLOOKUP(B82,[55]apr97!$A$49:$IV$110,3,0)</f>
        <v>748801</v>
      </c>
      <c r="AR82" s="6">
        <f>VLOOKUP(B82,[56]may97!$A$35:$IV$95,3,0)</f>
        <v>1136625</v>
      </c>
      <c r="AS82" s="6">
        <f>VLOOKUP(B82,[57]jun97!$A$49:$IV$109,3,0)</f>
        <v>1055050</v>
      </c>
      <c r="AT82" s="6">
        <f>VLOOKUP(B82,[59]jul97!$A$56:$IV$115,3,0)</f>
        <v>1617861</v>
      </c>
      <c r="AU82" s="6">
        <f>VLOOKUP(B82,[58]aug97!$A$54:$IV$111,3,0)</f>
        <v>1464764</v>
      </c>
      <c r="AV82" s="6">
        <f>VLOOKUP(B82,[60]sep97!$A$47:$IV$1033,3,0)</f>
        <v>1222726</v>
      </c>
      <c r="AW82" s="6">
        <f>VLOOKUP(B82,[61]oct97!$A$48:$IV$104,3,0)</f>
        <v>1773342</v>
      </c>
      <c r="AX82" s="6">
        <f>VLOOKUP(B82,[62]nov97!$A$35:$IV$90,3,0)</f>
        <v>1595045</v>
      </c>
      <c r="AY82" s="6">
        <f>VLOOKUP(B82,[63]dec97!$A$35:$IV$89,3,0)</f>
        <v>2984650</v>
      </c>
      <c r="AZ82" s="6">
        <f>VLOOKUP(B82,[64]jan98!$A$51:$IV$101,3,0)</f>
        <v>1892081</v>
      </c>
      <c r="BA82" s="6">
        <f>VLOOKUP(B82,[65]feb98!$A$34:$IV$83,3,0)</f>
        <v>2094845</v>
      </c>
      <c r="BB82" s="6">
        <f>VLOOKUP(B82,[66]mar98!$A$34:$IV$81,3,0)</f>
        <v>2341318</v>
      </c>
      <c r="BC82" s="6">
        <f>VLOOKUP(B82,[67]apr98!$A$34:$IV$80,3,0)</f>
        <v>1499595</v>
      </c>
      <c r="BD82" s="6">
        <f>VLOOKUP(B82,[68]may98!$A$34:$IV$79,3,0)</f>
        <v>1998075</v>
      </c>
      <c r="BE82" s="6">
        <f>VLOOKUP(B82,[69]jun98!$A$34:$IV$78,3,0)</f>
        <v>2088632</v>
      </c>
      <c r="BF82" s="6">
        <f>VLOOKUP(B82,[70]jul98!$A$47:$IV$91,3,0)</f>
        <v>2160674</v>
      </c>
      <c r="BG82" s="6">
        <f>VLOOKUP(B82,[71]aug98!$A$53:$IV$95,3,0)</f>
        <v>2291334</v>
      </c>
      <c r="BH82" s="6">
        <f>VLOOKUP(B82,[72]sep98!$A$34:$IV$75,3,0)</f>
        <v>2261647</v>
      </c>
      <c r="BI82" s="6">
        <f>VLOOKUP(B82,[73]oct98!$A$34:$IV$74,3,0)</f>
        <v>1885687</v>
      </c>
      <c r="BJ82" s="6">
        <f>VLOOKUP(B82,[74]nov98!$A$34:$IV$74,3,0)</f>
        <v>2697211</v>
      </c>
      <c r="BK82" s="6">
        <f>VLOOKUP(B82,[75]dec98!$A$56:$IV$94,3,0)</f>
        <v>2108720</v>
      </c>
      <c r="BL82" s="6">
        <f>VLOOKUP(B82,[76]jan99!$A$33:$IV$67,3,0)</f>
        <v>2660525</v>
      </c>
      <c r="BM82" s="6">
        <f>VLOOKUP(B82,[77]feb99!$A$57:$IV$91,3,0)</f>
        <v>5013618</v>
      </c>
      <c r="BN82" s="6">
        <f>VLOOKUP(B82,[78]mar99!$A$33:$IV$65,3,0)</f>
        <v>2710428</v>
      </c>
      <c r="BO82" s="6">
        <f>VLOOKUP(B82,[79]apr99!$A$33:$IV$64,3,0)</f>
        <v>3538297</v>
      </c>
      <c r="BP82" s="6">
        <f>VLOOKUP(B82,[80]may99!$A$33:$IV$63,3,0)</f>
        <v>3174069</v>
      </c>
      <c r="BQ82" s="6">
        <f>VLOOKUP(B82,[81]jun99!$A$44:$IV$73,3,0)</f>
        <v>1595517</v>
      </c>
      <c r="BR82" s="6">
        <f>VLOOKUP(B82,[82]jul99!$A$33:$IV$62,3,0)</f>
        <v>3638604</v>
      </c>
      <c r="BS82" s="6">
        <f>VLOOKUP(B82,[83]aug99!$A$33:$IV$61,3,0)</f>
        <v>4220198</v>
      </c>
      <c r="BT82" s="6">
        <f>VLOOKUP(B82,[84]sep99!$A$54:$IV$80,3,0)</f>
        <v>5541033</v>
      </c>
      <c r="BU82" s="6">
        <f>VLOOKUP(B82,[85]oct99!$A$59:$IV$84,3,0)</f>
        <v>4725030</v>
      </c>
      <c r="BV82" s="6">
        <f>VLOOKUP(B82,[86]nov99!$A$33:$IV$57,3,0)</f>
        <v>5215094</v>
      </c>
      <c r="BW82" s="6">
        <f>VLOOKUP(B82,[87]dec99!$A$33:$IV$57,3,0)</f>
        <v>3420769</v>
      </c>
      <c r="BX82" s="6">
        <f>VLOOKUP(B82,[88]jan00!$A$50:$IV$70,3,0)</f>
        <v>6182216</v>
      </c>
      <c r="BY82" s="6">
        <f>VLOOKUP(B82,[89]feb00!$A$32:$IV$50,3,0)</f>
        <v>4726070</v>
      </c>
      <c r="BZ82" s="6">
        <f>VLOOKUP(B82,[90]mar00!$A$52:$IV$69,3,0)</f>
        <v>8550808</v>
      </c>
      <c r="CA82" s="6">
        <f>VLOOKUP(B82,[91]apr00!$A$57:$IV$74,3,0)</f>
        <v>5680881</v>
      </c>
      <c r="CB82" s="6">
        <f>VLOOKUP(B82,[92]may00!$A$53:$IV$68,3,0)</f>
        <v>7450538</v>
      </c>
      <c r="CC82" s="6">
        <f>VLOOKUP(B82,[93]jun00!$A$54:$IV$69,3,0)</f>
        <v>8199054</v>
      </c>
      <c r="CD82" s="6">
        <f>VLOOKUP(B82,[94]jul00!$A$49:$IV$62,3,0)</f>
        <v>8057631</v>
      </c>
      <c r="CE82" s="6">
        <f>VLOOKUP(B82,[95]aug00!$A$32:$IV$45,3,0)</f>
        <v>8309284</v>
      </c>
      <c r="CF82" s="6">
        <f>VLOOKUP(B82,[96]sep00!$A$47:$IV$59,3,0)</f>
        <v>4751978</v>
      </c>
      <c r="CQ82" s="4" t="s">
        <v>83</v>
      </c>
      <c r="CR82" s="7">
        <f t="shared" si="84"/>
        <v>-0.93638848447518186</v>
      </c>
      <c r="CS82" s="7">
        <f t="shared" si="85"/>
        <v>-0.93283476634912943</v>
      </c>
      <c r="CT82" s="7">
        <f t="shared" si="86"/>
        <v>-0.93105884399120398</v>
      </c>
      <c r="CU82" s="7">
        <f t="shared" si="101"/>
        <v>-0.91822885551641498</v>
      </c>
      <c r="CV82" s="7">
        <f t="shared" si="102"/>
        <v>-0.90501568091823414</v>
      </c>
      <c r="CW82" s="7">
        <f t="shared" si="103"/>
        <v>-0.93073497771223057</v>
      </c>
      <c r="CX82" s="7">
        <f t="shared" si="104"/>
        <v>-0.88586861392811755</v>
      </c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</row>
    <row r="83" spans="1:181" x14ac:dyDescent="0.2">
      <c r="B83" s="5">
        <v>36800</v>
      </c>
      <c r="C83" s="6">
        <v>50353036</v>
      </c>
      <c r="D83" s="6">
        <f>VLOOKUP(B83,[16]jan94!$A$53:$IV$163,3,0)</f>
        <v>413099</v>
      </c>
      <c r="E83" s="6">
        <f>VLOOKUP(B83,[17]feb94!$A$55:$IV$164,3,0)</f>
        <v>539675</v>
      </c>
      <c r="F83" s="6">
        <f>VLOOKUP(B83,[18]mar94!$A$38:$IV$146,3,0)</f>
        <v>694578</v>
      </c>
      <c r="G83" s="6">
        <f>VLOOKUP(B83,[19]apr94!$A$38:$IV$145,3,0)</f>
        <v>568513</v>
      </c>
      <c r="H83" s="6">
        <f>VLOOKUP(B83,[20]may94!$A$64:$IV$169,3,0)</f>
        <v>733430</v>
      </c>
      <c r="I83" s="6">
        <f>VLOOKUP(B83,[21]jun94!$A$53:$IV$157,3,0)</f>
        <v>569730</v>
      </c>
      <c r="J83" s="6">
        <f>VLOOKUP(B83,[22]jul94!$A$61:$IV$164,3,0)</f>
        <v>750949</v>
      </c>
      <c r="K83" s="6">
        <f>VLOOKUP(B83,[23]aug94!$A$55:$IV$157,3,0)</f>
        <v>479282</v>
      </c>
      <c r="L83" s="6">
        <f>VLOOKUP(B83,[24]sep94!$A$54:$IV$156,3,0)</f>
        <v>726640</v>
      </c>
      <c r="M83" s="6">
        <f>VLOOKUP(B83,[25]oct94!$A$49:$IV$149,3,0)</f>
        <v>613610</v>
      </c>
      <c r="N83" s="6">
        <f>VLOOKUP(B83,[26]nov94!$A$38:$IV$138,3,0)</f>
        <v>513791</v>
      </c>
      <c r="O83" s="6">
        <f>VLOOKUP(B83,[27]dec94!$A$50:$IV$148,3,0)</f>
        <v>674040</v>
      </c>
      <c r="P83" s="6">
        <f>VLOOKUP(B83,[28]jan95!$A$63:$IV$158,3,0)</f>
        <v>483646</v>
      </c>
      <c r="Q83" s="6">
        <f>VLOOKUP(B83,[29]feb95!$A$50:$IV$143,3,0)</f>
        <v>600915</v>
      </c>
      <c r="R83" s="6">
        <f>VLOOKUP(B83,[30]mar95!$A$37:$IV$129,3,0)</f>
        <v>759655</v>
      </c>
      <c r="S83" s="6">
        <f>VLOOKUP(B83,[31]apr95!$A$54:$IV$146,3,0)</f>
        <v>456553</v>
      </c>
      <c r="T83" s="6">
        <f>VLOOKUP(B83,[32]may95!$A$37:$IV$127,3,0)</f>
        <v>795868</v>
      </c>
      <c r="U83" s="6">
        <f>VLOOKUP(B83,[33]jun95!$A$53:$IV$142,3,0)</f>
        <v>679207</v>
      </c>
      <c r="V83" s="6">
        <f>VLOOKUP(B83,[34]jul95!$A$52:$IV$140,3,0)</f>
        <v>859146</v>
      </c>
      <c r="W83" s="6">
        <f>VLOOKUP(B83,[35]aug95!$A$53:$IV$140,3,0)</f>
        <v>575972</v>
      </c>
      <c r="X83" s="6">
        <f>VLOOKUP(B83,[36]sep95!$A$51:$IV$137,3,0)</f>
        <v>830461</v>
      </c>
      <c r="Y83" s="6">
        <f>VLOOKUP(B83,[37]oct95!$A$60:$IV$145,3,0)</f>
        <v>570371</v>
      </c>
      <c r="Z83" s="6">
        <f>VLOOKUP(B83,[38]nov95!$A$54:$IV$138,3,0)</f>
        <v>413681</v>
      </c>
      <c r="AA83" s="6">
        <f>VLOOKUP(B83,[39]dec95!$A$37:$IV$120,3,0)</f>
        <v>702241</v>
      </c>
      <c r="AB83" s="6">
        <f>VLOOKUP(B83,[40]jan96!$A$54:$IV$134,3,0)</f>
        <v>652087</v>
      </c>
      <c r="AC83" s="6">
        <f>VLOOKUP(B83,[41]feb96!$A$36:$IV$114,3,0)</f>
        <v>675918</v>
      </c>
      <c r="AD83" s="6">
        <f>VLOOKUP(B83,[42]mar96!$A$36:$IV$114,3,0)</f>
        <v>854098</v>
      </c>
      <c r="AE83" s="6">
        <f>VLOOKUP(B83,[43]apr96!$A$56:$IV$132,3,0)</f>
        <v>676714</v>
      </c>
      <c r="AF83" s="6">
        <f>VLOOKUP(B83,[44]may96!$A$36:$IV$111,3,0)</f>
        <v>959548</v>
      </c>
      <c r="AG83" s="6">
        <f>VLOOKUP(B83,[45]jun96!$A$36:$IV$110,3,0)</f>
        <v>893151</v>
      </c>
      <c r="AH83" s="6">
        <f>VLOOKUP(B83,[46]jul96!$A$48:$IV$122,3,0)</f>
        <v>855018</v>
      </c>
      <c r="AI83" s="6">
        <f>VLOOKUP(B83,[47]aug96!$A$50:$IV$122,3,0)</f>
        <v>701848</v>
      </c>
      <c r="AJ83" s="6">
        <f>VLOOKUP(B83,[48]sep96!$A$65:$IV$136,3,0)</f>
        <v>924858</v>
      </c>
      <c r="AK83" s="6">
        <f>VLOOKUP(B83,[49]oct96!$A$51:$IV$122,3,0)</f>
        <v>1082768</v>
      </c>
      <c r="AL83" s="6">
        <f>VLOOKUP(B83,[50]nov96!$A$55:$IV$124,3,0)</f>
        <v>1401130</v>
      </c>
      <c r="AM83" s="6">
        <f>VLOOKUP(B83,[51]dec96!$A$61:$IV$130,3,0)</f>
        <v>1674613</v>
      </c>
      <c r="AN83" s="6">
        <f>VLOOKUP(B83,[52]jan97!$A$57:$IV$122,3,0)</f>
        <v>1200395</v>
      </c>
      <c r="AO83" s="6">
        <f>VLOOKUP(B83,[53]feb97!$A$59:$IV$123,3,0)</f>
        <v>981097</v>
      </c>
      <c r="AP83" s="6">
        <f>VLOOKUP(B83,[54]mar97!$A$56:$IV$118,3,0)</f>
        <v>1537944</v>
      </c>
      <c r="AQ83" s="6">
        <f>VLOOKUP(B83,[55]apr97!$A$49:$IV$110,3,0)</f>
        <v>730552</v>
      </c>
      <c r="AR83" s="6">
        <f>VLOOKUP(B83,[56]may97!$A$35:$IV$95,3,0)</f>
        <v>1236839</v>
      </c>
      <c r="AS83" s="6">
        <f>VLOOKUP(B83,[57]jun97!$A$49:$IV$109,3,0)</f>
        <v>1036261</v>
      </c>
      <c r="AT83" s="6">
        <f>VLOOKUP(B83,[59]jul97!$A$56:$IV$115,3,0)</f>
        <v>1556644</v>
      </c>
      <c r="AU83" s="6">
        <f>VLOOKUP(B83,[58]aug97!$A$54:$IV$111,3,0)</f>
        <v>1451377</v>
      </c>
      <c r="AV83" s="6">
        <f>VLOOKUP(B83,[60]sep97!$A$47:$IV$1033,3,0)</f>
        <v>1106584</v>
      </c>
      <c r="AW83" s="6">
        <f>VLOOKUP(B83,[61]oct97!$A$48:$IV$104,3,0)</f>
        <v>1763329</v>
      </c>
      <c r="AX83" s="6">
        <f>VLOOKUP(B83,[62]nov97!$A$35:$IV$90,3,0)</f>
        <v>1582342</v>
      </c>
      <c r="AY83" s="6">
        <f>VLOOKUP(B83,[63]dec97!$A$35:$IV$89,3,0)</f>
        <v>2930225</v>
      </c>
      <c r="AZ83" s="6">
        <f>VLOOKUP(B83,[64]jan98!$A$51:$IV$101,3,0)</f>
        <v>1895918</v>
      </c>
      <c r="BA83" s="6">
        <f>VLOOKUP(B83,[65]feb98!$A$34:$IV$83,3,0)</f>
        <v>2152411</v>
      </c>
      <c r="BB83" s="6">
        <f>VLOOKUP(B83,[66]mar98!$A$34:$IV$81,3,0)</f>
        <v>2481929</v>
      </c>
      <c r="BC83" s="6">
        <f>VLOOKUP(B83,[67]apr98!$A$34:$IV$80,3,0)</f>
        <v>1495331</v>
      </c>
      <c r="BD83" s="6">
        <f>VLOOKUP(B83,[68]may98!$A$34:$IV$79,3,0)</f>
        <v>1945230</v>
      </c>
      <c r="BE83" s="6">
        <f>VLOOKUP(B83,[69]jun98!$A$34:$IV$78,3,0)</f>
        <v>2027772</v>
      </c>
      <c r="BF83" s="6">
        <f>VLOOKUP(B83,[70]jul98!$A$47:$IV$91,3,0)</f>
        <v>2197806</v>
      </c>
      <c r="BG83" s="6">
        <f>VLOOKUP(B83,[71]aug98!$A$53:$IV$95,3,0)</f>
        <v>2222121</v>
      </c>
      <c r="BH83" s="6">
        <f>VLOOKUP(B83,[72]sep98!$A$34:$IV$75,3,0)</f>
        <v>2401051</v>
      </c>
      <c r="BI83" s="6">
        <f>VLOOKUP(B83,[73]oct98!$A$34:$IV$74,3,0)</f>
        <v>1860950</v>
      </c>
      <c r="BJ83" s="6">
        <f>VLOOKUP(B83,[74]nov98!$A$34:$IV$74,3,0)</f>
        <v>3023365</v>
      </c>
      <c r="BK83" s="6">
        <f>VLOOKUP(B83,[75]dec98!$A$56:$IV$94,3,0)</f>
        <v>2058095</v>
      </c>
      <c r="BL83" s="6">
        <f>VLOOKUP(B83,[76]jan99!$A$33:$IV$67,3,0)</f>
        <v>2652416</v>
      </c>
      <c r="BM83" s="6">
        <f>VLOOKUP(B83,[77]feb99!$A$57:$IV$91,3,0)</f>
        <v>5267223</v>
      </c>
      <c r="BN83" s="6">
        <f>VLOOKUP(B83,[78]mar99!$A$33:$IV$65,3,0)</f>
        <v>2660090</v>
      </c>
      <c r="BO83" s="6">
        <f>VLOOKUP(B83,[79]apr99!$A$33:$IV$64,3,0)</f>
        <v>3398648</v>
      </c>
      <c r="BP83" s="6">
        <f>VLOOKUP(B83,[80]may99!$A$33:$IV$63,3,0)</f>
        <v>3058161</v>
      </c>
      <c r="BQ83" s="6">
        <f>VLOOKUP(B83,[81]jun99!$A$44:$IV$73,3,0)</f>
        <v>1614396</v>
      </c>
      <c r="BR83" s="6">
        <f>VLOOKUP(B83,[82]jul99!$A$33:$IV$62,3,0)</f>
        <v>3409827</v>
      </c>
      <c r="BS83" s="6">
        <f>VLOOKUP(B83,[83]aug99!$A$33:$IV$61,3,0)</f>
        <v>3796970</v>
      </c>
      <c r="BT83" s="6">
        <f>VLOOKUP(B83,[84]sep99!$A$54:$IV$80,3,0)</f>
        <v>5572693</v>
      </c>
      <c r="BU83" s="6">
        <f>VLOOKUP(B83,[85]oct99!$A$59:$IV$84,3,0)</f>
        <v>4454866</v>
      </c>
      <c r="BV83" s="6">
        <f>VLOOKUP(B83,[86]nov99!$A$33:$IV$57,3,0)</f>
        <v>5124646</v>
      </c>
      <c r="BW83" s="6">
        <f>VLOOKUP(B83,[87]dec99!$A$33:$IV$57,3,0)</f>
        <v>3289662</v>
      </c>
      <c r="BX83" s="6">
        <f>VLOOKUP(B83,[88]jan00!$A$50:$IV$70,3,0)</f>
        <v>6117166</v>
      </c>
      <c r="BY83" s="6">
        <f>VLOOKUP(B83,[89]feb00!$A$32:$IV$50,3,0)</f>
        <v>4973253</v>
      </c>
      <c r="BZ83" s="6">
        <f>VLOOKUP(B83,[90]mar00!$A$52:$IV$69,3,0)</f>
        <v>8167120</v>
      </c>
      <c r="CA83" s="6">
        <f>VLOOKUP(B83,[91]apr00!$A$57:$IV$74,3,0)</f>
        <v>5614707</v>
      </c>
      <c r="CB83" s="6">
        <f>VLOOKUP(B83,[92]may00!$A$53:$IV$68,3,0)</f>
        <v>7281212</v>
      </c>
      <c r="CC83" s="6">
        <f>VLOOKUP(B83,[93]jun00!$A$54:$IV$69,3,0)</f>
        <v>7965930</v>
      </c>
      <c r="CD83" s="6">
        <f>VLOOKUP(B83,[94]jul00!$A$49:$IV$62,3,0)</f>
        <v>7401457</v>
      </c>
      <c r="CE83" s="6">
        <f>VLOOKUP(B83,[95]aug00!$A$32:$IV$45,3,0)</f>
        <v>7962166</v>
      </c>
      <c r="CF83" s="6">
        <f>VLOOKUP(B83,[96]sep00!$A$47:$IV$59,3,0)</f>
        <v>9812402</v>
      </c>
      <c r="CG83" s="6">
        <f>VLOOKUP(B83,[97]oct00!$A$53:$IV$64,3,0)</f>
        <v>5810796</v>
      </c>
      <c r="CQ83" s="4" t="s">
        <v>84</v>
      </c>
      <c r="CR83" s="7">
        <f t="shared" si="84"/>
        <v>-0.93361730391836784</v>
      </c>
      <c r="CS83" s="7">
        <f t="shared" si="85"/>
        <v>-0.93532449038763521</v>
      </c>
      <c r="CT83" s="7">
        <f t="shared" si="86"/>
        <v>-0.93543331869092161</v>
      </c>
      <c r="CU83" s="7">
        <f t="shared" si="101"/>
        <v>-0.92238860971479475</v>
      </c>
      <c r="CV83" s="7">
        <f t="shared" si="102"/>
        <v>-0.9005366442594499</v>
      </c>
      <c r="CW83" s="7">
        <f t="shared" si="103"/>
        <v>-0.93143386073250545</v>
      </c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</row>
    <row r="84" spans="1:181" x14ac:dyDescent="0.2">
      <c r="B84" s="5">
        <v>36831</v>
      </c>
      <c r="C84" s="6">
        <v>48061272</v>
      </c>
      <c r="D84" s="6">
        <f>VLOOKUP(B84,[16]jan94!$A$53:$IV$163,3,0)</f>
        <v>417189</v>
      </c>
      <c r="E84" s="6">
        <f>VLOOKUP(B84,[17]feb94!$A$55:$IV$164,3,0)</f>
        <v>495883</v>
      </c>
      <c r="F84" s="6">
        <f>VLOOKUP(B84,[18]mar94!$A$38:$IV$146,3,0)</f>
        <v>652912</v>
      </c>
      <c r="G84" s="6">
        <f>VLOOKUP(B84,[19]apr94!$A$38:$IV$145,3,0)</f>
        <v>565400</v>
      </c>
      <c r="H84" s="6">
        <f>VLOOKUP(B84,[20]may94!$A$64:$IV$169,3,0)</f>
        <v>689870</v>
      </c>
      <c r="I84" s="6">
        <f>VLOOKUP(B84,[21]jun94!$A$53:$IV$157,3,0)</f>
        <v>628682</v>
      </c>
      <c r="J84" s="6">
        <f>VLOOKUP(B84,[22]jul94!$A$61:$IV$164,3,0)</f>
        <v>722089</v>
      </c>
      <c r="K84" s="6">
        <f>VLOOKUP(B84,[23]aug94!$A$55:$IV$157,3,0)</f>
        <v>452184</v>
      </c>
      <c r="L84" s="6">
        <f>VLOOKUP(B84,[24]sep94!$A$54:$IV$156,3,0)</f>
        <v>743305</v>
      </c>
      <c r="M84" s="6">
        <f>VLOOKUP(B84,[25]oct94!$A$49:$IV$149,3,0)</f>
        <v>582781</v>
      </c>
      <c r="N84" s="6">
        <f>VLOOKUP(B84,[26]nov94!$A$38:$IV$138,3,0)</f>
        <v>484712</v>
      </c>
      <c r="O84" s="6">
        <f>VLOOKUP(B84,[27]dec94!$A$50:$IV$148,3,0)</f>
        <v>659115</v>
      </c>
      <c r="P84" s="6">
        <f>VLOOKUP(B84,[28]jan95!$A$63:$IV$158,3,0)</f>
        <v>445983</v>
      </c>
      <c r="Q84" s="6">
        <f>VLOOKUP(B84,[29]feb95!$A$50:$IV$143,3,0)</f>
        <v>568913</v>
      </c>
      <c r="R84" s="6">
        <f>VLOOKUP(B84,[30]mar95!$A$37:$IV$129,3,0)</f>
        <v>727867</v>
      </c>
      <c r="S84" s="6">
        <f>VLOOKUP(B84,[31]apr95!$A$54:$IV$146,3,0)</f>
        <v>383158</v>
      </c>
      <c r="T84" s="6">
        <f>VLOOKUP(B84,[32]may95!$A$37:$IV$127,3,0)</f>
        <v>733085</v>
      </c>
      <c r="U84" s="6">
        <f>VLOOKUP(B84,[33]jun95!$A$53:$IV$142,3,0)</f>
        <v>602277</v>
      </c>
      <c r="V84" s="6">
        <f>VLOOKUP(B84,[34]jul95!$A$52:$IV$140,3,0)</f>
        <v>789595</v>
      </c>
      <c r="W84" s="6">
        <f>VLOOKUP(B84,[35]aug95!$A$53:$IV$140,3,0)</f>
        <v>518694</v>
      </c>
      <c r="X84" s="6">
        <f>VLOOKUP(B84,[36]sep95!$A$51:$IV$137,3,0)</f>
        <v>800840</v>
      </c>
      <c r="Y84" s="6">
        <f>VLOOKUP(B84,[37]oct95!$A$60:$IV$145,3,0)</f>
        <v>567203</v>
      </c>
      <c r="Z84" s="6">
        <f>VLOOKUP(B84,[38]nov95!$A$54:$IV$138,3,0)</f>
        <v>380046</v>
      </c>
      <c r="AA84" s="6">
        <f>VLOOKUP(B84,[39]dec95!$A$37:$IV$120,3,0)</f>
        <v>654038</v>
      </c>
      <c r="AB84" s="6">
        <f>VLOOKUP(B84,[40]jan96!$A$54:$IV$134,3,0)</f>
        <v>676007</v>
      </c>
      <c r="AC84" s="6">
        <f>VLOOKUP(B84,[41]feb96!$A$36:$IV$114,3,0)</f>
        <v>646727</v>
      </c>
      <c r="AD84" s="6">
        <f>VLOOKUP(B84,[42]mar96!$A$36:$IV$114,3,0)</f>
        <v>805214</v>
      </c>
      <c r="AE84" s="6">
        <f>VLOOKUP(B84,[43]apr96!$A$56:$IV$132,3,0)</f>
        <v>665973</v>
      </c>
      <c r="AF84" s="6">
        <f>VLOOKUP(B84,[44]may96!$A$36:$IV$111,3,0)</f>
        <v>957701</v>
      </c>
      <c r="AG84" s="6">
        <f>VLOOKUP(B84,[45]jun96!$A$36:$IV$110,3,0)</f>
        <v>800465</v>
      </c>
      <c r="AH84" s="6">
        <f>VLOOKUP(B84,[46]jul96!$A$48:$IV$122,3,0)</f>
        <v>788844</v>
      </c>
      <c r="AI84" s="6">
        <f>VLOOKUP(B84,[47]aug96!$A$50:$IV$122,3,0)</f>
        <v>561980</v>
      </c>
      <c r="AJ84" s="6">
        <f>VLOOKUP(B84,[48]sep96!$A$65:$IV$136,3,0)</f>
        <v>825817</v>
      </c>
      <c r="AK84" s="6">
        <f>VLOOKUP(B84,[49]oct96!$A$51:$IV$122,3,0)</f>
        <v>982046</v>
      </c>
      <c r="AL84" s="6">
        <f>VLOOKUP(B84,[50]nov96!$A$55:$IV$124,3,0)</f>
        <v>1291634</v>
      </c>
      <c r="AM84" s="6">
        <f>VLOOKUP(B84,[51]dec96!$A$61:$IV$130,3,0)</f>
        <v>1578968</v>
      </c>
      <c r="AN84" s="6">
        <f>VLOOKUP(B84,[52]jan97!$A$57:$IV$122,3,0)</f>
        <v>1106363</v>
      </c>
      <c r="AO84" s="6">
        <f>VLOOKUP(B84,[53]feb97!$A$59:$IV$123,3,0)</f>
        <v>923183</v>
      </c>
      <c r="AP84" s="6">
        <f>VLOOKUP(B84,[54]mar97!$A$56:$IV$118,3,0)</f>
        <v>1401447</v>
      </c>
      <c r="AQ84" s="6">
        <f>VLOOKUP(B84,[55]apr97!$A$49:$IV$110,3,0)</f>
        <v>678726</v>
      </c>
      <c r="AR84" s="6">
        <f>VLOOKUP(B84,[56]may97!$A$35:$IV$95,3,0)</f>
        <v>1173220</v>
      </c>
      <c r="AS84" s="6">
        <f>VLOOKUP(B84,[57]jun97!$A$49:$IV$109,3,0)</f>
        <v>966047</v>
      </c>
      <c r="AT84" s="6">
        <f>VLOOKUP(B84,[59]jul97!$A$56:$IV$115,3,0)</f>
        <v>1419963</v>
      </c>
      <c r="AU84" s="6">
        <f>VLOOKUP(B84,[58]aug97!$A$54:$IV$111,3,0)</f>
        <v>1424470</v>
      </c>
      <c r="AV84" s="6">
        <f>VLOOKUP(B84,[60]sep97!$A$47:$IV$1033,3,0)</f>
        <v>997108</v>
      </c>
      <c r="AW84" s="6">
        <f>VLOOKUP(B84,[61]oct97!$A$48:$IV$104,3,0)</f>
        <v>1699771</v>
      </c>
      <c r="AX84" s="6">
        <f>VLOOKUP(B84,[62]nov97!$A$35:$IV$90,3,0)</f>
        <v>1405845</v>
      </c>
      <c r="AY84" s="6">
        <f>VLOOKUP(B84,[63]dec97!$A$35:$IV$89,3,0)</f>
        <v>2672090</v>
      </c>
      <c r="AZ84" s="6">
        <f>VLOOKUP(B84,[64]jan98!$A$51:$IV$101,3,0)</f>
        <v>1760915</v>
      </c>
      <c r="BA84" s="6">
        <f>VLOOKUP(B84,[65]feb98!$A$34:$IV$83,3,0)</f>
        <v>2015054</v>
      </c>
      <c r="BB84" s="6">
        <f>VLOOKUP(B84,[66]mar98!$A$34:$IV$81,3,0)</f>
        <v>2272490</v>
      </c>
      <c r="BC84" s="6">
        <f>VLOOKUP(B84,[67]apr98!$A$34:$IV$80,3,0)</f>
        <v>1435995</v>
      </c>
      <c r="BD84" s="6">
        <f>VLOOKUP(B84,[68]may98!$A$34:$IV$79,3,0)</f>
        <v>1862552</v>
      </c>
      <c r="BE84" s="6">
        <f>VLOOKUP(B84,[69]jun98!$A$34:$IV$78,3,0)</f>
        <v>1827749</v>
      </c>
      <c r="BF84" s="6">
        <f>VLOOKUP(B84,[70]jul98!$A$47:$IV$91,3,0)</f>
        <v>2033397</v>
      </c>
      <c r="BG84" s="6">
        <f>VLOOKUP(B84,[71]aug98!$A$53:$IV$95,3,0)</f>
        <v>2105269</v>
      </c>
      <c r="BH84" s="6">
        <f>VLOOKUP(B84,[72]sep98!$A$34:$IV$75,3,0)</f>
        <v>2154716</v>
      </c>
      <c r="BI84" s="6">
        <f>VLOOKUP(B84,[73]oct98!$A$34:$IV$74,3,0)</f>
        <v>1568221</v>
      </c>
      <c r="BJ84" s="6">
        <f>VLOOKUP(B84,[74]nov98!$A$34:$IV$74,3,0)</f>
        <v>2937426</v>
      </c>
      <c r="BK84" s="6">
        <f>VLOOKUP(B84,[75]dec98!$A$56:$IV$94,3,0)</f>
        <v>2020869</v>
      </c>
      <c r="BL84" s="6">
        <f>VLOOKUP(B84,[76]jan99!$A$33:$IV$67,3,0)</f>
        <v>2416563</v>
      </c>
      <c r="BM84" s="6">
        <f>VLOOKUP(B84,[77]feb99!$A$57:$IV$91,3,0)</f>
        <v>5144958</v>
      </c>
      <c r="BN84" s="6">
        <f>VLOOKUP(B84,[78]mar99!$A$33:$IV$65,3,0)</f>
        <v>2564131</v>
      </c>
      <c r="BO84" s="6">
        <f>VLOOKUP(B84,[79]apr99!$A$33:$IV$64,3,0)</f>
        <v>2969437</v>
      </c>
      <c r="BP84" s="6">
        <f>VLOOKUP(B84,[80]may99!$A$33:$IV$63,3,0)</f>
        <v>2647431</v>
      </c>
      <c r="BQ84" s="6">
        <f>VLOOKUP(B84,[81]jun99!$A$44:$IV$73,3,0)</f>
        <v>1589289</v>
      </c>
      <c r="BR84" s="6">
        <f>VLOOKUP(B84,[82]jul99!$A$33:$IV$62,3,0)</f>
        <v>2964071</v>
      </c>
      <c r="BS84" s="6">
        <f>VLOOKUP(B84,[83]aug99!$A$33:$IV$61,3,0)</f>
        <v>3551254</v>
      </c>
      <c r="BT84" s="6">
        <f>VLOOKUP(B84,[84]sep99!$A$54:$IV$80,3,0)</f>
        <v>4487574</v>
      </c>
      <c r="BU84" s="6">
        <f>VLOOKUP(B84,[85]oct99!$A$59:$IV$84,3,0)</f>
        <v>3841387</v>
      </c>
      <c r="BV84" s="6">
        <f>VLOOKUP(B84,[86]nov99!$A$33:$IV$57,3,0)</f>
        <v>4412837</v>
      </c>
      <c r="BW84" s="6">
        <f>VLOOKUP(B84,[87]dec99!$A$33:$IV$57,3,0)</f>
        <v>2971153</v>
      </c>
      <c r="BX84" s="6">
        <f>VLOOKUP(B84,[88]jan00!$A$50:$IV$70,3,0)</f>
        <v>5497368</v>
      </c>
      <c r="BY84" s="6">
        <f>VLOOKUP(B84,[89]feb00!$A$32:$IV$50,3,0)</f>
        <v>4395134</v>
      </c>
      <c r="BZ84" s="6">
        <f>VLOOKUP(B84,[90]mar00!$A$52:$IV$69,3,0)</f>
        <v>7308008</v>
      </c>
      <c r="CA84" s="6">
        <f>VLOOKUP(B84,[91]apr00!$A$57:$IV$74,3,0)</f>
        <v>4762785</v>
      </c>
      <c r="CB84" s="6">
        <f>VLOOKUP(B84,[92]may00!$A$53:$IV$68,3,0)</f>
        <v>5962818</v>
      </c>
      <c r="CC84" s="6">
        <f>VLOOKUP(B84,[93]jun00!$A$54:$IV$69,3,0)</f>
        <v>6860334</v>
      </c>
      <c r="CD84" s="6">
        <f>VLOOKUP(B84,[94]jul00!$A$49:$IV$62,3,0)</f>
        <v>5995659</v>
      </c>
      <c r="CE84" s="6">
        <f>VLOOKUP(B84,[95]aug00!$A$32:$IV$45,3,0)</f>
        <v>6976952</v>
      </c>
      <c r="CF84" s="6">
        <f>VLOOKUP(B84,[96]sep00!$A$47:$IV$59,3,0)</f>
        <v>9364903</v>
      </c>
      <c r="CG84" s="6">
        <f>VLOOKUP(B84,[97]oct00!$A$53:$IV$64,3,0)</f>
        <v>9408970</v>
      </c>
      <c r="CH84" s="6">
        <f>VLOOKUP(B84,[98]nov00!$A$60:$IV$69,3,0)</f>
        <v>7371883</v>
      </c>
      <c r="CQ84" s="4" t="s">
        <v>85</v>
      </c>
      <c r="CR84" s="7">
        <f t="shared" si="84"/>
        <v>-0.91755197737134253</v>
      </c>
      <c r="CS84" s="7">
        <f t="shared" si="85"/>
        <v>-0.93502052395999957</v>
      </c>
      <c r="CT84" s="7">
        <f t="shared" si="86"/>
        <v>-0.93197057795081295</v>
      </c>
      <c r="CU84" s="7">
        <f t="shared" si="101"/>
        <v>-0.92683696866071252</v>
      </c>
      <c r="CV84" s="7">
        <f t="shared" si="102"/>
        <v>-0.90548205395454806</v>
      </c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</row>
    <row r="85" spans="1:181" x14ac:dyDescent="0.2">
      <c r="B85" s="5">
        <v>36861</v>
      </c>
      <c r="C85" s="6">
        <v>49098553</v>
      </c>
      <c r="D85" s="6">
        <f>VLOOKUP(B85,[16]jan94!$A$53:$IV$163,3,0)</f>
        <v>535425</v>
      </c>
      <c r="E85" s="6">
        <f>VLOOKUP(B85,[17]feb94!$A$55:$IV$164,3,0)</f>
        <v>493418</v>
      </c>
      <c r="F85" s="6">
        <f>VLOOKUP(B85,[18]mar94!$A$38:$IV$146,3,0)</f>
        <v>658605</v>
      </c>
      <c r="G85" s="6">
        <f>VLOOKUP(B85,[19]apr94!$A$38:$IV$145,3,0)</f>
        <v>577935</v>
      </c>
      <c r="H85" s="6">
        <f>VLOOKUP(B85,[20]may94!$A$64:$IV$169,3,0)</f>
        <v>691702</v>
      </c>
      <c r="I85" s="6">
        <f>VLOOKUP(B85,[21]jun94!$A$53:$IV$157,3,0)</f>
        <v>584750</v>
      </c>
      <c r="J85" s="6">
        <f>VLOOKUP(B85,[22]jul94!$A$61:$IV$164,3,0)</f>
        <v>772131</v>
      </c>
      <c r="K85" s="6">
        <f>VLOOKUP(B85,[23]aug94!$A$55:$IV$157,3,0)</f>
        <v>437812</v>
      </c>
      <c r="L85" s="6">
        <f>VLOOKUP(B85,[24]sep94!$A$54:$IV$156,3,0)</f>
        <v>748180</v>
      </c>
      <c r="M85" s="6">
        <f>VLOOKUP(B85,[25]oct94!$A$49:$IV$149,3,0)</f>
        <v>577194</v>
      </c>
      <c r="N85" s="6">
        <f>VLOOKUP(B85,[26]nov94!$A$38:$IV$138,3,0)</f>
        <v>517150</v>
      </c>
      <c r="O85" s="6">
        <f>VLOOKUP(B85,[27]dec94!$A$50:$IV$148,3,0)</f>
        <v>684484</v>
      </c>
      <c r="P85" s="6">
        <f>VLOOKUP(B85,[28]jan95!$A$63:$IV$158,3,0)</f>
        <v>424795</v>
      </c>
      <c r="Q85" s="6">
        <f>VLOOKUP(B85,[29]feb95!$A$50:$IV$143,3,0)</f>
        <v>507982</v>
      </c>
      <c r="R85" s="6">
        <f>VLOOKUP(B85,[30]mar95!$A$37:$IV$129,3,0)</f>
        <v>726783</v>
      </c>
      <c r="S85" s="6">
        <f>VLOOKUP(B85,[31]apr95!$A$54:$IV$146,3,0)</f>
        <v>421708</v>
      </c>
      <c r="T85" s="6">
        <f>VLOOKUP(B85,[32]may95!$A$37:$IV$127,3,0)</f>
        <v>693632</v>
      </c>
      <c r="U85" s="6">
        <f>VLOOKUP(B85,[33]jun95!$A$53:$IV$142,3,0)</f>
        <v>592679</v>
      </c>
      <c r="V85" s="6">
        <f>VLOOKUP(B85,[34]jul95!$A$52:$IV$140,3,0)</f>
        <v>824081</v>
      </c>
      <c r="W85" s="6">
        <f>VLOOKUP(B85,[35]aug95!$A$53:$IV$140,3,0)</f>
        <v>498502</v>
      </c>
      <c r="X85" s="6">
        <f>VLOOKUP(B85,[36]sep95!$A$51:$IV$137,3,0)</f>
        <v>838810</v>
      </c>
      <c r="Y85" s="6">
        <f>VLOOKUP(B85,[37]oct95!$A$60:$IV$145,3,0)</f>
        <v>552612</v>
      </c>
      <c r="Z85" s="6">
        <f>VLOOKUP(B85,[38]nov95!$A$54:$IV$138,3,0)</f>
        <v>493457</v>
      </c>
      <c r="AA85" s="6">
        <f>VLOOKUP(B85,[39]dec95!$A$37:$IV$120,3,0)</f>
        <v>645897</v>
      </c>
      <c r="AB85" s="6">
        <f>VLOOKUP(B85,[40]jan96!$A$54:$IV$134,3,0)</f>
        <v>729326</v>
      </c>
      <c r="AC85" s="6">
        <f>VLOOKUP(B85,[41]feb96!$A$36:$IV$114,3,0)</f>
        <v>747271</v>
      </c>
      <c r="AD85" s="6">
        <f>VLOOKUP(B85,[42]mar96!$A$36:$IV$114,3,0)</f>
        <v>806932</v>
      </c>
      <c r="AE85" s="6">
        <f>VLOOKUP(B85,[43]apr96!$A$56:$IV$132,3,0)</f>
        <v>667187</v>
      </c>
      <c r="AF85" s="6">
        <f>VLOOKUP(B85,[44]may96!$A$36:$IV$111,3,0)</f>
        <v>964902</v>
      </c>
      <c r="AG85" s="6">
        <f>VLOOKUP(B85,[45]jun96!$A$36:$IV$110,3,0)</f>
        <v>840928</v>
      </c>
      <c r="AH85" s="6">
        <f>VLOOKUP(B85,[46]jul96!$A$48:$IV$122,3,0)</f>
        <v>783825</v>
      </c>
      <c r="AI85" s="6">
        <f>VLOOKUP(B85,[47]aug96!$A$50:$IV$122,3,0)</f>
        <v>636973</v>
      </c>
      <c r="AJ85" s="6">
        <f>VLOOKUP(B85,[48]sep96!$A$65:$IV$136,3,0)</f>
        <v>885807</v>
      </c>
      <c r="AK85" s="6">
        <f>VLOOKUP(B85,[49]oct96!$A$51:$IV$122,3,0)</f>
        <v>985283</v>
      </c>
      <c r="AL85" s="6">
        <f>VLOOKUP(B85,[50]nov96!$A$55:$IV$124,3,0)</f>
        <v>1376884</v>
      </c>
      <c r="AM85" s="6">
        <f>VLOOKUP(B85,[51]dec96!$A$61:$IV$130,3,0)</f>
        <v>1515350</v>
      </c>
      <c r="AN85" s="6">
        <f>VLOOKUP(B85,[52]jan97!$A$57:$IV$122,3,0)</f>
        <v>1128930</v>
      </c>
      <c r="AO85" s="6">
        <f>VLOOKUP(B85,[53]feb97!$A$59:$IV$123,3,0)</f>
        <v>946301</v>
      </c>
      <c r="AP85" s="6">
        <f>VLOOKUP(B85,[54]mar97!$A$56:$IV$118,3,0)</f>
        <v>1389921</v>
      </c>
      <c r="AQ85" s="6">
        <f>VLOOKUP(B85,[55]apr97!$A$49:$IV$110,3,0)</f>
        <v>704091</v>
      </c>
      <c r="AR85" s="6">
        <f>VLOOKUP(B85,[56]may97!$A$35:$IV$95,3,0)</f>
        <v>1188668</v>
      </c>
      <c r="AS85" s="6">
        <f>VLOOKUP(B85,[57]jun97!$A$49:$IV$109,3,0)</f>
        <v>943396</v>
      </c>
      <c r="AT85" s="6">
        <f>VLOOKUP(B85,[59]jul97!$A$56:$IV$115,3,0)</f>
        <v>1412510</v>
      </c>
      <c r="AU85" s="6">
        <f>VLOOKUP(B85,[58]aug97!$A$54:$IV$111,3,0)</f>
        <v>1443050</v>
      </c>
      <c r="AV85" s="6">
        <f>VLOOKUP(B85,[60]sep97!$A$47:$IV$1033,3,0)</f>
        <v>1086353</v>
      </c>
      <c r="AW85" s="6">
        <f>VLOOKUP(B85,[61]oct97!$A$48:$IV$104,3,0)</f>
        <v>1661373</v>
      </c>
      <c r="AX85" s="6">
        <f>VLOOKUP(B85,[62]nov97!$A$35:$IV$90,3,0)</f>
        <v>1461719</v>
      </c>
      <c r="AY85" s="6">
        <f>VLOOKUP(B85,[63]dec97!$A$35:$IV$89,3,0)</f>
        <v>2491322</v>
      </c>
      <c r="AZ85" s="6">
        <f>VLOOKUP(B85,[64]jan98!$A$51:$IV$101,3,0)</f>
        <v>1695985</v>
      </c>
      <c r="BA85" s="6">
        <f>VLOOKUP(B85,[65]feb98!$A$34:$IV$83,3,0)</f>
        <v>2013463</v>
      </c>
      <c r="BB85" s="6">
        <f>VLOOKUP(B85,[66]mar98!$A$34:$IV$81,3,0)</f>
        <v>2309860</v>
      </c>
      <c r="BC85" s="6">
        <f>VLOOKUP(B85,[67]apr98!$A$34:$IV$80,3,0)</f>
        <v>1445095</v>
      </c>
      <c r="BD85" s="6">
        <f>VLOOKUP(B85,[68]may98!$A$34:$IV$79,3,0)</f>
        <v>1995259</v>
      </c>
      <c r="BE85" s="6">
        <f>VLOOKUP(B85,[69]jun98!$A$34:$IV$78,3,0)</f>
        <v>1778078</v>
      </c>
      <c r="BF85" s="6">
        <f>VLOOKUP(B85,[70]jul98!$A$47:$IV$91,3,0)</f>
        <v>2056421</v>
      </c>
      <c r="BG85" s="6">
        <f>VLOOKUP(B85,[71]aug98!$A$53:$IV$95,3,0)</f>
        <v>2035743</v>
      </c>
      <c r="BH85" s="6">
        <f>VLOOKUP(B85,[72]sep98!$A$34:$IV$75,3,0)</f>
        <v>2212373</v>
      </c>
      <c r="BI85" s="6">
        <f>VLOOKUP(B85,[73]oct98!$A$34:$IV$74,3,0)</f>
        <v>1553722</v>
      </c>
      <c r="BJ85" s="6">
        <f>VLOOKUP(B85,[74]nov98!$A$34:$IV$74,3,0)</f>
        <v>2503725</v>
      </c>
      <c r="BK85" s="6">
        <f>VLOOKUP(B85,[75]dec98!$A$56:$IV$94,3,0)</f>
        <v>1927027</v>
      </c>
      <c r="BL85" s="6">
        <f>VLOOKUP(B85,[76]jan99!$A$33:$IV$67,3,0)</f>
        <v>2740698</v>
      </c>
      <c r="BM85" s="6">
        <f>VLOOKUP(B85,[77]feb99!$A$57:$IV$91,3,0)</f>
        <v>4955529</v>
      </c>
      <c r="BN85" s="6">
        <f>VLOOKUP(B85,[78]mar99!$A$33:$IV$65,3,0)</f>
        <v>2553989</v>
      </c>
      <c r="BO85" s="6">
        <f>VLOOKUP(B85,[79]apr99!$A$33:$IV$64,3,0)</f>
        <v>3036207</v>
      </c>
      <c r="BP85" s="6">
        <f>VLOOKUP(B85,[80]may99!$A$33:$IV$63,3,0)</f>
        <v>2508908</v>
      </c>
      <c r="BQ85" s="6">
        <f>VLOOKUP(B85,[81]jun99!$A$44:$IV$73,3,0)</f>
        <v>1654487</v>
      </c>
      <c r="BR85" s="6">
        <f>VLOOKUP(B85,[82]jul99!$A$33:$IV$62,3,0)</f>
        <v>2896150</v>
      </c>
      <c r="BS85" s="6">
        <f>VLOOKUP(B85,[83]aug99!$A$33:$IV$61,3,0)</f>
        <v>3533289</v>
      </c>
      <c r="BT85" s="6">
        <f>VLOOKUP(B85,[84]sep99!$A$54:$IV$80,3,0)</f>
        <v>4302882</v>
      </c>
      <c r="BU85" s="6">
        <f>VLOOKUP(B85,[85]oct99!$A$59:$IV$84,3,0)</f>
        <v>3592602</v>
      </c>
      <c r="BV85" s="6">
        <f>VLOOKUP(B85,[86]nov99!$A$33:$IV$57,3,0)</f>
        <v>4212936</v>
      </c>
      <c r="BW85" s="6">
        <f>VLOOKUP(B85,[87]dec99!$A$33:$IV$57,3,0)</f>
        <v>3038264</v>
      </c>
      <c r="BX85" s="6">
        <f>VLOOKUP(B85,[88]jan00!$A$50:$IV$70,3,0)</f>
        <v>5223325</v>
      </c>
      <c r="BY85" s="6">
        <f>VLOOKUP(B85,[89]feb00!$A$32:$IV$50,3,0)</f>
        <v>4117783</v>
      </c>
      <c r="BZ85" s="6">
        <f>VLOOKUP(B85,[90]mar00!$A$52:$IV$69,3,0)</f>
        <v>7044134</v>
      </c>
      <c r="CA85" s="6">
        <f>VLOOKUP(B85,[91]apr00!$A$57:$IV$74,3,0)</f>
        <v>4833817</v>
      </c>
      <c r="CB85" s="6">
        <f>VLOOKUP(B85,[92]may00!$A$53:$IV$68,3,0)</f>
        <v>5699441</v>
      </c>
      <c r="CC85" s="6">
        <f>VLOOKUP(B85,[93]jun00!$A$54:$IV$69,3,0)</f>
        <v>6677548</v>
      </c>
      <c r="CD85" s="6">
        <f>VLOOKUP(B85,[94]jul00!$A$49:$IV$62,3,0)</f>
        <v>5985209</v>
      </c>
      <c r="CE85" s="6">
        <f>VLOOKUP(B85,[95]aug00!$A$32:$IV$45,3,0)</f>
        <v>7486794</v>
      </c>
      <c r="CF85" s="6">
        <f>VLOOKUP(B85,[96]sep00!$A$47:$IV$59,3,0)</f>
        <v>8922892</v>
      </c>
      <c r="CG85" s="6">
        <f>VLOOKUP(B85,[97]oct00!$A$53:$IV$64,3,0)</f>
        <v>8970513</v>
      </c>
      <c r="CH85" s="6">
        <f>VLOOKUP(B85,[98]nov00!$A$60:$IV$69,3,0)</f>
        <v>12100579</v>
      </c>
      <c r="CI85" s="6">
        <f>VLOOKUP(B85,[99]dec00!$A$53:$IV$62,3,0)</f>
        <v>9585654</v>
      </c>
      <c r="CQ85" s="4" t="s">
        <v>86</v>
      </c>
      <c r="CR85" s="7">
        <f t="shared" si="84"/>
        <v>-0.91363364635615119</v>
      </c>
      <c r="CS85" s="7">
        <f t="shared" si="85"/>
        <v>-0.93549411743601463</v>
      </c>
      <c r="CT85" s="7">
        <f t="shared" si="86"/>
        <v>-0.93260419862130539</v>
      </c>
      <c r="CU85" s="7">
        <f t="shared" si="101"/>
        <v>-0.93102925303963557</v>
      </c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</row>
    <row r="86" spans="1:181" x14ac:dyDescent="0.2">
      <c r="B86" s="5">
        <v>36892</v>
      </c>
      <c r="C86" s="6">
        <v>47478430</v>
      </c>
      <c r="D86" s="6">
        <f>VLOOKUP(B86,[16]jan94!$A$53:$IV$163,3,0)</f>
        <v>560871</v>
      </c>
      <c r="E86" s="6">
        <f>VLOOKUP(B86,[17]feb94!$A$55:$IV$164,3,0)</f>
        <v>495737</v>
      </c>
      <c r="F86" s="6">
        <f>VLOOKUP(B86,[18]mar94!$A$38:$IV$146,3,0)</f>
        <v>616815</v>
      </c>
      <c r="G86" s="6">
        <f>VLOOKUP(B86,[19]apr94!$A$38:$IV$145,3,0)</f>
        <v>523963</v>
      </c>
      <c r="H86" s="6">
        <f>VLOOKUP(B86,[20]may94!$A$64:$IV$169,3,0)</f>
        <v>775087</v>
      </c>
      <c r="I86" s="6">
        <f>VLOOKUP(B86,[21]jun94!$A$53:$IV$157,3,0)</f>
        <v>535818</v>
      </c>
      <c r="J86" s="6">
        <f>VLOOKUP(B86,[22]jul94!$A$61:$IV$164,3,0)</f>
        <v>744137</v>
      </c>
      <c r="K86" s="6">
        <f>VLOOKUP(B86,[23]aug94!$A$55:$IV$157,3,0)</f>
        <v>433141</v>
      </c>
      <c r="L86" s="6">
        <f>VLOOKUP(B86,[24]sep94!$A$54:$IV$156,3,0)</f>
        <v>662012</v>
      </c>
      <c r="M86" s="6">
        <f>VLOOKUP(B86,[25]oct94!$A$49:$IV$149,3,0)</f>
        <v>539495</v>
      </c>
      <c r="N86" s="6">
        <f>VLOOKUP(B86,[26]nov94!$A$38:$IV$138,3,0)</f>
        <v>474146</v>
      </c>
      <c r="O86" s="6">
        <f>VLOOKUP(B86,[27]dec94!$A$50:$IV$148,3,0)</f>
        <v>684550</v>
      </c>
      <c r="P86" s="6">
        <f>VLOOKUP(B86,[28]jan95!$A$63:$IV$158,3,0)</f>
        <v>458041</v>
      </c>
      <c r="Q86" s="6">
        <f>VLOOKUP(B86,[29]feb95!$A$50:$IV$143,3,0)</f>
        <v>478039</v>
      </c>
      <c r="R86" s="6">
        <f>VLOOKUP(B86,[30]mar95!$A$37:$IV$129,3,0)</f>
        <v>710964</v>
      </c>
      <c r="S86" s="6">
        <f>VLOOKUP(B86,[31]apr95!$A$54:$IV$146,3,0)</f>
        <v>384029</v>
      </c>
      <c r="T86" s="6">
        <f>VLOOKUP(B86,[32]may95!$A$37:$IV$127,3,0)</f>
        <v>667828</v>
      </c>
      <c r="U86" s="6">
        <f>VLOOKUP(B86,[33]jun95!$A$53:$IV$142,3,0)</f>
        <v>663252</v>
      </c>
      <c r="V86" s="6">
        <f>VLOOKUP(B86,[34]jul95!$A$52:$IV$140,3,0)</f>
        <v>760553</v>
      </c>
      <c r="W86" s="6">
        <f>VLOOKUP(B86,[35]aug95!$A$53:$IV$140,3,0)</f>
        <v>501527</v>
      </c>
      <c r="X86" s="6">
        <f>VLOOKUP(B86,[36]sep95!$A$51:$IV$137,3,0)</f>
        <v>810033</v>
      </c>
      <c r="Y86" s="6">
        <f>VLOOKUP(B86,[37]oct95!$A$60:$IV$145,3,0)</f>
        <v>510703</v>
      </c>
      <c r="Z86" s="6">
        <f>VLOOKUP(B86,[38]nov95!$A$54:$IV$138,3,0)</f>
        <v>459461</v>
      </c>
      <c r="AA86" s="6">
        <f>VLOOKUP(B86,[39]dec95!$A$37:$IV$120,3,0)</f>
        <v>625314</v>
      </c>
      <c r="AB86" s="6">
        <f>VLOOKUP(B86,[40]jan96!$A$54:$IV$134,3,0)</f>
        <v>707171</v>
      </c>
      <c r="AC86" s="6">
        <f>VLOOKUP(B86,[41]feb96!$A$36:$IV$114,3,0)</f>
        <v>734714</v>
      </c>
      <c r="AD86" s="6">
        <f>VLOOKUP(B86,[42]mar96!$A$36:$IV$114,3,0)</f>
        <v>792526</v>
      </c>
      <c r="AE86" s="6">
        <f>VLOOKUP(B86,[43]apr96!$A$56:$IV$132,3,0)</f>
        <v>666368</v>
      </c>
      <c r="AF86" s="6">
        <f>VLOOKUP(B86,[44]may96!$A$36:$IV$111,3,0)</f>
        <v>894747</v>
      </c>
      <c r="AG86" s="6">
        <f>VLOOKUP(B86,[45]jun96!$A$36:$IV$110,3,0)</f>
        <v>825479</v>
      </c>
      <c r="AH86" s="6">
        <f>VLOOKUP(B86,[46]jul96!$A$48:$IV$122,3,0)</f>
        <v>788003</v>
      </c>
      <c r="AI86" s="6">
        <f>VLOOKUP(B86,[47]aug96!$A$50:$IV$122,3,0)</f>
        <v>650724</v>
      </c>
      <c r="AJ86" s="6">
        <f>VLOOKUP(B86,[48]sep96!$A$65:$IV$136,3,0)</f>
        <v>786526</v>
      </c>
      <c r="AK86" s="6">
        <f>VLOOKUP(B86,[49]oct96!$A$51:$IV$122,3,0)</f>
        <v>941431</v>
      </c>
      <c r="AL86" s="6">
        <f>VLOOKUP(B86,[50]nov96!$A$55:$IV$124,3,0)</f>
        <v>1312998</v>
      </c>
      <c r="AM86" s="6">
        <f>VLOOKUP(B86,[51]dec96!$A$61:$IV$130,3,0)</f>
        <v>1450121</v>
      </c>
      <c r="AN86" s="6">
        <f>VLOOKUP(B86,[52]jan97!$A$57:$IV$122,3,0)</f>
        <v>1097831</v>
      </c>
      <c r="AO86" s="6">
        <f>VLOOKUP(B86,[53]feb97!$A$59:$IV$123,3,0)</f>
        <v>951989</v>
      </c>
      <c r="AP86" s="6">
        <f>VLOOKUP(B86,[54]mar97!$A$56:$IV$118,3,0)</f>
        <v>1344307</v>
      </c>
      <c r="AQ86" s="6">
        <f>VLOOKUP(B86,[55]apr97!$A$49:$IV$110,3,0)</f>
        <v>796272</v>
      </c>
      <c r="AR86" s="6">
        <f>VLOOKUP(B86,[56]may97!$A$35:$IV$95,3,0)</f>
        <v>1133848</v>
      </c>
      <c r="AS86" s="6">
        <f>VLOOKUP(B86,[57]jun97!$A$49:$IV$109,3,0)</f>
        <v>905781</v>
      </c>
      <c r="AT86" s="6">
        <f>VLOOKUP(B86,[59]jul97!$A$56:$IV$115,3,0)</f>
        <v>1374080</v>
      </c>
      <c r="AU86" s="6">
        <f>VLOOKUP(B86,[58]aug97!$A$54:$IV$111,3,0)</f>
        <v>1320564</v>
      </c>
      <c r="AV86" s="6">
        <f>VLOOKUP(B86,[60]sep97!$A$47:$IV$1033,3,0)</f>
        <v>987424</v>
      </c>
      <c r="AW86" s="6">
        <f>VLOOKUP(B86,[61]oct97!$A$48:$IV$104,3,0)</f>
        <v>1622059</v>
      </c>
      <c r="AX86" s="6">
        <f>VLOOKUP(B86,[62]nov97!$A$35:$IV$90,3,0)</f>
        <v>1327409</v>
      </c>
      <c r="AY86" s="6">
        <f>VLOOKUP(B86,[63]dec97!$A$35:$IV$89,3,0)</f>
        <v>2493944</v>
      </c>
      <c r="AZ86" s="6">
        <f>VLOOKUP(B86,[64]jan98!$A$51:$IV$101,3,0)</f>
        <v>1601937</v>
      </c>
      <c r="BA86" s="6">
        <f>VLOOKUP(B86,[65]feb98!$A$34:$IV$83,3,0)</f>
        <v>1931239</v>
      </c>
      <c r="BB86" s="6">
        <f>VLOOKUP(B86,[66]mar98!$A$34:$IV$81,3,0)</f>
        <v>2087142</v>
      </c>
      <c r="BC86" s="6">
        <f>VLOOKUP(B86,[67]apr98!$A$34:$IV$80,3,0)</f>
        <v>1435893</v>
      </c>
      <c r="BD86" s="6">
        <f>VLOOKUP(B86,[68]may98!$A$34:$IV$79,3,0)</f>
        <v>1987636</v>
      </c>
      <c r="BE86" s="6">
        <f>VLOOKUP(B86,[69]jun98!$A$34:$IV$78,3,0)</f>
        <v>1720820</v>
      </c>
      <c r="BF86" s="6">
        <f>VLOOKUP(B86,[70]jul98!$A$47:$IV$91,3,0)</f>
        <v>1937892</v>
      </c>
      <c r="BG86" s="6">
        <f>VLOOKUP(B86,[71]aug98!$A$53:$IV$95,3,0)</f>
        <v>1871225</v>
      </c>
      <c r="BH86" s="6">
        <f>VLOOKUP(B86,[72]sep98!$A$34:$IV$75,3,0)</f>
        <v>2083794</v>
      </c>
      <c r="BI86" s="6">
        <f>VLOOKUP(B86,[73]oct98!$A$34:$IV$74,3,0)</f>
        <v>1440004</v>
      </c>
      <c r="BJ86" s="6">
        <f>VLOOKUP(B86,[74]nov98!$A$34:$IV$74,3,0)</f>
        <v>2177972</v>
      </c>
      <c r="BK86" s="6">
        <f>VLOOKUP(B86,[75]dec98!$A$56:$IV$94,3,0)</f>
        <v>1681317</v>
      </c>
      <c r="BL86" s="6">
        <f>VLOOKUP(B86,[76]jan99!$A$33:$IV$67,3,0)</f>
        <v>2614923</v>
      </c>
      <c r="BM86" s="6">
        <f>VLOOKUP(B86,[77]feb99!$A$57:$IV$91,3,0)</f>
        <v>4721435</v>
      </c>
      <c r="BN86" s="6">
        <f>VLOOKUP(B86,[78]mar99!$A$33:$IV$65,3,0)</f>
        <v>2333298</v>
      </c>
      <c r="BO86" s="6">
        <f>VLOOKUP(B86,[79]apr99!$A$33:$IV$64,3,0)</f>
        <v>2868737</v>
      </c>
      <c r="BP86" s="6">
        <f>VLOOKUP(B86,[80]may99!$A$33:$IV$63,3,0)</f>
        <v>2434401</v>
      </c>
      <c r="BQ86" s="6">
        <f>VLOOKUP(B86,[81]jun99!$A$44:$IV$73,3,0)</f>
        <v>1623748</v>
      </c>
      <c r="BR86" s="6">
        <f>VLOOKUP(B86,[82]jul99!$A$33:$IV$62,3,0)</f>
        <v>2681808</v>
      </c>
      <c r="BS86" s="6">
        <f>VLOOKUP(B86,[83]aug99!$A$33:$IV$61,3,0)</f>
        <v>3321561</v>
      </c>
      <c r="BT86" s="6">
        <f>VLOOKUP(B86,[84]sep99!$A$54:$IV$80,3,0)</f>
        <v>4208547</v>
      </c>
      <c r="BU86" s="6">
        <f>VLOOKUP(B86,[85]oct99!$A$59:$IV$84,3,0)</f>
        <v>3400360</v>
      </c>
      <c r="BV86" s="6">
        <f>VLOOKUP(B86,[86]nov99!$A$33:$IV$57,3,0)</f>
        <v>3988342</v>
      </c>
      <c r="BW86" s="6">
        <f>VLOOKUP(B86,[87]dec99!$A$33:$IV$57,3,0)</f>
        <v>2767281</v>
      </c>
      <c r="BX86" s="6">
        <f>VLOOKUP(B86,[88]jan00!$A$50:$IV$70,3,0)</f>
        <v>4346587</v>
      </c>
      <c r="BY86" s="6">
        <f>VLOOKUP(B86,[89]feb00!$A$32:$IV$50,3,0)</f>
        <v>3845354</v>
      </c>
      <c r="BZ86" s="6">
        <f>VLOOKUP(B86,[90]mar00!$A$52:$IV$69,3,0)</f>
        <v>6447221</v>
      </c>
      <c r="CA86" s="6">
        <f>VLOOKUP(B86,[91]apr00!$A$57:$IV$74,3,0)</f>
        <v>4461778</v>
      </c>
      <c r="CB86" s="6">
        <f>VLOOKUP(B86,[92]may00!$A$53:$IV$68,3,0)</f>
        <v>4942768</v>
      </c>
      <c r="CC86" s="6">
        <f>VLOOKUP(B86,[93]jun00!$A$54:$IV$69,3,0)</f>
        <v>6061222</v>
      </c>
      <c r="CD86" s="6">
        <f>VLOOKUP(B86,[94]jul00!$A$49:$IV$62,3,0)</f>
        <v>5474737</v>
      </c>
      <c r="CE86" s="6">
        <f>VLOOKUP(B86,[95]aug00!$A$32:$IV$45,3,0)</f>
        <v>6537556</v>
      </c>
      <c r="CF86" s="6">
        <f>VLOOKUP(B86,[96]sep00!$A$47:$IV$59,3,0)</f>
        <v>8215387</v>
      </c>
      <c r="CG86" s="6">
        <f>VLOOKUP(B86,[97]oct00!$A$53:$IV$64,3,0)</f>
        <v>8156699</v>
      </c>
      <c r="CH86" s="6">
        <f>VLOOKUP(B86,[98]nov00!$A$60:$IV$69,3,0)</f>
        <v>10050140</v>
      </c>
      <c r="CI86" s="6">
        <f>VLOOKUP(B86,[99]dec00!$A$53:$IV$62,3,0)</f>
        <v>15592355</v>
      </c>
      <c r="CJ86" s="6">
        <v>4720504</v>
      </c>
      <c r="CQ86" s="4" t="s">
        <v>87</v>
      </c>
      <c r="CR86" s="7">
        <f t="shared" si="84"/>
        <v>-0.92480450952335735</v>
      </c>
      <c r="CS86" s="7">
        <f t="shared" si="85"/>
        <v>-0.93743573974077254</v>
      </c>
      <c r="CT86" s="7">
        <f t="shared" si="86"/>
        <v>-0.92930391095449516</v>
      </c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</row>
    <row r="87" spans="1:181" x14ac:dyDescent="0.2">
      <c r="B87" s="5">
        <v>36923</v>
      </c>
      <c r="C87" s="6">
        <v>42961713</v>
      </c>
      <c r="D87" s="6">
        <f>VLOOKUP(B87,[16]jan94!$A$53:$IV$163,3,0)</f>
        <v>441069</v>
      </c>
      <c r="E87" s="6">
        <f>VLOOKUP(B87,[17]feb94!$A$55:$IV$164,3,0)</f>
        <v>444499</v>
      </c>
      <c r="F87" s="6">
        <f>VLOOKUP(B87,[18]mar94!$A$38:$IV$146,3,0)</f>
        <v>587002</v>
      </c>
      <c r="G87" s="6">
        <f>VLOOKUP(B87,[19]apr94!$A$38:$IV$145,3,0)</f>
        <v>449182</v>
      </c>
      <c r="H87" s="6">
        <f>VLOOKUP(B87,[20]may94!$A$64:$IV$169,3,0)</f>
        <v>758873</v>
      </c>
      <c r="I87" s="6">
        <f>VLOOKUP(B87,[21]jun94!$A$53:$IV$157,3,0)</f>
        <v>470076</v>
      </c>
      <c r="J87" s="6">
        <f>VLOOKUP(B87,[22]jul94!$A$61:$IV$164,3,0)</f>
        <v>667304</v>
      </c>
      <c r="K87" s="6">
        <f>VLOOKUP(B87,[23]aug94!$A$55:$IV$157,3,0)</f>
        <v>408010</v>
      </c>
      <c r="L87" s="6">
        <f>VLOOKUP(B87,[24]sep94!$A$54:$IV$156,3,0)</f>
        <v>558100</v>
      </c>
      <c r="M87" s="6">
        <f>VLOOKUP(B87,[25]oct94!$A$49:$IV$149,3,0)</f>
        <v>477756</v>
      </c>
      <c r="N87" s="6">
        <f>VLOOKUP(B87,[26]nov94!$A$38:$IV$138,3,0)</f>
        <v>437554</v>
      </c>
      <c r="O87" s="6">
        <f>VLOOKUP(B87,[27]dec94!$A$50:$IV$148,3,0)</f>
        <v>637985</v>
      </c>
      <c r="P87" s="6">
        <f>VLOOKUP(B87,[28]jan95!$A$63:$IV$158,3,0)</f>
        <v>395748</v>
      </c>
      <c r="Q87" s="6">
        <f>VLOOKUP(B87,[29]feb95!$A$50:$IV$143,3,0)</f>
        <v>448572</v>
      </c>
      <c r="R87" s="6">
        <f>VLOOKUP(B87,[30]mar95!$A$37:$IV$129,3,0)</f>
        <v>662617</v>
      </c>
      <c r="S87" s="6">
        <f>VLOOKUP(B87,[31]apr95!$A$54:$IV$146,3,0)</f>
        <v>336727</v>
      </c>
      <c r="T87" s="6">
        <f>VLOOKUP(B87,[32]may95!$A$37:$IV$127,3,0)</f>
        <v>669554</v>
      </c>
      <c r="U87" s="6">
        <f>VLOOKUP(B87,[33]jun95!$A$53:$IV$142,3,0)</f>
        <v>548278</v>
      </c>
      <c r="V87" s="6">
        <f>VLOOKUP(B87,[34]jul95!$A$52:$IV$140,3,0)</f>
        <v>620903</v>
      </c>
      <c r="W87" s="6">
        <f>VLOOKUP(B87,[35]aug95!$A$53:$IV$140,3,0)</f>
        <v>467535</v>
      </c>
      <c r="X87" s="6">
        <f>VLOOKUP(B87,[36]sep95!$A$51:$IV$137,3,0)</f>
        <v>701309</v>
      </c>
      <c r="Y87" s="6">
        <f>VLOOKUP(B87,[37]oct95!$A$60:$IV$145,3,0)</f>
        <v>464441</v>
      </c>
      <c r="Z87" s="6">
        <f>VLOOKUP(B87,[38]nov95!$A$54:$IV$138,3,0)</f>
        <v>397132</v>
      </c>
      <c r="AA87" s="6">
        <f>VLOOKUP(B87,[39]dec95!$A$37:$IV$120,3,0)</f>
        <v>555221</v>
      </c>
      <c r="AB87" s="6">
        <f>VLOOKUP(B87,[40]jan96!$A$54:$IV$134,3,0)</f>
        <v>618807</v>
      </c>
      <c r="AC87" s="6">
        <f>VLOOKUP(B87,[41]feb96!$A$36:$IV$114,3,0)</f>
        <v>602725</v>
      </c>
      <c r="AD87" s="6">
        <f>VLOOKUP(B87,[42]mar96!$A$36:$IV$114,3,0)</f>
        <v>711201</v>
      </c>
      <c r="AE87" s="6">
        <f>VLOOKUP(B87,[43]apr96!$A$56:$IV$132,3,0)</f>
        <v>604418</v>
      </c>
      <c r="AF87" s="6">
        <f>VLOOKUP(B87,[44]may96!$A$36:$IV$111,3,0)</f>
        <v>848888</v>
      </c>
      <c r="AG87" s="6">
        <f>VLOOKUP(B87,[45]jun96!$A$36:$IV$110,3,0)</f>
        <v>735126</v>
      </c>
      <c r="AH87" s="6">
        <f>VLOOKUP(B87,[46]jul96!$A$48:$IV$122,3,0)</f>
        <v>678616</v>
      </c>
      <c r="AI87" s="6">
        <f>VLOOKUP(B87,[47]aug96!$A$50:$IV$122,3,0)</f>
        <v>577746</v>
      </c>
      <c r="AJ87" s="6">
        <f>VLOOKUP(B87,[48]sep96!$A$65:$IV$136,3,0)</f>
        <v>726715</v>
      </c>
      <c r="AK87" s="6">
        <f>VLOOKUP(B87,[49]oct96!$A$51:$IV$122,3,0)</f>
        <v>820466</v>
      </c>
      <c r="AL87" s="6">
        <f>VLOOKUP(B87,[50]nov96!$A$55:$IV$124,3,0)</f>
        <v>1164537</v>
      </c>
      <c r="AM87" s="6">
        <f>VLOOKUP(B87,[51]dec96!$A$61:$IV$130,3,0)</f>
        <v>1251709</v>
      </c>
      <c r="AN87" s="6">
        <f>VLOOKUP(B87,[52]jan97!$A$57:$IV$122,3,0)</f>
        <v>1022330</v>
      </c>
      <c r="AO87" s="6">
        <f>VLOOKUP(B87,[53]feb97!$A$59:$IV$123,3,0)</f>
        <v>895732</v>
      </c>
      <c r="AP87" s="6">
        <f>VLOOKUP(B87,[54]mar97!$A$56:$IV$118,3,0)</f>
        <v>1086211</v>
      </c>
      <c r="AQ87" s="6">
        <f>VLOOKUP(B87,[55]apr97!$A$49:$IV$110,3,0)</f>
        <v>750517</v>
      </c>
      <c r="AR87" s="6">
        <f>VLOOKUP(B87,[56]may97!$A$35:$IV$95,3,0)</f>
        <v>1023860</v>
      </c>
      <c r="AS87" s="6">
        <f>VLOOKUP(B87,[57]jun97!$A$49:$IV$109,3,0)</f>
        <v>799316</v>
      </c>
      <c r="AT87" s="6">
        <f>VLOOKUP(B87,[59]jul97!$A$56:$IV$115,3,0)</f>
        <v>1219847</v>
      </c>
      <c r="AU87" s="6">
        <f>VLOOKUP(B87,[58]aug97!$A$54:$IV$111,3,0)</f>
        <v>1091860</v>
      </c>
      <c r="AV87" s="6">
        <f>VLOOKUP(B87,[60]sep97!$A$47:$IV$1033,3,0)</f>
        <v>877548</v>
      </c>
      <c r="AW87" s="6">
        <f>VLOOKUP(B87,[61]oct97!$A$48:$IV$104,3,0)</f>
        <v>1437194</v>
      </c>
      <c r="AX87" s="6">
        <f>VLOOKUP(B87,[62]nov97!$A$35:$IV$90,3,0)</f>
        <v>1115599</v>
      </c>
      <c r="AY87" s="6">
        <f>VLOOKUP(B87,[63]dec97!$A$35:$IV$89,3,0)</f>
        <v>2291357</v>
      </c>
      <c r="AZ87" s="6">
        <f>VLOOKUP(B87,[64]jan98!$A$51:$IV$101,3,0)</f>
        <v>1455414</v>
      </c>
      <c r="BA87" s="6">
        <f>VLOOKUP(B87,[65]feb98!$A$34:$IV$83,3,0)</f>
        <v>1651569</v>
      </c>
      <c r="BB87" s="6">
        <f>VLOOKUP(B87,[66]mar98!$A$34:$IV$81,3,0)</f>
        <v>1886273</v>
      </c>
      <c r="BC87" s="6">
        <f>VLOOKUP(B87,[67]apr98!$A$34:$IV$80,3,0)</f>
        <v>1314483</v>
      </c>
      <c r="BD87" s="6">
        <f>VLOOKUP(B87,[68]may98!$A$34:$IV$79,3,0)</f>
        <v>1754908</v>
      </c>
      <c r="BE87" s="6">
        <f>VLOOKUP(B87,[69]jun98!$A$34:$IV$78,3,0)</f>
        <v>1534593</v>
      </c>
      <c r="BF87" s="6">
        <f>VLOOKUP(B87,[70]jul98!$A$47:$IV$91,3,0)</f>
        <v>1711654</v>
      </c>
      <c r="BG87" s="6">
        <f>VLOOKUP(B87,[71]aug98!$A$53:$IV$95,3,0)</f>
        <v>1469799</v>
      </c>
      <c r="BH87" s="6">
        <f>VLOOKUP(B87,[72]sep98!$A$34:$IV$75,3,0)</f>
        <v>1852886</v>
      </c>
      <c r="BI87" s="6">
        <f>VLOOKUP(B87,[73]oct98!$A$34:$IV$74,3,0)</f>
        <v>1284528</v>
      </c>
      <c r="BJ87" s="6">
        <f>VLOOKUP(B87,[74]nov98!$A$34:$IV$74,3,0)</f>
        <v>1787766</v>
      </c>
      <c r="BK87" s="6">
        <f>VLOOKUP(B87,[75]dec98!$A$56:$IV$94,3,0)</f>
        <v>1405320</v>
      </c>
      <c r="BL87" s="6">
        <f>VLOOKUP(B87,[76]jan99!$A$33:$IV$67,3,0)</f>
        <v>2151447</v>
      </c>
      <c r="BM87" s="6">
        <f>VLOOKUP(B87,[77]feb99!$A$57:$IV$91,3,0)</f>
        <v>4129233</v>
      </c>
      <c r="BN87" s="6">
        <f>VLOOKUP(B87,[78]mar99!$A$33:$IV$65,3,0)</f>
        <v>1438451</v>
      </c>
      <c r="BO87" s="6">
        <f>VLOOKUP(B87,[79]apr99!$A$33:$IV$64,3,0)</f>
        <v>2374390</v>
      </c>
      <c r="BP87" s="6">
        <f>VLOOKUP(B87,[80]may99!$A$33:$IV$63,3,0)</f>
        <v>1704630</v>
      </c>
      <c r="BQ87" s="6">
        <f>VLOOKUP(B87,[81]jun99!$A$44:$IV$73,3,0)</f>
        <v>1418118</v>
      </c>
      <c r="BR87" s="6">
        <f>VLOOKUP(B87,[82]jul99!$A$33:$IV$62,3,0)</f>
        <v>2306301</v>
      </c>
      <c r="BS87" s="6">
        <f>VLOOKUP(B87,[83]aug99!$A$33:$IV$61,3,0)</f>
        <v>2536236</v>
      </c>
      <c r="BT87" s="6">
        <f>VLOOKUP(B87,[84]sep99!$A$54:$IV$80,3,0)</f>
        <v>3343623</v>
      </c>
      <c r="BU87" s="6">
        <f>VLOOKUP(B87,[85]oct99!$A$59:$IV$84,3,0)</f>
        <v>2929909</v>
      </c>
      <c r="BV87" s="6">
        <f>VLOOKUP(B87,[86]nov99!$A$33:$IV$57,3,0)</f>
        <v>3412291</v>
      </c>
      <c r="BW87" s="6">
        <f>VLOOKUP(B87,[87]dec99!$A$33:$IV$57,3,0)</f>
        <v>2251962</v>
      </c>
      <c r="BX87" s="6">
        <f>VLOOKUP(B87,[88]jan00!$A$50:$IV$70,3,0)</f>
        <v>3725089</v>
      </c>
      <c r="BY87" s="6">
        <f>VLOOKUP(B87,[89]feb00!$A$32:$IV$50,3,0)</f>
        <v>3448812</v>
      </c>
      <c r="BZ87" s="6">
        <f>VLOOKUP(B87,[90]mar00!$A$52:$IV$69,3,0)</f>
        <v>5542159</v>
      </c>
      <c r="CA87" s="6">
        <f>VLOOKUP(B87,[91]apr00!$A$57:$IV$74,3,0)</f>
        <v>3793898</v>
      </c>
      <c r="CB87" s="6">
        <f>VLOOKUP(B87,[92]may00!$A$53:$IV$68,3,0)</f>
        <v>4246448</v>
      </c>
      <c r="CC87" s="6">
        <f>VLOOKUP(B87,[93]jun00!$A$54:$IV$69,3,0)</f>
        <v>4847295</v>
      </c>
      <c r="CD87" s="6">
        <f>VLOOKUP(B87,[94]jul00!$A$49:$IV$62,3,0)</f>
        <v>4665932</v>
      </c>
      <c r="CE87" s="6">
        <f>VLOOKUP(B87,[95]aug00!$A$32:$IV$45,3,0)</f>
        <v>5697156</v>
      </c>
      <c r="CF87" s="6">
        <f>VLOOKUP(B87,[96]sep00!$A$47:$IV$59,3,0)</f>
        <v>6890606</v>
      </c>
      <c r="CG87" s="6">
        <f>VLOOKUP(B87,[97]oct00!$A$53:$IV$64,3,0)</f>
        <v>5963341</v>
      </c>
      <c r="CH87" s="6">
        <f>VLOOKUP(B87,[98]nov00!$A$60:$IV$69,3,0)</f>
        <v>7916795</v>
      </c>
      <c r="CI87" s="6">
        <f>VLOOKUP(B87,[99]dec00!$A$53:$IV$62,3,0)</f>
        <v>13153269</v>
      </c>
      <c r="CJ87" s="6">
        <v>7313869</v>
      </c>
      <c r="CK87" s="6">
        <v>4016687</v>
      </c>
      <c r="CQ87" s="4" t="s">
        <v>88</v>
      </c>
      <c r="CR87" s="7">
        <f t="shared" si="84"/>
        <v>-0.93306962145661632</v>
      </c>
      <c r="CS87" s="7">
        <f t="shared" si="85"/>
        <v>-0.93531599662976073</v>
      </c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</row>
    <row r="88" spans="1:181" x14ac:dyDescent="0.2">
      <c r="B88" s="5">
        <v>36951</v>
      </c>
      <c r="C88" s="6">
        <v>47009959</v>
      </c>
      <c r="D88" s="6">
        <f>VLOOKUP(B88,[16]jan94!$A$53:$IV$163,3,0)</f>
        <v>434652</v>
      </c>
      <c r="E88" s="6">
        <f>VLOOKUP(B88,[17]feb94!$A$55:$IV$164,3,0)</f>
        <v>477311</v>
      </c>
      <c r="F88" s="6">
        <f>VLOOKUP(B88,[18]mar94!$A$38:$IV$146,3,0)</f>
        <v>643842</v>
      </c>
      <c r="G88" s="6">
        <f>VLOOKUP(B88,[19]apr94!$A$38:$IV$145,3,0)</f>
        <v>468805</v>
      </c>
      <c r="H88" s="6">
        <f>VLOOKUP(B88,[20]may94!$A$64:$IV$169,3,0)</f>
        <v>879800</v>
      </c>
      <c r="I88" s="6">
        <f>VLOOKUP(B88,[21]jun94!$A$53:$IV$157,3,0)</f>
        <v>535498</v>
      </c>
      <c r="J88" s="6">
        <f>VLOOKUP(B88,[22]jul94!$A$61:$IV$164,3,0)</f>
        <v>772892</v>
      </c>
      <c r="K88" s="6">
        <f>VLOOKUP(B88,[23]aug94!$A$55:$IV$157,3,0)</f>
        <v>436585</v>
      </c>
      <c r="L88" s="6">
        <f>VLOOKUP(B88,[24]sep94!$A$54:$IV$156,3,0)</f>
        <v>676073</v>
      </c>
      <c r="M88" s="6">
        <f>VLOOKUP(B88,[25]oct94!$A$49:$IV$149,3,0)</f>
        <v>487811</v>
      </c>
      <c r="N88" s="6">
        <f>VLOOKUP(B88,[26]nov94!$A$38:$IV$138,3,0)</f>
        <v>497895</v>
      </c>
      <c r="O88" s="6">
        <f>VLOOKUP(B88,[27]dec94!$A$50:$IV$148,3,0)</f>
        <v>692811</v>
      </c>
      <c r="P88" s="6">
        <f>VLOOKUP(B88,[28]jan95!$A$63:$IV$158,3,0)</f>
        <v>425296</v>
      </c>
      <c r="Q88" s="6">
        <f>VLOOKUP(B88,[29]feb95!$A$50:$IV$143,3,0)</f>
        <v>501498</v>
      </c>
      <c r="R88" s="6">
        <f>VLOOKUP(B88,[30]mar95!$A$37:$IV$129,3,0)</f>
        <v>711066</v>
      </c>
      <c r="S88" s="6">
        <f>VLOOKUP(B88,[31]apr95!$A$54:$IV$146,3,0)</f>
        <v>370691</v>
      </c>
      <c r="T88" s="6">
        <f>VLOOKUP(B88,[32]may95!$A$37:$IV$127,3,0)</f>
        <v>739835</v>
      </c>
      <c r="U88" s="6">
        <f>VLOOKUP(B88,[33]jun95!$A$53:$IV$142,3,0)</f>
        <v>588193</v>
      </c>
      <c r="V88" s="6">
        <f>VLOOKUP(B88,[34]jul95!$A$52:$IV$140,3,0)</f>
        <v>652231</v>
      </c>
      <c r="W88" s="6">
        <f>VLOOKUP(B88,[35]aug95!$A$53:$IV$140,3,0)</f>
        <v>578097</v>
      </c>
      <c r="X88" s="6">
        <f>VLOOKUP(B88,[36]sep95!$A$51:$IV$137,3,0)</f>
        <v>742776</v>
      </c>
      <c r="Y88" s="6">
        <f>VLOOKUP(B88,[37]oct95!$A$60:$IV$145,3,0)</f>
        <v>508877</v>
      </c>
      <c r="Z88" s="6">
        <f>VLOOKUP(B88,[38]nov95!$A$54:$IV$138,3,0)</f>
        <v>394980</v>
      </c>
      <c r="AA88" s="6">
        <f>VLOOKUP(B88,[39]dec95!$A$37:$IV$120,3,0)</f>
        <v>582919</v>
      </c>
      <c r="AB88" s="6">
        <f>VLOOKUP(B88,[40]jan96!$A$54:$IV$134,3,0)</f>
        <v>675346</v>
      </c>
      <c r="AC88" s="6">
        <f>VLOOKUP(B88,[41]feb96!$A$36:$IV$114,3,0)</f>
        <v>659988</v>
      </c>
      <c r="AD88" s="6">
        <f>VLOOKUP(B88,[42]mar96!$A$36:$IV$114,3,0)</f>
        <v>783788</v>
      </c>
      <c r="AE88" s="6">
        <f>VLOOKUP(B88,[43]apr96!$A$56:$IV$132,3,0)</f>
        <v>636805</v>
      </c>
      <c r="AF88" s="6">
        <f>VLOOKUP(B88,[44]may96!$A$36:$IV$111,3,0)</f>
        <v>899855</v>
      </c>
      <c r="AG88" s="6">
        <f>VLOOKUP(B88,[45]jun96!$A$36:$IV$110,3,0)</f>
        <v>771974</v>
      </c>
      <c r="AH88" s="6">
        <f>VLOOKUP(B88,[46]jul96!$A$48:$IV$122,3,0)</f>
        <v>752408</v>
      </c>
      <c r="AI88" s="6">
        <f>VLOOKUP(B88,[47]aug96!$A$50:$IV$122,3,0)</f>
        <v>656756</v>
      </c>
      <c r="AJ88" s="6">
        <f>VLOOKUP(B88,[48]sep96!$A$65:$IV$136,3,0)</f>
        <v>773045</v>
      </c>
      <c r="AK88" s="6">
        <f>VLOOKUP(B88,[49]oct96!$A$51:$IV$122,3,0)</f>
        <v>883959</v>
      </c>
      <c r="AL88" s="6">
        <f>VLOOKUP(B88,[50]nov96!$A$55:$IV$124,3,0)</f>
        <v>1228334</v>
      </c>
      <c r="AM88" s="6">
        <f>VLOOKUP(B88,[51]dec96!$A$61:$IV$130,3,0)</f>
        <v>1329170</v>
      </c>
      <c r="AN88" s="6">
        <f>VLOOKUP(B88,[52]jan97!$A$57:$IV$122,3,0)</f>
        <v>1077992</v>
      </c>
      <c r="AO88" s="6">
        <f>VLOOKUP(B88,[53]feb97!$A$59:$IV$123,3,0)</f>
        <v>1002628</v>
      </c>
      <c r="AP88" s="6">
        <f>VLOOKUP(B88,[54]mar97!$A$56:$IV$118,3,0)</f>
        <v>1314809</v>
      </c>
      <c r="AQ88" s="6">
        <f>VLOOKUP(B88,[55]apr97!$A$49:$IV$110,3,0)</f>
        <v>814007</v>
      </c>
      <c r="AR88" s="6">
        <f>VLOOKUP(B88,[56]may97!$A$35:$IV$95,3,0)</f>
        <v>1090237</v>
      </c>
      <c r="AS88" s="6">
        <f>VLOOKUP(B88,[57]jun97!$A$49:$IV$109,3,0)</f>
        <v>845746</v>
      </c>
      <c r="AT88" s="6">
        <f>VLOOKUP(B88,[59]jul97!$A$56:$IV$115,3,0)</f>
        <v>1341572</v>
      </c>
      <c r="AU88" s="6">
        <f>VLOOKUP(B88,[58]aug97!$A$54:$IV$111,3,0)</f>
        <v>1156870</v>
      </c>
      <c r="AV88" s="6">
        <f>VLOOKUP(B88,[60]sep97!$A$47:$IV$1033,3,0)</f>
        <v>925506</v>
      </c>
      <c r="AW88" s="6">
        <f>VLOOKUP(B88,[61]oct97!$A$48:$IV$104,3,0)</f>
        <v>1584263</v>
      </c>
      <c r="AX88" s="6">
        <f>VLOOKUP(B88,[62]nov97!$A$35:$IV$90,3,0)</f>
        <v>1149347</v>
      </c>
      <c r="AY88" s="6">
        <f>VLOOKUP(B88,[63]dec97!$A$35:$IV$89,3,0)</f>
        <v>2444092</v>
      </c>
      <c r="AZ88" s="6">
        <f>VLOOKUP(B88,[64]jan98!$A$51:$IV$101,3,0)</f>
        <v>1521392</v>
      </c>
      <c r="BA88" s="6">
        <f>VLOOKUP(B88,[65]feb98!$A$34:$IV$83,3,0)</f>
        <v>1832888</v>
      </c>
      <c r="BB88" s="6">
        <f>VLOOKUP(B88,[66]mar98!$A$34:$IV$81,3,0)</f>
        <v>2012718</v>
      </c>
      <c r="BC88" s="6">
        <f>VLOOKUP(B88,[67]apr98!$A$34:$IV$80,3,0)</f>
        <v>1447706</v>
      </c>
      <c r="BD88" s="6">
        <f>VLOOKUP(B88,[68]may98!$A$34:$IV$79,3,0)</f>
        <v>1861370</v>
      </c>
      <c r="BE88" s="6">
        <f>VLOOKUP(B88,[69]jun98!$A$34:$IV$78,3,0)</f>
        <v>1645057</v>
      </c>
      <c r="BF88" s="6">
        <f>VLOOKUP(B88,[70]jul98!$A$47:$IV$91,3,0)</f>
        <v>2152120</v>
      </c>
      <c r="BG88" s="6">
        <f>VLOOKUP(B88,[71]aug98!$A$53:$IV$95,3,0)</f>
        <v>1710380</v>
      </c>
      <c r="BH88" s="6">
        <f>VLOOKUP(B88,[72]sep98!$A$34:$IV$75,3,0)</f>
        <v>2090105</v>
      </c>
      <c r="BI88" s="6">
        <f>VLOOKUP(B88,[73]oct98!$A$34:$IV$74,3,0)</f>
        <v>1349982</v>
      </c>
      <c r="BJ88" s="6">
        <f>VLOOKUP(B88,[74]nov98!$A$34:$IV$74,3,0)</f>
        <v>2040285</v>
      </c>
      <c r="BK88" s="6">
        <f>VLOOKUP(B88,[75]dec98!$A$56:$IV$94,3,0)</f>
        <v>1625101</v>
      </c>
      <c r="BL88" s="6">
        <f>VLOOKUP(B88,[76]jan99!$A$33:$IV$67,3,0)</f>
        <v>2359611</v>
      </c>
      <c r="BM88" s="6">
        <f>VLOOKUP(B88,[77]feb99!$A$57:$IV$91,3,0)</f>
        <v>4310291</v>
      </c>
      <c r="BN88" s="6">
        <f>VLOOKUP(B88,[78]mar99!$A$33:$IV$65,3,0)</f>
        <v>1512016</v>
      </c>
      <c r="BO88" s="6">
        <f>VLOOKUP(B88,[79]apr99!$A$33:$IV$64,3,0)</f>
        <v>2066447</v>
      </c>
      <c r="BP88" s="6">
        <f>VLOOKUP(B88,[80]may99!$A$33:$IV$63,3,0)</f>
        <v>2243225</v>
      </c>
      <c r="BQ88" s="6">
        <f>VLOOKUP(B88,[81]jun99!$A$44:$IV$73,3,0)</f>
        <v>1483477</v>
      </c>
      <c r="BR88" s="6">
        <f>VLOOKUP(B88,[82]jul99!$A$33:$IV$62,3,0)</f>
        <v>2525057</v>
      </c>
      <c r="BS88" s="6">
        <f>VLOOKUP(B88,[83]aug99!$A$33:$IV$61,3,0)</f>
        <v>2556894</v>
      </c>
      <c r="BT88" s="6">
        <f>VLOOKUP(B88,[84]sep99!$A$54:$IV$80,3,0)</f>
        <v>3368140</v>
      </c>
      <c r="BU88" s="6">
        <f>VLOOKUP(B88,[85]oct99!$A$59:$IV$84,3,0)</f>
        <v>3161158</v>
      </c>
      <c r="BV88" s="6">
        <f>VLOOKUP(B88,[86]nov99!$A$33:$IV$57,3,0)</f>
        <v>3586027</v>
      </c>
      <c r="BW88" s="6">
        <f>VLOOKUP(B88,[87]dec99!$A$33:$IV$57,3,0)</f>
        <v>2197214</v>
      </c>
      <c r="BX88" s="6">
        <f>VLOOKUP(B88,[88]jan00!$A$50:$IV$70,3,0)</f>
        <v>3972524</v>
      </c>
      <c r="BY88" s="6">
        <f>VLOOKUP(B88,[89]feb00!$A$32:$IV$50,3,0)</f>
        <v>3523070</v>
      </c>
      <c r="BZ88" s="6">
        <f>VLOOKUP(B88,[90]mar00!$A$52:$IV$69,3,0)</f>
        <v>5843029</v>
      </c>
      <c r="CA88" s="6">
        <f>VLOOKUP(B88,[91]apr00!$A$57:$IV$74,3,0)</f>
        <v>3988505</v>
      </c>
      <c r="CB88" s="6">
        <f>VLOOKUP(B88,[92]may00!$A$53:$IV$68,3,0)</f>
        <v>4515964</v>
      </c>
      <c r="CC88" s="6">
        <f>VLOOKUP(B88,[93]jun00!$A$54:$IV$69,3,0)</f>
        <v>5254322</v>
      </c>
      <c r="CD88" s="6">
        <f>VLOOKUP(B88,[94]jul00!$A$49:$IV$62,3,0)</f>
        <v>4447357</v>
      </c>
      <c r="CE88" s="6">
        <f>VLOOKUP(B88,[95]aug00!$A$32:$IV$45,3,0)</f>
        <v>5664264</v>
      </c>
      <c r="CF88" s="6">
        <f>VLOOKUP(B88,[96]sep00!$A$47:$IV$59,3,0)</f>
        <v>6932067</v>
      </c>
      <c r="CG88" s="6">
        <f>VLOOKUP(B88,[97]oct00!$A$53:$IV$64,3,0)</f>
        <v>5793937</v>
      </c>
      <c r="CH88" s="6">
        <f>VLOOKUP(B88,[98]nov00!$A$60:$IV$69,3,0)</f>
        <v>7789209</v>
      </c>
      <c r="CI88" s="6">
        <f>VLOOKUP(B88,[99]dec00!$A$53:$IV$62,3,0)</f>
        <v>11987934</v>
      </c>
      <c r="CJ88" s="6">
        <v>7371480</v>
      </c>
      <c r="CK88" s="6">
        <v>7348484</v>
      </c>
      <c r="CL88" s="6">
        <v>6349493</v>
      </c>
      <c r="CQ88" s="4" t="s">
        <v>107</v>
      </c>
      <c r="CR88" s="7">
        <f t="shared" si="84"/>
        <v>-0.93707289122005799</v>
      </c>
      <c r="CS88" s="7"/>
      <c r="CT88" s="7"/>
      <c r="CU88" s="7"/>
      <c r="CV88" s="7"/>
      <c r="CW88" s="7"/>
      <c r="CX88" s="7"/>
      <c r="CY88" s="7"/>
      <c r="CZ88" s="7"/>
      <c r="DA88" s="7"/>
      <c r="DB88" s="7"/>
    </row>
    <row r="89" spans="1:181" x14ac:dyDescent="0.2">
      <c r="B89" s="5">
        <v>36982</v>
      </c>
      <c r="C89" s="6">
        <v>45942701</v>
      </c>
      <c r="D89" s="6">
        <f>VLOOKUP(B89,[16]jan94!$A$53:$IV$163,3,0)</f>
        <v>395472</v>
      </c>
      <c r="E89" s="6">
        <f>VLOOKUP(B89,[17]feb94!$A$55:$IV$164,3,0)</f>
        <v>477564</v>
      </c>
      <c r="F89" s="6">
        <f>VLOOKUP(B89,[18]mar94!$A$38:$IV$146,3,0)</f>
        <v>653584</v>
      </c>
      <c r="G89" s="6">
        <f>VLOOKUP(B89,[19]apr94!$A$38:$IV$145,3,0)</f>
        <v>427686</v>
      </c>
      <c r="H89" s="6">
        <f>VLOOKUP(B89,[20]may94!$A$64:$IV$169,3,0)</f>
        <v>809086</v>
      </c>
      <c r="I89" s="6">
        <f>VLOOKUP(B89,[21]jun94!$A$53:$IV$157,3,0)</f>
        <v>512995</v>
      </c>
      <c r="J89" s="6">
        <f>VLOOKUP(B89,[22]jul94!$A$61:$IV$164,3,0)</f>
        <v>731211</v>
      </c>
      <c r="K89" s="6">
        <f>VLOOKUP(B89,[23]aug94!$A$55:$IV$157,3,0)</f>
        <v>401694</v>
      </c>
      <c r="L89" s="6">
        <f>VLOOKUP(B89,[24]sep94!$A$54:$IV$156,3,0)</f>
        <v>571832</v>
      </c>
      <c r="M89" s="6">
        <f>VLOOKUP(B89,[25]oct94!$A$49:$IV$149,3,0)</f>
        <v>446847</v>
      </c>
      <c r="N89" s="6">
        <f>VLOOKUP(B89,[26]nov94!$A$38:$IV$138,3,0)</f>
        <v>453683</v>
      </c>
      <c r="O89" s="6">
        <f>VLOOKUP(B89,[27]dec94!$A$50:$IV$148,3,0)</f>
        <v>655344</v>
      </c>
      <c r="P89" s="6">
        <f>VLOOKUP(B89,[28]jan95!$A$63:$IV$158,3,0)</f>
        <v>385563</v>
      </c>
      <c r="Q89" s="6">
        <f>VLOOKUP(B89,[29]feb95!$A$50:$IV$143,3,0)</f>
        <v>483320</v>
      </c>
      <c r="R89" s="6">
        <f>VLOOKUP(B89,[30]mar95!$A$37:$IV$129,3,0)</f>
        <v>672811</v>
      </c>
      <c r="S89" s="6">
        <f>VLOOKUP(B89,[31]apr95!$A$54:$IV$146,3,0)</f>
        <v>359652</v>
      </c>
      <c r="T89" s="6">
        <f>VLOOKUP(B89,[32]may95!$A$37:$IV$127,3,0)</f>
        <v>785901</v>
      </c>
      <c r="U89" s="6">
        <f>VLOOKUP(B89,[33]jun95!$A$53:$IV$142,3,0)</f>
        <v>553919</v>
      </c>
      <c r="V89" s="6">
        <f>VLOOKUP(B89,[34]jul95!$A$52:$IV$140,3,0)</f>
        <v>583215</v>
      </c>
      <c r="W89" s="6">
        <f>VLOOKUP(B89,[35]aug95!$A$53:$IV$140,3,0)</f>
        <v>526774</v>
      </c>
      <c r="X89" s="6">
        <f>VLOOKUP(B89,[36]sep95!$A$51:$IV$137,3,0)</f>
        <v>682342</v>
      </c>
      <c r="Y89" s="6">
        <f>VLOOKUP(B89,[37]oct95!$A$60:$IV$145,3,0)</f>
        <v>496799</v>
      </c>
      <c r="Z89" s="6">
        <f>VLOOKUP(B89,[38]nov95!$A$54:$IV$138,3,0)</f>
        <v>410359</v>
      </c>
      <c r="AA89" s="6">
        <f>VLOOKUP(B89,[39]dec95!$A$37:$IV$120,3,0)</f>
        <v>534530</v>
      </c>
      <c r="AB89" s="6">
        <f>VLOOKUP(B89,[40]jan96!$A$54:$IV$134,3,0)</f>
        <v>628523</v>
      </c>
      <c r="AC89" s="6">
        <f>VLOOKUP(B89,[41]feb96!$A$36:$IV$114,3,0)</f>
        <v>684399</v>
      </c>
      <c r="AD89" s="6">
        <f>VLOOKUP(B89,[42]mar96!$A$36:$IV$114,3,0)</f>
        <v>711900</v>
      </c>
      <c r="AE89" s="6">
        <f>VLOOKUP(B89,[43]apr96!$A$56:$IV$132,3,0)</f>
        <v>620205</v>
      </c>
      <c r="AF89" s="6">
        <f>VLOOKUP(B89,[44]may96!$A$36:$IV$111,3,0)</f>
        <v>854421</v>
      </c>
      <c r="AG89" s="6">
        <f>VLOOKUP(B89,[45]jun96!$A$36:$IV$110,3,0)</f>
        <v>740986</v>
      </c>
      <c r="AH89" s="6">
        <f>VLOOKUP(B89,[46]jul96!$A$48:$IV$122,3,0)</f>
        <v>652617</v>
      </c>
      <c r="AI89" s="6">
        <f>VLOOKUP(B89,[47]aug96!$A$50:$IV$122,3,0)</f>
        <v>607422</v>
      </c>
      <c r="AJ89" s="6">
        <f>VLOOKUP(B89,[48]sep96!$A$65:$IV$136,3,0)</f>
        <v>691633</v>
      </c>
      <c r="AK89" s="6">
        <f>VLOOKUP(B89,[49]oct96!$A$51:$IV$122,3,0)</f>
        <v>829679</v>
      </c>
      <c r="AL89" s="6">
        <f>VLOOKUP(B89,[50]nov96!$A$55:$IV$124,3,0)</f>
        <v>1149398</v>
      </c>
      <c r="AM89" s="6">
        <f>VLOOKUP(B89,[51]dec96!$A$61:$IV$130,3,0)</f>
        <v>1236072</v>
      </c>
      <c r="AN89" s="6">
        <f>VLOOKUP(B89,[52]jan97!$A$57:$IV$122,3,0)</f>
        <v>1052607</v>
      </c>
      <c r="AO89" s="6">
        <f>VLOOKUP(B89,[53]feb97!$A$59:$IV$123,3,0)</f>
        <v>941965</v>
      </c>
      <c r="AP89" s="6">
        <f>VLOOKUP(B89,[54]mar97!$A$56:$IV$118,3,0)</f>
        <v>1219851</v>
      </c>
      <c r="AQ89" s="6">
        <f>VLOOKUP(B89,[55]apr97!$A$49:$IV$110,3,0)</f>
        <v>782478</v>
      </c>
      <c r="AR89" s="6">
        <f>VLOOKUP(B89,[56]may97!$A$35:$IV$95,3,0)</f>
        <v>1013391</v>
      </c>
      <c r="AS89" s="6">
        <f>VLOOKUP(B89,[57]jun97!$A$49:$IV$109,3,0)</f>
        <v>789588</v>
      </c>
      <c r="AT89" s="6">
        <f>VLOOKUP(B89,[59]jul97!$A$56:$IV$115,3,0)</f>
        <v>1225511</v>
      </c>
      <c r="AU89" s="6">
        <f>VLOOKUP(B89,[58]aug97!$A$54:$IV$111,3,0)</f>
        <v>1058749</v>
      </c>
      <c r="AV89" s="6">
        <f>VLOOKUP(B89,[60]sep97!$A$47:$IV$1033,3,0)</f>
        <v>875111</v>
      </c>
      <c r="AW89" s="6">
        <f>VLOOKUP(B89,[61]oct97!$A$48:$IV$104,3,0)</f>
        <v>1521074</v>
      </c>
      <c r="AX89" s="6">
        <f>VLOOKUP(B89,[62]nov97!$A$35:$IV$90,3,0)</f>
        <v>1096647</v>
      </c>
      <c r="AY89" s="6">
        <f>VLOOKUP(B89,[63]dec97!$A$35:$IV$89,3,0)</f>
        <v>2343845</v>
      </c>
      <c r="AZ89" s="6">
        <f>VLOOKUP(B89,[64]jan98!$A$51:$IV$101,3,0)</f>
        <v>1414399</v>
      </c>
      <c r="BA89" s="6">
        <f>VLOOKUP(B89,[65]feb98!$A$34:$IV$83,3,0)</f>
        <v>1708466</v>
      </c>
      <c r="BB89" s="6">
        <f>VLOOKUP(B89,[66]mar98!$A$34:$IV$81,3,0)</f>
        <v>1897882</v>
      </c>
      <c r="BC89" s="6">
        <f>VLOOKUP(B89,[67]apr98!$A$34:$IV$80,3,0)</f>
        <v>1386701</v>
      </c>
      <c r="BD89" s="6">
        <f>VLOOKUP(B89,[68]may98!$A$34:$IV$79,3,0)</f>
        <v>1706375</v>
      </c>
      <c r="BE89" s="6">
        <f>VLOOKUP(B89,[69]jun98!$A$34:$IV$78,3,0)</f>
        <v>1512040</v>
      </c>
      <c r="BF89" s="6">
        <f>VLOOKUP(B89,[70]jul98!$A$47:$IV$91,3,0)</f>
        <v>1977969</v>
      </c>
      <c r="BG89" s="6">
        <f>VLOOKUP(B89,[71]aug98!$A$53:$IV$95,3,0)</f>
        <v>1642458</v>
      </c>
      <c r="BH89" s="6">
        <f>VLOOKUP(B89,[72]sep98!$A$34:$IV$75,3,0)</f>
        <v>1751302</v>
      </c>
      <c r="BI89" s="6">
        <f>VLOOKUP(B89,[73]oct98!$A$34:$IV$74,3,0)</f>
        <v>1273999</v>
      </c>
      <c r="BJ89" s="6">
        <f>VLOOKUP(B89,[74]nov98!$A$34:$IV$74,3,0)</f>
        <v>1860525</v>
      </c>
      <c r="BK89" s="6">
        <f>VLOOKUP(B89,[75]dec98!$A$56:$IV$94,3,0)</f>
        <v>1509880</v>
      </c>
      <c r="BL89" s="6">
        <f>VLOOKUP(B89,[76]jan99!$A$33:$IV$67,3,0)</f>
        <v>2192046</v>
      </c>
      <c r="BM89" s="6">
        <f>VLOOKUP(B89,[77]feb99!$A$57:$IV$91,3,0)</f>
        <v>3992607</v>
      </c>
      <c r="BN89" s="6">
        <f>VLOOKUP(B89,[78]mar99!$A$33:$IV$65,3,0)</f>
        <v>1436478</v>
      </c>
      <c r="BO89" s="6">
        <f>VLOOKUP(B89,[79]apr99!$A$33:$IV$64,3,0)</f>
        <v>2027193</v>
      </c>
      <c r="BP89" s="6">
        <f>VLOOKUP(B89,[80]may99!$A$33:$IV$63,3,0)</f>
        <v>2028810</v>
      </c>
      <c r="BQ89" s="6">
        <f>VLOOKUP(B89,[81]jun99!$A$44:$IV$73,3,0)</f>
        <v>1411566</v>
      </c>
      <c r="BR89" s="6">
        <f>VLOOKUP(B89,[82]jul99!$A$33:$IV$62,3,0)</f>
        <v>2287801</v>
      </c>
      <c r="BS89" s="6">
        <f>VLOOKUP(B89,[83]aug99!$A$33:$IV$61,3,0)</f>
        <v>2334858</v>
      </c>
      <c r="BT89" s="6">
        <f>VLOOKUP(B89,[84]sep99!$A$54:$IV$80,3,0)</f>
        <v>3128099</v>
      </c>
      <c r="BU89" s="6">
        <f>VLOOKUP(B89,[85]oct99!$A$59:$IV$84,3,0)</f>
        <v>2722117</v>
      </c>
      <c r="BV89" s="6">
        <f>VLOOKUP(B89,[86]nov99!$A$33:$IV$57,3,0)</f>
        <v>3296106</v>
      </c>
      <c r="BW89" s="6">
        <f>VLOOKUP(B89,[87]dec99!$A$33:$IV$57,3,0)</f>
        <v>1945622</v>
      </c>
      <c r="BX89" s="6">
        <f>VLOOKUP(B89,[88]jan00!$A$50:$IV$70,3,0)</f>
        <v>3357097</v>
      </c>
      <c r="BY89" s="6">
        <f>VLOOKUP(B89,[89]feb00!$A$32:$IV$50,3,0)</f>
        <v>3128451</v>
      </c>
      <c r="BZ89" s="6">
        <f>VLOOKUP(B89,[90]mar00!$A$52:$IV$69,3,0)</f>
        <v>5305279</v>
      </c>
      <c r="CA89" s="6">
        <f>VLOOKUP(B89,[91]apr00!$A$57:$IV$74,3,0)</f>
        <v>3811274</v>
      </c>
      <c r="CB89" s="6">
        <f>VLOOKUP(B89,[92]may00!$A$53:$IV$68,3,0)</f>
        <v>3700437</v>
      </c>
      <c r="CC89" s="6">
        <f>VLOOKUP(B89,[93]jun00!$A$54:$IV$69,3,0)</f>
        <v>4605117</v>
      </c>
      <c r="CD89" s="6">
        <f>VLOOKUP(B89,[94]jul00!$A$49:$IV$62,3,0)</f>
        <v>3956566</v>
      </c>
      <c r="CE89" s="6">
        <f>VLOOKUP(B89,[95]aug00!$A$32:$IV$45,3,0)</f>
        <v>4927136</v>
      </c>
      <c r="CF89" s="6">
        <f>VLOOKUP(B89,[96]sep00!$A$47:$IV$59,3,0)</f>
        <v>5793481</v>
      </c>
      <c r="CG89" s="6">
        <f>VLOOKUP(B89,[97]oct00!$A$53:$IV$64,3,0)</f>
        <v>5328728</v>
      </c>
      <c r="CH89" s="6">
        <f>VLOOKUP(B89,[98]nov00!$A$60:$IV$69,3,0)</f>
        <v>6883166</v>
      </c>
      <c r="CI89" s="6">
        <f>VLOOKUP(B89,[99]dec00!$A$53:$IV$62,3,0)</f>
        <v>9707466</v>
      </c>
      <c r="CJ89" s="6">
        <v>6215105</v>
      </c>
      <c r="CK89" s="6">
        <v>6359238</v>
      </c>
      <c r="CL89" s="6">
        <v>8160252</v>
      </c>
      <c r="CM89" s="6">
        <v>3084058</v>
      </c>
      <c r="CR89" s="7"/>
    </row>
    <row r="90" spans="1:181" x14ac:dyDescent="0.2">
      <c r="B90" s="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</row>
    <row r="91" spans="1:181" x14ac:dyDescent="0.2">
      <c r="B91" s="5"/>
      <c r="C91" s="6"/>
      <c r="BE91" s="4" t="s">
        <v>1</v>
      </c>
    </row>
    <row r="92" spans="1:181" x14ac:dyDescent="0.2">
      <c r="B92" s="5"/>
      <c r="C92" s="6"/>
    </row>
    <row r="93" spans="1:181" x14ac:dyDescent="0.2">
      <c r="B93" s="5"/>
      <c r="C93" s="4" t="s">
        <v>0</v>
      </c>
      <c r="D93" s="5">
        <v>34335</v>
      </c>
      <c r="E93" s="5">
        <v>34366</v>
      </c>
      <c r="F93" s="5">
        <v>34394</v>
      </c>
      <c r="G93" s="5">
        <v>34425</v>
      </c>
      <c r="H93" s="5">
        <v>34455</v>
      </c>
      <c r="I93" s="5">
        <v>34486</v>
      </c>
      <c r="J93" s="5">
        <v>34516</v>
      </c>
      <c r="K93" s="5">
        <v>34547</v>
      </c>
      <c r="L93" s="5">
        <v>34578</v>
      </c>
      <c r="M93" s="5">
        <v>34608</v>
      </c>
      <c r="N93" s="5">
        <v>34639</v>
      </c>
      <c r="O93" s="5">
        <v>34669</v>
      </c>
      <c r="P93" s="5">
        <v>34700</v>
      </c>
      <c r="Q93" s="5">
        <v>34731</v>
      </c>
      <c r="R93" s="5">
        <v>34759</v>
      </c>
      <c r="S93" s="5">
        <v>34790</v>
      </c>
      <c r="T93" s="5">
        <v>34820</v>
      </c>
      <c r="U93" s="5">
        <v>34851</v>
      </c>
      <c r="V93" s="5">
        <v>34881</v>
      </c>
      <c r="W93" s="5">
        <v>34912</v>
      </c>
      <c r="X93" s="5">
        <v>34943</v>
      </c>
      <c r="Y93" s="5">
        <v>34973</v>
      </c>
      <c r="Z93" s="5">
        <v>35004</v>
      </c>
      <c r="AA93" s="5">
        <v>35034</v>
      </c>
      <c r="AB93" s="5">
        <v>35065</v>
      </c>
      <c r="AC93" s="5">
        <v>35096</v>
      </c>
      <c r="AD93" s="5">
        <v>35125</v>
      </c>
      <c r="AE93" s="5">
        <v>35156</v>
      </c>
      <c r="AF93" s="5">
        <v>35186</v>
      </c>
      <c r="AG93" s="5">
        <v>35217</v>
      </c>
      <c r="AH93" s="5">
        <v>35247</v>
      </c>
      <c r="AI93" s="5">
        <v>35278</v>
      </c>
      <c r="AJ93" s="5">
        <v>35309</v>
      </c>
      <c r="AK93" s="5">
        <v>35339</v>
      </c>
      <c r="AL93" s="5">
        <v>35370</v>
      </c>
      <c r="AM93" s="5">
        <v>35400</v>
      </c>
      <c r="AN93" s="5">
        <v>35431</v>
      </c>
      <c r="AO93" s="5">
        <v>35462</v>
      </c>
      <c r="AP93" s="5">
        <v>35490</v>
      </c>
      <c r="AQ93" s="5">
        <v>35521</v>
      </c>
      <c r="AR93" s="5">
        <v>35551</v>
      </c>
      <c r="AS93" s="5">
        <v>35582</v>
      </c>
      <c r="AT93" s="5">
        <v>35612</v>
      </c>
      <c r="AU93" s="5">
        <v>35643</v>
      </c>
      <c r="AV93" s="5">
        <v>35674</v>
      </c>
      <c r="AW93" s="5">
        <v>35704</v>
      </c>
      <c r="AX93" s="5">
        <v>35735</v>
      </c>
      <c r="AY93" s="5">
        <v>35765</v>
      </c>
      <c r="AZ93" s="5">
        <v>35796</v>
      </c>
      <c r="BA93" s="5">
        <v>35827</v>
      </c>
      <c r="BB93" s="5">
        <v>35855</v>
      </c>
      <c r="BC93" s="5">
        <v>35886</v>
      </c>
      <c r="BD93" s="5">
        <v>35916</v>
      </c>
      <c r="BE93" s="5">
        <v>35947</v>
      </c>
      <c r="BF93" s="5">
        <v>35977</v>
      </c>
      <c r="BG93" s="5">
        <v>36008</v>
      </c>
      <c r="BH93" s="5">
        <v>36039</v>
      </c>
      <c r="BI93" s="5">
        <v>36069</v>
      </c>
      <c r="BJ93" s="5">
        <v>36100</v>
      </c>
      <c r="BK93" s="5">
        <v>36130</v>
      </c>
      <c r="BL93" s="5">
        <v>36161</v>
      </c>
      <c r="BM93" s="5">
        <v>36192</v>
      </c>
      <c r="BN93" s="5">
        <v>36220</v>
      </c>
      <c r="BO93" s="5">
        <v>36251</v>
      </c>
      <c r="BP93" s="5">
        <v>36281</v>
      </c>
      <c r="BQ93" s="5">
        <v>36312</v>
      </c>
      <c r="BR93" s="5">
        <v>36342</v>
      </c>
      <c r="BS93" s="5">
        <v>36373</v>
      </c>
      <c r="BT93" s="5">
        <v>36404</v>
      </c>
      <c r="BU93" s="5">
        <v>36434</v>
      </c>
      <c r="BV93" s="5">
        <v>36465</v>
      </c>
      <c r="BW93" s="5">
        <v>36495</v>
      </c>
      <c r="BX93" s="5">
        <v>36526</v>
      </c>
      <c r="BY93" s="5">
        <v>36557</v>
      </c>
      <c r="BZ93" s="5">
        <v>36586</v>
      </c>
      <c r="CA93" s="5">
        <v>36617</v>
      </c>
      <c r="CB93" s="5">
        <v>36647</v>
      </c>
      <c r="CC93" s="5">
        <v>36678</v>
      </c>
      <c r="CD93" s="5">
        <v>36708</v>
      </c>
      <c r="CE93" s="5">
        <v>36739</v>
      </c>
      <c r="CF93" s="5">
        <v>36770</v>
      </c>
      <c r="CG93" s="5">
        <v>36800</v>
      </c>
      <c r="CH93" s="5">
        <v>36831</v>
      </c>
      <c r="CI93" s="5">
        <v>36861</v>
      </c>
      <c r="CJ93" s="5">
        <v>36892</v>
      </c>
      <c r="CK93" s="5">
        <v>36923</v>
      </c>
      <c r="CL93" s="5">
        <v>36951</v>
      </c>
      <c r="CM93" s="5">
        <v>36982</v>
      </c>
      <c r="CN93" s="5">
        <v>37012</v>
      </c>
    </row>
    <row r="94" spans="1:181" x14ac:dyDescent="0.2">
      <c r="A94" s="4">
        <v>31</v>
      </c>
      <c r="B94" s="5">
        <v>34335</v>
      </c>
      <c r="C94" s="4">
        <f t="shared" ref="C94:D113" si="105">(C2/1000000)/$A94</f>
        <v>6.5899931612903222</v>
      </c>
      <c r="D94" s="4">
        <f t="shared" si="105"/>
        <v>0.12873490322580644</v>
      </c>
      <c r="E94" s="4" t="s">
        <v>2</v>
      </c>
      <c r="F94" s="4" t="s">
        <v>2</v>
      </c>
      <c r="G94" s="4" t="s">
        <v>2</v>
      </c>
      <c r="H94" s="4" t="s">
        <v>2</v>
      </c>
      <c r="I94" s="4" t="s">
        <v>2</v>
      </c>
      <c r="J94" s="4" t="s">
        <v>2</v>
      </c>
      <c r="K94" s="4" t="s">
        <v>2</v>
      </c>
      <c r="L94" s="4" t="s">
        <v>2</v>
      </c>
      <c r="M94" s="4" t="s">
        <v>2</v>
      </c>
      <c r="N94" s="4" t="s">
        <v>2</v>
      </c>
      <c r="O94" s="4" t="s">
        <v>2</v>
      </c>
      <c r="P94" s="4" t="s">
        <v>2</v>
      </c>
      <c r="Q94" s="4" t="s">
        <v>2</v>
      </c>
      <c r="R94" s="4" t="s">
        <v>2</v>
      </c>
      <c r="S94" s="4" t="s">
        <v>2</v>
      </c>
      <c r="T94" s="4" t="s">
        <v>2</v>
      </c>
      <c r="U94" s="4" t="s">
        <v>2</v>
      </c>
      <c r="V94" s="4" t="s">
        <v>2</v>
      </c>
      <c r="W94" s="4" t="s">
        <v>2</v>
      </c>
      <c r="X94" s="4" t="s">
        <v>2</v>
      </c>
      <c r="Y94" s="4" t="s">
        <v>2</v>
      </c>
      <c r="Z94" s="4" t="s">
        <v>2</v>
      </c>
      <c r="AA94" s="4" t="s">
        <v>2</v>
      </c>
      <c r="AB94" s="4" t="s">
        <v>2</v>
      </c>
      <c r="AC94" s="4" t="s">
        <v>2</v>
      </c>
      <c r="AD94" s="4" t="s">
        <v>2</v>
      </c>
      <c r="AE94" s="4" t="s">
        <v>2</v>
      </c>
      <c r="AF94" s="4" t="s">
        <v>2</v>
      </c>
      <c r="AG94" s="4" t="s">
        <v>2</v>
      </c>
      <c r="AH94" s="4" t="s">
        <v>2</v>
      </c>
      <c r="AI94" s="4" t="s">
        <v>2</v>
      </c>
      <c r="AJ94" s="4" t="s">
        <v>2</v>
      </c>
      <c r="AK94" s="4" t="s">
        <v>2</v>
      </c>
      <c r="AL94" s="4" t="s">
        <v>2</v>
      </c>
      <c r="AM94" s="4" t="s">
        <v>2</v>
      </c>
      <c r="AN94" s="4" t="s">
        <v>2</v>
      </c>
      <c r="AO94" s="4" t="s">
        <v>2</v>
      </c>
      <c r="AP94" s="4" t="s">
        <v>2</v>
      </c>
      <c r="AQ94" s="4" t="s">
        <v>2</v>
      </c>
      <c r="AR94" s="4" t="s">
        <v>2</v>
      </c>
      <c r="AS94" s="4" t="s">
        <v>2</v>
      </c>
      <c r="AT94" s="4" t="s">
        <v>2</v>
      </c>
      <c r="AU94" s="4" t="s">
        <v>2</v>
      </c>
      <c r="AV94" s="4" t="s">
        <v>2</v>
      </c>
      <c r="AW94" s="4" t="s">
        <v>2</v>
      </c>
      <c r="AX94" s="4" t="s">
        <v>2</v>
      </c>
      <c r="AY94" s="4" t="s">
        <v>2</v>
      </c>
      <c r="AZ94" s="4" t="s">
        <v>2</v>
      </c>
      <c r="BA94" s="4" t="s">
        <v>2</v>
      </c>
      <c r="BB94" s="4" t="s">
        <v>2</v>
      </c>
      <c r="BC94" s="4" t="s">
        <v>2</v>
      </c>
      <c r="BD94" s="4" t="s">
        <v>2</v>
      </c>
      <c r="BE94" s="4" t="s">
        <v>2</v>
      </c>
      <c r="BF94" s="4" t="s">
        <v>2</v>
      </c>
      <c r="BG94" s="4" t="s">
        <v>2</v>
      </c>
      <c r="BH94" s="4" t="s">
        <v>2</v>
      </c>
      <c r="BI94" s="4" t="s">
        <v>2</v>
      </c>
      <c r="BJ94" s="4" t="s">
        <v>2</v>
      </c>
      <c r="BK94" s="4" t="s">
        <v>2</v>
      </c>
      <c r="BL94" s="4" t="s">
        <v>2</v>
      </c>
      <c r="BM94" s="4" t="s">
        <v>2</v>
      </c>
      <c r="BN94" s="4" t="s">
        <v>2</v>
      </c>
      <c r="BO94" s="4" t="s">
        <v>2</v>
      </c>
      <c r="BP94" s="4" t="s">
        <v>2</v>
      </c>
      <c r="BQ94" s="4" t="s">
        <v>2</v>
      </c>
      <c r="BR94" s="4" t="s">
        <v>2</v>
      </c>
      <c r="BS94" s="4" t="s">
        <v>2</v>
      </c>
      <c r="BT94" s="4" t="s">
        <v>2</v>
      </c>
      <c r="BU94" s="4" t="s">
        <v>2</v>
      </c>
      <c r="BV94" s="4" t="s">
        <v>2</v>
      </c>
      <c r="BW94" s="4" t="s">
        <v>2</v>
      </c>
      <c r="BX94" s="4" t="s">
        <v>2</v>
      </c>
      <c r="BY94" s="4" t="s">
        <v>2</v>
      </c>
      <c r="BZ94" s="4" t="s">
        <v>2</v>
      </c>
      <c r="CA94" s="4" t="s">
        <v>2</v>
      </c>
      <c r="CB94" s="4" t="s">
        <v>2</v>
      </c>
    </row>
    <row r="95" spans="1:181" x14ac:dyDescent="0.2">
      <c r="A95" s="4">
        <v>28</v>
      </c>
      <c r="B95" s="5">
        <v>34366</v>
      </c>
      <c r="C95" s="4">
        <f t="shared" si="105"/>
        <v>6.3794727499999997</v>
      </c>
      <c r="D95" s="4">
        <f t="shared" si="105"/>
        <v>0.20948682142857142</v>
      </c>
      <c r="E95" s="4">
        <f t="shared" ref="E95:E126" si="106">(E3/1000000)/$A95</f>
        <v>0.126832</v>
      </c>
    </row>
    <row r="96" spans="1:181" x14ac:dyDescent="0.2">
      <c r="A96" s="4">
        <v>31</v>
      </c>
      <c r="B96" s="5">
        <v>34394</v>
      </c>
      <c r="C96" s="4">
        <f t="shared" si="105"/>
        <v>6.2270560322580648</v>
      </c>
      <c r="D96" s="4">
        <f t="shared" si="105"/>
        <v>0.20758909677419354</v>
      </c>
      <c r="E96" s="4">
        <f t="shared" si="106"/>
        <v>0.24610103225806451</v>
      </c>
      <c r="F96" s="4">
        <f t="shared" ref="F96:F127" si="107">(F4/1000000)/$A96</f>
        <v>0.12219322580645162</v>
      </c>
    </row>
    <row r="97" spans="1:22" x14ac:dyDescent="0.2">
      <c r="A97" s="4">
        <v>30</v>
      </c>
      <c r="B97" s="5">
        <v>34425</v>
      </c>
      <c r="C97" s="4">
        <f t="shared" si="105"/>
        <v>6.0146038000000006</v>
      </c>
      <c r="D97" s="4">
        <f t="shared" si="105"/>
        <v>0.20255523333333333</v>
      </c>
      <c r="E97" s="4">
        <f t="shared" si="106"/>
        <v>0.25180346666666664</v>
      </c>
      <c r="F97" s="4">
        <f t="shared" si="107"/>
        <v>0.30816603333333331</v>
      </c>
      <c r="G97" s="4">
        <f t="shared" ref="G97:G128" si="108">(G5/1000000)/$A97</f>
        <v>0.10900360000000001</v>
      </c>
    </row>
    <row r="98" spans="1:22" x14ac:dyDescent="0.2">
      <c r="A98" s="4">
        <v>31</v>
      </c>
      <c r="B98" s="5">
        <v>34455</v>
      </c>
      <c r="C98" s="4">
        <f t="shared" si="105"/>
        <v>5.8359857419354837</v>
      </c>
      <c r="D98" s="4">
        <f t="shared" si="105"/>
        <v>0.18390432258064515</v>
      </c>
      <c r="E98" s="4">
        <f t="shared" si="106"/>
        <v>0.2327858064516129</v>
      </c>
      <c r="F98" s="4">
        <f t="shared" si="107"/>
        <v>0.30140716129032258</v>
      </c>
      <c r="G98" s="4">
        <f t="shared" si="108"/>
        <v>0.20669922580645161</v>
      </c>
      <c r="H98" s="4">
        <f t="shared" ref="H98:H129" si="109">(H6/1000000)/$A98</f>
        <v>0.12866087096774195</v>
      </c>
    </row>
    <row r="99" spans="1:22" x14ac:dyDescent="0.2">
      <c r="A99" s="4">
        <v>30</v>
      </c>
      <c r="B99" s="5">
        <v>34486</v>
      </c>
      <c r="C99" s="4">
        <f t="shared" si="105"/>
        <v>5.6555544666666666</v>
      </c>
      <c r="D99" s="4">
        <f t="shared" si="105"/>
        <v>0.17636099999999999</v>
      </c>
      <c r="E99" s="4">
        <f t="shared" si="106"/>
        <v>0.21521446666666666</v>
      </c>
      <c r="F99" s="4">
        <f t="shared" si="107"/>
        <v>0.27774460000000001</v>
      </c>
      <c r="G99" s="4">
        <f t="shared" si="108"/>
        <v>0.21799403333333334</v>
      </c>
      <c r="H99" s="4">
        <f t="shared" si="109"/>
        <v>0.28533770000000003</v>
      </c>
      <c r="I99" s="4">
        <f t="shared" ref="I99:I130" si="110">(I7/1000000)/$A99</f>
        <v>0.14619553333333332</v>
      </c>
    </row>
    <row r="100" spans="1:22" x14ac:dyDescent="0.2">
      <c r="A100" s="4">
        <v>31</v>
      </c>
      <c r="B100" s="5">
        <v>34516</v>
      </c>
      <c r="C100" s="4">
        <f t="shared" si="105"/>
        <v>5.5609608709677421</v>
      </c>
      <c r="D100" s="4">
        <f t="shared" si="105"/>
        <v>0.17234906451612902</v>
      </c>
      <c r="E100" s="4">
        <f t="shared" si="106"/>
        <v>0.19978438709677421</v>
      </c>
      <c r="F100" s="4">
        <f t="shared" si="107"/>
        <v>0.25865125806451611</v>
      </c>
      <c r="G100" s="4">
        <f t="shared" si="108"/>
        <v>0.21987422580645161</v>
      </c>
      <c r="H100" s="4">
        <f t="shared" si="109"/>
        <v>0.27601499999999995</v>
      </c>
      <c r="I100" s="4">
        <f t="shared" si="110"/>
        <v>0.24939180645161291</v>
      </c>
      <c r="J100" s="4">
        <f t="shared" ref="J100:J131" si="111">(J8/1000000)/$A100</f>
        <v>0.12709906451612904</v>
      </c>
    </row>
    <row r="101" spans="1:22" x14ac:dyDescent="0.2">
      <c r="A101" s="4">
        <v>31</v>
      </c>
      <c r="B101" s="5">
        <v>34547</v>
      </c>
      <c r="C101" s="4">
        <f t="shared" si="105"/>
        <v>5.383682032258065</v>
      </c>
      <c r="D101" s="4">
        <f t="shared" si="105"/>
        <v>0.16322709677419353</v>
      </c>
      <c r="E101" s="4">
        <f t="shared" si="106"/>
        <v>0.18994141935483871</v>
      </c>
      <c r="F101" s="4">
        <f t="shared" si="107"/>
        <v>0.24086248387096776</v>
      </c>
      <c r="G101" s="4">
        <f t="shared" si="108"/>
        <v>0.20436164516129032</v>
      </c>
      <c r="H101" s="4">
        <f t="shared" si="109"/>
        <v>0.27144154838709678</v>
      </c>
      <c r="I101" s="4">
        <f t="shared" si="110"/>
        <v>0.23923767741935484</v>
      </c>
      <c r="J101" s="4">
        <f t="shared" si="111"/>
        <v>0.21355825806451614</v>
      </c>
      <c r="K101" s="4">
        <f t="shared" ref="K101:K132" si="112">(K9/1000000)/$A101</f>
        <v>0.19516806451612903</v>
      </c>
    </row>
    <row r="102" spans="1:22" x14ac:dyDescent="0.2">
      <c r="A102" s="4">
        <v>30</v>
      </c>
      <c r="B102" s="5">
        <v>34578</v>
      </c>
      <c r="C102" s="4">
        <f t="shared" si="105"/>
        <v>5.1270569333333338</v>
      </c>
      <c r="D102" s="4">
        <f t="shared" si="105"/>
        <v>0.15876910000000002</v>
      </c>
      <c r="E102" s="4">
        <f t="shared" si="106"/>
        <v>0.18082609999999999</v>
      </c>
      <c r="F102" s="4">
        <f t="shared" si="107"/>
        <v>0.22916590000000001</v>
      </c>
      <c r="G102" s="4">
        <f t="shared" si="108"/>
        <v>0.17972740000000001</v>
      </c>
      <c r="H102" s="4">
        <f t="shared" si="109"/>
        <v>0.24906976666666666</v>
      </c>
      <c r="I102" s="4">
        <f t="shared" si="110"/>
        <v>0.22605130000000001</v>
      </c>
      <c r="J102" s="4">
        <f t="shared" si="111"/>
        <v>0.21328013333333334</v>
      </c>
      <c r="K102" s="4">
        <f t="shared" si="112"/>
        <v>0.31975946666666666</v>
      </c>
      <c r="L102" s="4">
        <f t="shared" ref="L102:L133" si="113">(L10/1000000)/$A102</f>
        <v>0.15183066666666667</v>
      </c>
    </row>
    <row r="103" spans="1:22" x14ac:dyDescent="0.2">
      <c r="A103" s="4">
        <v>31</v>
      </c>
      <c r="B103" s="5">
        <v>34608</v>
      </c>
      <c r="C103" s="4">
        <f t="shared" si="105"/>
        <v>4.9098729032258071</v>
      </c>
      <c r="D103" s="4">
        <f t="shared" si="105"/>
        <v>0.14560183870967744</v>
      </c>
      <c r="E103" s="4">
        <f t="shared" si="106"/>
        <v>0.15887996774193547</v>
      </c>
      <c r="F103" s="4">
        <f t="shared" si="107"/>
        <v>0.21628287096774193</v>
      </c>
      <c r="G103" s="4">
        <f t="shared" si="108"/>
        <v>0.16628729032258066</v>
      </c>
      <c r="H103" s="4">
        <f t="shared" si="109"/>
        <v>0.22930006451612903</v>
      </c>
      <c r="I103" s="4">
        <f t="shared" si="110"/>
        <v>0.21715180645161289</v>
      </c>
      <c r="J103" s="4">
        <f t="shared" si="111"/>
        <v>0.22797058064516129</v>
      </c>
      <c r="K103" s="4">
        <f t="shared" si="112"/>
        <v>0.30027900000000002</v>
      </c>
      <c r="L103" s="4">
        <f t="shared" si="113"/>
        <v>0.27769606451612899</v>
      </c>
      <c r="M103" s="4">
        <f t="shared" ref="M103:M134" si="114">(M11/1000000)/$A103</f>
        <v>9.2005258064516135E-2</v>
      </c>
    </row>
    <row r="104" spans="1:22" x14ac:dyDescent="0.2">
      <c r="A104" s="4">
        <v>30</v>
      </c>
      <c r="B104" s="5">
        <v>34639</v>
      </c>
      <c r="C104" s="4">
        <f t="shared" si="105"/>
        <v>4.9595412000000003</v>
      </c>
      <c r="D104" s="4">
        <f t="shared" si="105"/>
        <v>0.13882580000000003</v>
      </c>
      <c r="E104" s="4">
        <f t="shared" si="106"/>
        <v>0.15882503333333334</v>
      </c>
      <c r="F104" s="4">
        <f t="shared" si="107"/>
        <v>0.19239296666666666</v>
      </c>
      <c r="G104" s="4">
        <f t="shared" si="108"/>
        <v>0.14956833333333333</v>
      </c>
      <c r="H104" s="4">
        <f t="shared" si="109"/>
        <v>0.22996763333333331</v>
      </c>
      <c r="I104" s="4">
        <f t="shared" si="110"/>
        <v>0.19273413333333334</v>
      </c>
      <c r="J104" s="4">
        <f t="shared" si="111"/>
        <v>0.22162723333333334</v>
      </c>
      <c r="K104" s="4">
        <f t="shared" si="112"/>
        <v>0.27810686666666667</v>
      </c>
      <c r="L104" s="4">
        <f t="shared" si="113"/>
        <v>0.29408096666666667</v>
      </c>
      <c r="M104" s="4">
        <f t="shared" si="114"/>
        <v>0.19240850000000001</v>
      </c>
      <c r="N104" s="4">
        <f t="shared" ref="N104:N135" si="115">(N12/1000000)/$A104</f>
        <v>0.14016943333333334</v>
      </c>
    </row>
    <row r="105" spans="1:22" x14ac:dyDescent="0.2">
      <c r="A105" s="4">
        <v>31</v>
      </c>
      <c r="B105" s="5">
        <v>34669</v>
      </c>
      <c r="C105" s="4">
        <f t="shared" si="105"/>
        <v>4.8542523548387093</v>
      </c>
      <c r="D105" s="4">
        <f t="shared" si="105"/>
        <v>0.12667322580645163</v>
      </c>
      <c r="E105" s="4">
        <f t="shared" si="106"/>
        <v>0.15503158064516129</v>
      </c>
      <c r="F105" s="4">
        <f t="shared" si="107"/>
        <v>0.1957130322580645</v>
      </c>
      <c r="G105" s="4">
        <f t="shared" si="108"/>
        <v>0.14648264516129034</v>
      </c>
      <c r="H105" s="4">
        <f t="shared" si="109"/>
        <v>0.22946461290322581</v>
      </c>
      <c r="I105" s="4">
        <f t="shared" si="110"/>
        <v>0.18652748387096776</v>
      </c>
      <c r="J105" s="4">
        <f t="shared" si="111"/>
        <v>0.21822374193548386</v>
      </c>
      <c r="K105" s="4">
        <f t="shared" si="112"/>
        <v>0.26253616129032259</v>
      </c>
      <c r="L105" s="4">
        <f t="shared" si="113"/>
        <v>0.28291125806451611</v>
      </c>
      <c r="M105" s="4">
        <f t="shared" si="114"/>
        <v>0.17363009677419353</v>
      </c>
      <c r="N105" s="4">
        <f t="shared" si="115"/>
        <v>0.24488322580645161</v>
      </c>
      <c r="O105" s="4">
        <f t="shared" ref="O105:O136" si="116">(O13/1000000)/$A105</f>
        <v>0.14105000000000001</v>
      </c>
    </row>
    <row r="106" spans="1:22" x14ac:dyDescent="0.2">
      <c r="A106" s="4">
        <v>31</v>
      </c>
      <c r="B106" s="5">
        <v>34700</v>
      </c>
      <c r="C106" s="4">
        <f t="shared" si="105"/>
        <v>4.7069948387096776</v>
      </c>
      <c r="D106" s="4">
        <f t="shared" si="105"/>
        <v>0.11864822580645161</v>
      </c>
      <c r="E106" s="4">
        <f t="shared" si="106"/>
        <v>0.14514077419354837</v>
      </c>
      <c r="F106" s="4">
        <f t="shared" si="107"/>
        <v>0.19233722580645163</v>
      </c>
      <c r="G106" s="4">
        <f t="shared" si="108"/>
        <v>0.14401925806451615</v>
      </c>
      <c r="H106" s="4">
        <f t="shared" si="109"/>
        <v>0.21583880645161291</v>
      </c>
      <c r="I106" s="4">
        <f t="shared" si="110"/>
        <v>0.17495822580645162</v>
      </c>
      <c r="J106" s="4">
        <f t="shared" si="111"/>
        <v>0.19753706451612904</v>
      </c>
      <c r="K106" s="4">
        <f t="shared" si="112"/>
        <v>0.24865712903225806</v>
      </c>
      <c r="L106" s="4">
        <f t="shared" si="113"/>
        <v>0.2677846129032258</v>
      </c>
      <c r="M106" s="4">
        <f t="shared" si="114"/>
        <v>0.16195193548387096</v>
      </c>
      <c r="N106" s="4">
        <f t="shared" si="115"/>
        <v>0.22244629032258065</v>
      </c>
      <c r="O106" s="4">
        <f t="shared" si="116"/>
        <v>0.24207425806451613</v>
      </c>
      <c r="P106" s="4">
        <f t="shared" ref="P106:P137" si="117">(P14/1000000)/$A106</f>
        <v>0.11650396774193547</v>
      </c>
    </row>
    <row r="107" spans="1:22" x14ac:dyDescent="0.2">
      <c r="A107" s="4">
        <v>28</v>
      </c>
      <c r="B107" s="5">
        <v>34731</v>
      </c>
      <c r="C107" s="4">
        <f t="shared" si="105"/>
        <v>4.635157214285714</v>
      </c>
      <c r="D107" s="4">
        <f t="shared" si="105"/>
        <v>0.11279028571428572</v>
      </c>
      <c r="E107" s="4">
        <f t="shared" si="106"/>
        <v>0.14464228571428572</v>
      </c>
      <c r="F107" s="4">
        <f t="shared" si="107"/>
        <v>0.16955635714285713</v>
      </c>
      <c r="G107" s="4">
        <f t="shared" si="108"/>
        <v>0.13891260714285714</v>
      </c>
      <c r="H107" s="4">
        <f t="shared" si="109"/>
        <v>0.19816400000000001</v>
      </c>
      <c r="I107" s="4">
        <f t="shared" si="110"/>
        <v>0.16100978571428573</v>
      </c>
      <c r="J107" s="4">
        <f t="shared" si="111"/>
        <v>0.17654846428571427</v>
      </c>
      <c r="K107" s="4">
        <f t="shared" si="112"/>
        <v>0.231157</v>
      </c>
      <c r="L107" s="4">
        <f t="shared" si="113"/>
        <v>0.24877850000000001</v>
      </c>
      <c r="M107" s="4">
        <f t="shared" si="114"/>
        <v>0.16078532142857144</v>
      </c>
      <c r="N107" s="4">
        <f t="shared" si="115"/>
        <v>0.19650474999999998</v>
      </c>
      <c r="O107" s="4">
        <f t="shared" si="116"/>
        <v>0.25122242857142857</v>
      </c>
      <c r="P107" s="4">
        <f t="shared" si="117"/>
        <v>0.24746392857142857</v>
      </c>
      <c r="Q107" s="4">
        <f t="shared" ref="Q107:Q138" si="118">(Q15/1000000)/$A107</f>
        <v>0.12322935714285714</v>
      </c>
    </row>
    <row r="108" spans="1:22" x14ac:dyDescent="0.2">
      <c r="A108" s="4">
        <v>31</v>
      </c>
      <c r="B108" s="5">
        <v>34759</v>
      </c>
      <c r="C108" s="4">
        <f t="shared" si="105"/>
        <v>4.5256142580645156</v>
      </c>
      <c r="D108" s="4">
        <f t="shared" si="105"/>
        <v>0.10944893548387097</v>
      </c>
      <c r="E108" s="4">
        <f t="shared" si="106"/>
        <v>0.14916996774193547</v>
      </c>
      <c r="F108" s="4">
        <f t="shared" si="107"/>
        <v>0.16028141935483869</v>
      </c>
      <c r="G108" s="4">
        <f t="shared" si="108"/>
        <v>0.13139451612903225</v>
      </c>
      <c r="H108" s="4">
        <f t="shared" si="109"/>
        <v>0.1782983870967742</v>
      </c>
      <c r="I108" s="4">
        <f t="shared" si="110"/>
        <v>0.13730425806451613</v>
      </c>
      <c r="J108" s="4">
        <f t="shared" si="111"/>
        <v>0.1658675806451613</v>
      </c>
      <c r="K108" s="4">
        <f t="shared" si="112"/>
        <v>0.20388787096774194</v>
      </c>
      <c r="L108" s="4">
        <f t="shared" si="113"/>
        <v>0.22124048387096776</v>
      </c>
      <c r="M108" s="4">
        <f t="shared" si="114"/>
        <v>0.15151290322580646</v>
      </c>
      <c r="N108" s="4">
        <f t="shared" si="115"/>
        <v>0.17118929032258062</v>
      </c>
      <c r="O108" s="4">
        <f t="shared" si="116"/>
        <v>0.21480829032258064</v>
      </c>
      <c r="P108" s="4">
        <f t="shared" si="117"/>
        <v>0.21704070967741934</v>
      </c>
      <c r="Q108" s="4">
        <f t="shared" si="118"/>
        <v>0.2665334838709677</v>
      </c>
      <c r="R108" s="4">
        <f t="shared" ref="R108:R139" si="119">(R16/1000000)/$A108</f>
        <v>0.10756754838709677</v>
      </c>
    </row>
    <row r="109" spans="1:22" x14ac:dyDescent="0.2">
      <c r="A109" s="4">
        <v>30</v>
      </c>
      <c r="B109" s="5">
        <v>34790</v>
      </c>
      <c r="C109" s="4">
        <f t="shared" si="105"/>
        <v>4.4771439666666675</v>
      </c>
      <c r="D109" s="4">
        <f t="shared" si="105"/>
        <v>0.10923376666666668</v>
      </c>
      <c r="E109" s="4">
        <f t="shared" si="106"/>
        <v>0.15088940000000001</v>
      </c>
      <c r="F109" s="4">
        <f t="shared" si="107"/>
        <v>0.16106846666666669</v>
      </c>
      <c r="G109" s="4">
        <f t="shared" si="108"/>
        <v>0.12385929999999999</v>
      </c>
      <c r="H109" s="4">
        <f t="shared" si="109"/>
        <v>0.16760339999999999</v>
      </c>
      <c r="I109" s="4">
        <f t="shared" si="110"/>
        <v>0.13170713333333334</v>
      </c>
      <c r="J109" s="4">
        <f t="shared" si="111"/>
        <v>0.16597476666666669</v>
      </c>
      <c r="K109" s="4">
        <f t="shared" si="112"/>
        <v>0.18989056666666665</v>
      </c>
      <c r="L109" s="4">
        <f t="shared" si="113"/>
        <v>0.21130849999999998</v>
      </c>
      <c r="M109" s="4">
        <f t="shared" si="114"/>
        <v>0.14959546666666668</v>
      </c>
      <c r="N109" s="4">
        <f t="shared" si="115"/>
        <v>0.16523233333333334</v>
      </c>
      <c r="O109" s="4">
        <f t="shared" si="116"/>
        <v>0.19701646666666667</v>
      </c>
      <c r="P109" s="4">
        <f t="shared" si="117"/>
        <v>0.22170716666666665</v>
      </c>
      <c r="Q109" s="4">
        <f t="shared" si="118"/>
        <v>0.26094590000000001</v>
      </c>
      <c r="R109" s="4">
        <f t="shared" si="119"/>
        <v>0.27484376666666666</v>
      </c>
      <c r="S109" s="4">
        <f t="shared" ref="S109:S140" si="120">(S17/1000000)/$A109</f>
        <v>0.11674883333333333</v>
      </c>
    </row>
    <row r="110" spans="1:22" x14ac:dyDescent="0.2">
      <c r="A110" s="4">
        <v>31</v>
      </c>
      <c r="B110" s="5">
        <v>34820</v>
      </c>
      <c r="C110" s="4">
        <f t="shared" si="105"/>
        <v>4.3813634516129039</v>
      </c>
      <c r="D110" s="4">
        <f t="shared" si="105"/>
        <v>0.10787638709677419</v>
      </c>
      <c r="E110" s="4">
        <f t="shared" si="106"/>
        <v>0.14836841935483872</v>
      </c>
      <c r="F110" s="4">
        <f t="shared" si="107"/>
        <v>0.15033174193548388</v>
      </c>
      <c r="G110" s="4">
        <f t="shared" si="108"/>
        <v>0.12317729032258065</v>
      </c>
      <c r="H110" s="4">
        <f t="shared" si="109"/>
        <v>0.17935470967741934</v>
      </c>
      <c r="I110" s="4">
        <f t="shared" si="110"/>
        <v>0.1209193870967742</v>
      </c>
      <c r="J110" s="4">
        <f t="shared" si="111"/>
        <v>0.16702096774193548</v>
      </c>
      <c r="K110" s="4">
        <f t="shared" si="112"/>
        <v>0.18377987096774193</v>
      </c>
      <c r="L110" s="4">
        <f t="shared" si="113"/>
        <v>0.21270848387096772</v>
      </c>
      <c r="M110" s="4">
        <f t="shared" si="114"/>
        <v>0.140457</v>
      </c>
      <c r="N110" s="4">
        <f t="shared" si="115"/>
        <v>0.16567412903225806</v>
      </c>
      <c r="O110" s="4">
        <f t="shared" si="116"/>
        <v>0.19202422580645162</v>
      </c>
      <c r="P110" s="4">
        <f t="shared" si="117"/>
        <v>0.19438696774193548</v>
      </c>
      <c r="Q110" s="4">
        <f t="shared" si="118"/>
        <v>0.24530403225806452</v>
      </c>
      <c r="R110" s="4">
        <f t="shared" si="119"/>
        <v>0.26177409677419355</v>
      </c>
      <c r="S110" s="4">
        <f t="shared" si="120"/>
        <v>0.20492116129032259</v>
      </c>
      <c r="T110" s="4">
        <f t="shared" ref="T110:T141" si="121">(T18/1000000)/$A110</f>
        <v>0.13487193548387097</v>
      </c>
    </row>
    <row r="111" spans="1:22" x14ac:dyDescent="0.2">
      <c r="A111" s="4">
        <v>30</v>
      </c>
      <c r="B111" s="5">
        <v>34851</v>
      </c>
      <c r="C111" s="4">
        <f t="shared" si="105"/>
        <v>4.3059380666666671</v>
      </c>
      <c r="D111" s="4">
        <f t="shared" si="105"/>
        <v>0.10255213333333332</v>
      </c>
      <c r="E111" s="4">
        <f t="shared" si="106"/>
        <v>0.14958973333333334</v>
      </c>
      <c r="F111" s="4">
        <f t="shared" si="107"/>
        <v>0.14679783333333332</v>
      </c>
      <c r="G111" s="4">
        <f t="shared" si="108"/>
        <v>0.11335383333333333</v>
      </c>
      <c r="H111" s="4">
        <f t="shared" si="109"/>
        <v>0.17211633333333334</v>
      </c>
      <c r="I111" s="4">
        <f t="shared" si="110"/>
        <v>0.11472523333333333</v>
      </c>
      <c r="J111" s="4">
        <f t="shared" si="111"/>
        <v>0.16462173333333335</v>
      </c>
      <c r="K111" s="4">
        <f t="shared" si="112"/>
        <v>0.16073586666666667</v>
      </c>
      <c r="L111" s="4">
        <f t="shared" si="113"/>
        <v>0.19595173333333332</v>
      </c>
      <c r="M111" s="4">
        <f t="shared" si="114"/>
        <v>0.13313729999999999</v>
      </c>
      <c r="N111" s="4">
        <f t="shared" si="115"/>
        <v>0.1567482</v>
      </c>
      <c r="O111" s="4">
        <f t="shared" si="116"/>
        <v>0.16859553333333333</v>
      </c>
      <c r="P111" s="4">
        <f t="shared" si="117"/>
        <v>0.1687669</v>
      </c>
      <c r="Q111" s="4">
        <f t="shared" si="118"/>
        <v>0.2182433</v>
      </c>
      <c r="R111" s="4">
        <f t="shared" si="119"/>
        <v>0.24360936666666666</v>
      </c>
      <c r="S111" s="4">
        <f t="shared" si="120"/>
        <v>0.18672256666666665</v>
      </c>
      <c r="T111" s="4">
        <f t="shared" si="121"/>
        <v>0.22865216666666666</v>
      </c>
      <c r="U111" s="4">
        <f t="shared" ref="U111:U142" si="122">(U19/1000000)/$A111</f>
        <v>8.9857533333333336E-2</v>
      </c>
    </row>
    <row r="112" spans="1:22" x14ac:dyDescent="0.2">
      <c r="A112" s="4">
        <v>31</v>
      </c>
      <c r="B112" s="5">
        <v>34881</v>
      </c>
      <c r="C112" s="4">
        <f t="shared" si="105"/>
        <v>4.1786895483870969</v>
      </c>
      <c r="D112" s="4">
        <f t="shared" si="105"/>
        <v>9.3331548387096772E-2</v>
      </c>
      <c r="E112" s="4">
        <f t="shared" si="106"/>
        <v>0.1416335483870968</v>
      </c>
      <c r="F112" s="4">
        <f t="shared" si="107"/>
        <v>0.13376006451612904</v>
      </c>
      <c r="G112" s="4">
        <f t="shared" si="108"/>
        <v>0.11056041935483871</v>
      </c>
      <c r="H112" s="4">
        <f t="shared" si="109"/>
        <v>0.1546183870967742</v>
      </c>
      <c r="I112" s="4">
        <f t="shared" si="110"/>
        <v>0.12935890322580643</v>
      </c>
      <c r="J112" s="4">
        <f t="shared" si="111"/>
        <v>0.15122296774193547</v>
      </c>
      <c r="K112" s="4">
        <f t="shared" si="112"/>
        <v>0.15601280645161289</v>
      </c>
      <c r="L112" s="4">
        <f t="shared" si="113"/>
        <v>0.17201664516129031</v>
      </c>
      <c r="M112" s="4">
        <f t="shared" si="114"/>
        <v>0.12090925806451613</v>
      </c>
      <c r="N112" s="4">
        <f t="shared" si="115"/>
        <v>0.14889270967741935</v>
      </c>
      <c r="O112" s="4">
        <f t="shared" si="116"/>
        <v>0.15278248387096774</v>
      </c>
      <c r="P112" s="4">
        <f t="shared" si="117"/>
        <v>0.14307470967741936</v>
      </c>
      <c r="Q112" s="4">
        <f t="shared" si="118"/>
        <v>0.19498625806451614</v>
      </c>
      <c r="R112" s="4">
        <f t="shared" si="119"/>
        <v>0.25155577419354841</v>
      </c>
      <c r="S112" s="4">
        <f t="shared" si="120"/>
        <v>0.15675929032258062</v>
      </c>
      <c r="T112" s="4">
        <f t="shared" si="121"/>
        <v>0.22163461290322581</v>
      </c>
      <c r="U112" s="4">
        <f t="shared" si="122"/>
        <v>0.19294187096774193</v>
      </c>
      <c r="V112" s="4">
        <f t="shared" ref="V112:V143" si="123">(V20/1000000)/$A112</f>
        <v>0.16185519354838709</v>
      </c>
    </row>
    <row r="113" spans="1:38" x14ac:dyDescent="0.2">
      <c r="A113" s="4">
        <v>31</v>
      </c>
      <c r="B113" s="5">
        <v>34912</v>
      </c>
      <c r="C113" s="4">
        <f t="shared" si="105"/>
        <v>4.0658769677419357</v>
      </c>
      <c r="D113" s="4">
        <f t="shared" si="105"/>
        <v>9.1577451612903218E-2</v>
      </c>
      <c r="E113" s="4">
        <f t="shared" si="106"/>
        <v>0.13303383870967742</v>
      </c>
      <c r="F113" s="4">
        <f t="shared" si="107"/>
        <v>0.13772770967741935</v>
      </c>
      <c r="G113" s="4">
        <f t="shared" si="108"/>
        <v>0.10530587096774194</v>
      </c>
      <c r="H113" s="4">
        <f t="shared" si="109"/>
        <v>0.15413122580645161</v>
      </c>
      <c r="I113" s="4">
        <f t="shared" si="110"/>
        <v>0.12701448387096775</v>
      </c>
      <c r="J113" s="4">
        <f t="shared" si="111"/>
        <v>0.150422</v>
      </c>
      <c r="K113" s="4">
        <f t="shared" si="112"/>
        <v>0.15429116129032255</v>
      </c>
      <c r="L113" s="4">
        <f t="shared" si="113"/>
        <v>0.15502851612903226</v>
      </c>
      <c r="M113" s="4">
        <f t="shared" si="114"/>
        <v>0.11568029032258063</v>
      </c>
      <c r="N113" s="4">
        <f t="shared" si="115"/>
        <v>0.13806509677419354</v>
      </c>
      <c r="O113" s="4">
        <f t="shared" si="116"/>
        <v>0.14920906451612903</v>
      </c>
      <c r="P113" s="4">
        <f t="shared" si="117"/>
        <v>0.13297799999999999</v>
      </c>
      <c r="Q113" s="4">
        <f t="shared" si="118"/>
        <v>0.17696522580645163</v>
      </c>
      <c r="R113" s="4">
        <f t="shared" si="119"/>
        <v>0.22361287096774193</v>
      </c>
      <c r="S113" s="4">
        <f t="shared" si="120"/>
        <v>0.15060738709677418</v>
      </c>
      <c r="T113" s="4">
        <f t="shared" si="121"/>
        <v>0.22261945161290322</v>
      </c>
      <c r="U113" s="4">
        <f t="shared" si="122"/>
        <v>0.17047583870967742</v>
      </c>
      <c r="V113" s="4">
        <f t="shared" si="123"/>
        <v>0.2969164193548387</v>
      </c>
      <c r="W113" s="4">
        <f t="shared" ref="W113:W144" si="124">(W21/1000000)/$A113</f>
        <v>0.12167551612903225</v>
      </c>
    </row>
    <row r="114" spans="1:38" x14ac:dyDescent="0.2">
      <c r="A114" s="4">
        <v>30</v>
      </c>
      <c r="B114" s="5">
        <v>34943</v>
      </c>
      <c r="C114" s="4">
        <f t="shared" ref="C114:D133" si="125">(C22/1000000)/$A114</f>
        <v>4.0182844666666666</v>
      </c>
      <c r="D114" s="4">
        <f t="shared" si="125"/>
        <v>8.476856666666667E-2</v>
      </c>
      <c r="E114" s="4">
        <f t="shared" si="106"/>
        <v>0.11206770000000001</v>
      </c>
      <c r="F114" s="4">
        <f t="shared" si="107"/>
        <v>0.12984023333333333</v>
      </c>
      <c r="G114" s="4">
        <f t="shared" si="108"/>
        <v>9.3489300000000011E-2</v>
      </c>
      <c r="H114" s="4">
        <f t="shared" si="109"/>
        <v>0.15434476666666666</v>
      </c>
      <c r="I114" s="4">
        <f t="shared" si="110"/>
        <v>0.12537999999999999</v>
      </c>
      <c r="J114" s="4">
        <f t="shared" si="111"/>
        <v>0.15364856666666665</v>
      </c>
      <c r="K114" s="4">
        <f t="shared" si="112"/>
        <v>0.1516401</v>
      </c>
      <c r="L114" s="4">
        <f t="shared" si="113"/>
        <v>0.16022919999999999</v>
      </c>
      <c r="M114" s="4">
        <f t="shared" si="114"/>
        <v>0.11330476666666667</v>
      </c>
      <c r="N114" s="4">
        <f t="shared" si="115"/>
        <v>0.13596633333333333</v>
      </c>
      <c r="O114" s="4">
        <f t="shared" si="116"/>
        <v>0.1398316</v>
      </c>
      <c r="P114" s="4">
        <f t="shared" si="117"/>
        <v>0.1188834</v>
      </c>
      <c r="Q114" s="4">
        <f t="shared" si="118"/>
        <v>0.16905720000000002</v>
      </c>
      <c r="R114" s="4">
        <f t="shared" si="119"/>
        <v>0.20002553333333331</v>
      </c>
      <c r="S114" s="4">
        <f t="shared" si="120"/>
        <v>0.13708713333333333</v>
      </c>
      <c r="T114" s="4">
        <f t="shared" si="121"/>
        <v>0.21249500000000002</v>
      </c>
      <c r="U114" s="4">
        <f t="shared" si="122"/>
        <v>0.15434643333333334</v>
      </c>
      <c r="V114" s="4">
        <f t="shared" si="123"/>
        <v>0.29345833333333338</v>
      </c>
      <c r="W114" s="4">
        <f t="shared" si="124"/>
        <v>0.24469566666666667</v>
      </c>
      <c r="X114" s="4">
        <f t="shared" ref="X114:X145" si="126">(X22/1000000)/$A114</f>
        <v>0.13267343333333334</v>
      </c>
    </row>
    <row r="115" spans="1:38" x14ac:dyDescent="0.2">
      <c r="A115" s="4">
        <v>31</v>
      </c>
      <c r="B115" s="5">
        <v>34973</v>
      </c>
      <c r="C115" s="4">
        <f t="shared" si="125"/>
        <v>3.9640984193548388</v>
      </c>
      <c r="D115" s="4">
        <f t="shared" si="125"/>
        <v>8.1411516129032246E-2</v>
      </c>
      <c r="E115" s="4">
        <f t="shared" si="106"/>
        <v>0.11827103225806453</v>
      </c>
      <c r="F115" s="4">
        <f t="shared" si="107"/>
        <v>0.12674932258064517</v>
      </c>
      <c r="G115" s="4">
        <f t="shared" si="108"/>
        <v>8.8089290322580643E-2</v>
      </c>
      <c r="H115" s="4">
        <f t="shared" si="109"/>
        <v>0.14604680645161291</v>
      </c>
      <c r="I115" s="4">
        <f t="shared" si="110"/>
        <v>0.12034761290322581</v>
      </c>
      <c r="J115" s="4">
        <f t="shared" si="111"/>
        <v>0.14279745161290322</v>
      </c>
      <c r="K115" s="4">
        <f t="shared" si="112"/>
        <v>0.14680538709677418</v>
      </c>
      <c r="L115" s="4">
        <f t="shared" si="113"/>
        <v>0.15209106451612903</v>
      </c>
      <c r="M115" s="4">
        <f t="shared" si="114"/>
        <v>9.9725032258064519E-2</v>
      </c>
      <c r="N115" s="4">
        <f t="shared" si="115"/>
        <v>0.12809087096774194</v>
      </c>
      <c r="O115" s="4">
        <f t="shared" si="116"/>
        <v>0.13519554838709677</v>
      </c>
      <c r="P115" s="4">
        <f t="shared" si="117"/>
        <v>0.11510067741935484</v>
      </c>
      <c r="Q115" s="4">
        <f t="shared" si="118"/>
        <v>0.17092151612903225</v>
      </c>
      <c r="R115" s="4">
        <f t="shared" si="119"/>
        <v>0.18434606451612903</v>
      </c>
      <c r="S115" s="4">
        <f t="shared" si="120"/>
        <v>0.12881825806451613</v>
      </c>
      <c r="T115" s="4">
        <f t="shared" si="121"/>
        <v>0.19489996774193549</v>
      </c>
      <c r="U115" s="4">
        <f t="shared" si="122"/>
        <v>0.14153425806451614</v>
      </c>
      <c r="V115" s="4">
        <f t="shared" si="123"/>
        <v>0.28045687096774191</v>
      </c>
      <c r="W115" s="4">
        <f t="shared" si="124"/>
        <v>0.25755367741935481</v>
      </c>
      <c r="X115" s="4">
        <f t="shared" si="126"/>
        <v>0.23620703225806453</v>
      </c>
      <c r="Y115" s="4">
        <f t="shared" ref="Y115:Y146" si="127">(Y23/1000000)/$A115</f>
        <v>0.11264116129032258</v>
      </c>
    </row>
    <row r="116" spans="1:38" x14ac:dyDescent="0.2">
      <c r="A116" s="4">
        <v>30</v>
      </c>
      <c r="B116" s="5">
        <v>35004</v>
      </c>
      <c r="C116" s="4">
        <f t="shared" si="125"/>
        <v>3.9090893666666671</v>
      </c>
      <c r="D116" s="4">
        <f t="shared" si="125"/>
        <v>7.9528966666666673E-2</v>
      </c>
      <c r="E116" s="4">
        <f t="shared" si="106"/>
        <v>0.12304703333333333</v>
      </c>
      <c r="F116" s="4">
        <f t="shared" si="107"/>
        <v>0.12246796666666666</v>
      </c>
      <c r="G116" s="4">
        <f t="shared" si="108"/>
        <v>8.8158366666666668E-2</v>
      </c>
      <c r="H116" s="4">
        <f t="shared" si="109"/>
        <v>0.13744986666666667</v>
      </c>
      <c r="I116" s="4">
        <f t="shared" si="110"/>
        <v>0.1190591</v>
      </c>
      <c r="J116" s="4">
        <f t="shared" si="111"/>
        <v>0.13768493333333334</v>
      </c>
      <c r="K116" s="4">
        <f t="shared" si="112"/>
        <v>0.14138580000000001</v>
      </c>
      <c r="L116" s="4">
        <f t="shared" si="113"/>
        <v>0.14067400000000002</v>
      </c>
      <c r="M116" s="4">
        <f t="shared" si="114"/>
        <v>9.3245866666666663E-2</v>
      </c>
      <c r="N116" s="4">
        <f t="shared" si="115"/>
        <v>0.10722230000000001</v>
      </c>
      <c r="O116" s="4">
        <f t="shared" si="116"/>
        <v>0.13471046666666667</v>
      </c>
      <c r="P116" s="4">
        <f t="shared" si="117"/>
        <v>0.11033693333333333</v>
      </c>
      <c r="Q116" s="4">
        <f t="shared" si="118"/>
        <v>0.16436046666666665</v>
      </c>
      <c r="R116" s="4">
        <f t="shared" si="119"/>
        <v>0.19262660000000001</v>
      </c>
      <c r="S116" s="4">
        <f t="shared" si="120"/>
        <v>0.11572466666666667</v>
      </c>
      <c r="T116" s="4">
        <f t="shared" si="121"/>
        <v>0.18031956666666668</v>
      </c>
      <c r="U116" s="4">
        <f t="shared" si="122"/>
        <v>0.13026703333333334</v>
      </c>
      <c r="V116" s="4">
        <f t="shared" si="123"/>
        <v>0.26024439999999999</v>
      </c>
      <c r="W116" s="4">
        <f t="shared" si="124"/>
        <v>0.22335316666666666</v>
      </c>
      <c r="X116" s="4">
        <f t="shared" si="126"/>
        <v>0.23725500000000002</v>
      </c>
      <c r="Y116" s="4">
        <f t="shared" si="127"/>
        <v>0.21248619999999999</v>
      </c>
      <c r="Z116" s="4">
        <f t="shared" ref="Z116:Z147" si="128">(Z24/1000000)/$A116</f>
        <v>0.12424103333333333</v>
      </c>
    </row>
    <row r="117" spans="1:38" x14ac:dyDescent="0.2">
      <c r="A117" s="4">
        <v>31</v>
      </c>
      <c r="B117" s="5">
        <v>35034</v>
      </c>
      <c r="C117" s="4">
        <f t="shared" si="125"/>
        <v>3.8412461290322581</v>
      </c>
      <c r="D117" s="4">
        <f t="shared" si="125"/>
        <v>7.6756129032258077E-2</v>
      </c>
      <c r="E117" s="4">
        <f t="shared" si="106"/>
        <v>0.12106280645161289</v>
      </c>
      <c r="F117" s="4">
        <f t="shared" si="107"/>
        <v>0.11776032258064516</v>
      </c>
      <c r="G117" s="4">
        <f t="shared" si="108"/>
        <v>8.6279225806451615E-2</v>
      </c>
      <c r="H117" s="4">
        <f t="shared" si="109"/>
        <v>0.12938554838709676</v>
      </c>
      <c r="I117" s="4">
        <f t="shared" si="110"/>
        <v>0.10953800000000001</v>
      </c>
      <c r="J117" s="4">
        <f t="shared" si="111"/>
        <v>0.13564348387096775</v>
      </c>
      <c r="K117" s="4">
        <f t="shared" si="112"/>
        <v>0.12700651612903227</v>
      </c>
      <c r="L117" s="4">
        <f t="shared" si="113"/>
        <v>0.13588674193548386</v>
      </c>
      <c r="M117" s="4">
        <f t="shared" si="114"/>
        <v>8.7678032258064517E-2</v>
      </c>
      <c r="N117" s="4">
        <f t="shared" si="115"/>
        <v>0.11167041935483871</v>
      </c>
      <c r="O117" s="4">
        <f t="shared" si="116"/>
        <v>0.12194816129032258</v>
      </c>
      <c r="P117" s="4">
        <f t="shared" si="117"/>
        <v>0.10194022580645161</v>
      </c>
      <c r="Q117" s="4">
        <f t="shared" si="118"/>
        <v>0.14851503225806451</v>
      </c>
      <c r="R117" s="4">
        <f t="shared" si="119"/>
        <v>0.18714290322580646</v>
      </c>
      <c r="S117" s="4">
        <f t="shared" si="120"/>
        <v>0.11075412903225806</v>
      </c>
      <c r="T117" s="4">
        <f t="shared" si="121"/>
        <v>0.16954690322580646</v>
      </c>
      <c r="U117" s="4">
        <f t="shared" si="122"/>
        <v>0.13344190322580646</v>
      </c>
      <c r="V117" s="4">
        <f t="shared" si="123"/>
        <v>0.25515590322580645</v>
      </c>
      <c r="W117" s="4">
        <f t="shared" si="124"/>
        <v>0.22006990322580647</v>
      </c>
      <c r="X117" s="4">
        <f t="shared" si="126"/>
        <v>0.23485800000000001</v>
      </c>
      <c r="Y117" s="4">
        <f t="shared" si="127"/>
        <v>0.17693845161290322</v>
      </c>
      <c r="Z117" s="4">
        <f t="shared" si="128"/>
        <v>0.22433477419354839</v>
      </c>
      <c r="AA117" s="4">
        <f t="shared" ref="AA117:AA148" si="129">(AA25/1000000)/$A117</f>
        <v>0.14817241935483871</v>
      </c>
    </row>
    <row r="118" spans="1:38" x14ac:dyDescent="0.2">
      <c r="A118" s="4">
        <v>31</v>
      </c>
      <c r="B118" s="5">
        <v>35065</v>
      </c>
      <c r="C118" s="4">
        <f t="shared" si="125"/>
        <v>3.743967</v>
      </c>
      <c r="D118" s="4">
        <f t="shared" si="125"/>
        <v>7.9148516129032259E-2</v>
      </c>
      <c r="E118" s="4">
        <f t="shared" si="106"/>
        <v>0.11899738709677418</v>
      </c>
      <c r="F118" s="4">
        <f t="shared" si="107"/>
        <v>0.11600051612903226</v>
      </c>
      <c r="G118" s="4">
        <f t="shared" si="108"/>
        <v>8.3758387096774189E-2</v>
      </c>
      <c r="H118" s="4">
        <f t="shared" si="109"/>
        <v>0.12368983870967742</v>
      </c>
      <c r="I118" s="4">
        <f t="shared" si="110"/>
        <v>0.11254641935483871</v>
      </c>
      <c r="J118" s="4">
        <f t="shared" si="111"/>
        <v>0.1271474193548387</v>
      </c>
      <c r="K118" s="4">
        <f t="shared" si="112"/>
        <v>0.12617593548387096</v>
      </c>
      <c r="L118" s="4">
        <f t="shared" si="113"/>
        <v>0.13275074193548389</v>
      </c>
      <c r="M118" s="4">
        <f t="shared" si="114"/>
        <v>8.2406064516129029E-2</v>
      </c>
      <c r="N118" s="4">
        <f t="shared" si="115"/>
        <v>0.11154474193548387</v>
      </c>
      <c r="O118" s="4">
        <f t="shared" si="116"/>
        <v>0.11844151612903225</v>
      </c>
      <c r="P118" s="4">
        <f t="shared" si="117"/>
        <v>9.6868193548387105E-2</v>
      </c>
      <c r="Q118" s="4">
        <f t="shared" si="118"/>
        <v>0.13763435483870967</v>
      </c>
      <c r="R118" s="4">
        <f t="shared" si="119"/>
        <v>0.17479770967741934</v>
      </c>
      <c r="S118" s="4">
        <f t="shared" si="120"/>
        <v>0.11485967741935484</v>
      </c>
      <c r="T118" s="4">
        <f t="shared" si="121"/>
        <v>0.16658396774193548</v>
      </c>
      <c r="U118" s="4">
        <f t="shared" si="122"/>
        <v>0.12533683870967741</v>
      </c>
      <c r="V118" s="4">
        <f t="shared" si="123"/>
        <v>0.25208767741935484</v>
      </c>
      <c r="W118" s="4">
        <f t="shared" si="124"/>
        <v>0.22007070967741937</v>
      </c>
      <c r="X118" s="4">
        <f t="shared" si="126"/>
        <v>0.25533225806451615</v>
      </c>
      <c r="Y118" s="4">
        <f t="shared" si="127"/>
        <v>0.17171851612903224</v>
      </c>
      <c r="Z118" s="4">
        <f t="shared" si="128"/>
        <v>0.20226974193548389</v>
      </c>
      <c r="AA118" s="4">
        <f t="shared" si="129"/>
        <v>0.27827551612903223</v>
      </c>
      <c r="AB118" s="4">
        <f t="shared" ref="AB118:AB149" si="130">(AB26/1000000)/$A118</f>
        <v>0.12486680645161291</v>
      </c>
    </row>
    <row r="119" spans="1:38" x14ac:dyDescent="0.2">
      <c r="A119" s="4">
        <v>29</v>
      </c>
      <c r="B119" s="5">
        <v>35096</v>
      </c>
      <c r="C119" s="4">
        <f t="shared" si="125"/>
        <v>3.7000607931034479</v>
      </c>
      <c r="D119" s="4">
        <f t="shared" si="125"/>
        <v>7.4687241379310348E-2</v>
      </c>
      <c r="E119" s="4">
        <f t="shared" si="106"/>
        <v>0.11729379310344829</v>
      </c>
      <c r="F119" s="4">
        <f t="shared" si="107"/>
        <v>0.10311213793103448</v>
      </c>
      <c r="G119" s="4">
        <f t="shared" si="108"/>
        <v>8.0656482758620682E-2</v>
      </c>
      <c r="H119" s="4">
        <f t="shared" si="109"/>
        <v>0.11852768965517241</v>
      </c>
      <c r="I119" s="4">
        <f t="shared" si="110"/>
        <v>0.10734258620689655</v>
      </c>
      <c r="J119" s="4">
        <f t="shared" si="111"/>
        <v>0.11617089655172413</v>
      </c>
      <c r="K119" s="4">
        <f t="shared" si="112"/>
        <v>0.11759744827586206</v>
      </c>
      <c r="L119" s="4">
        <f t="shared" si="113"/>
        <v>0.12853141379310346</v>
      </c>
      <c r="M119" s="4">
        <f t="shared" si="114"/>
        <v>7.7600620689655161E-2</v>
      </c>
      <c r="N119" s="4">
        <f t="shared" si="115"/>
        <v>0.10595889655172415</v>
      </c>
      <c r="O119" s="4">
        <f t="shared" si="116"/>
        <v>0.11307275862068966</v>
      </c>
      <c r="P119" s="4">
        <f t="shared" si="117"/>
        <v>9.0630000000000002E-2</v>
      </c>
      <c r="Q119" s="4">
        <f t="shared" si="118"/>
        <v>0.14477389655172415</v>
      </c>
      <c r="R119" s="4">
        <f t="shared" si="119"/>
        <v>0.1665866896551724</v>
      </c>
      <c r="S119" s="4">
        <f t="shared" si="120"/>
        <v>9.9877655172413787E-2</v>
      </c>
      <c r="T119" s="4">
        <f t="shared" si="121"/>
        <v>0.15948227586206895</v>
      </c>
      <c r="U119" s="4">
        <f t="shared" si="122"/>
        <v>0.1145913103448276</v>
      </c>
      <c r="V119" s="4">
        <f t="shared" si="123"/>
        <v>0.23900920689655172</v>
      </c>
      <c r="W119" s="4">
        <f t="shared" si="124"/>
        <v>0.19606537931034482</v>
      </c>
      <c r="X119" s="4">
        <f t="shared" si="126"/>
        <v>0.25082910344827586</v>
      </c>
      <c r="Y119" s="4">
        <f t="shared" si="127"/>
        <v>0.16778103448275861</v>
      </c>
      <c r="Z119" s="4">
        <f t="shared" si="128"/>
        <v>0.19154441379310347</v>
      </c>
      <c r="AA119" s="4">
        <f t="shared" si="129"/>
        <v>0.27477624137931034</v>
      </c>
      <c r="AB119" s="4">
        <f t="shared" si="130"/>
        <v>0.24860010344827585</v>
      </c>
      <c r="AC119" s="4">
        <f t="shared" ref="AC119:AC150" si="131">(AC27/1000000)/$A119</f>
        <v>0.1505881724137931</v>
      </c>
    </row>
    <row r="120" spans="1:38" x14ac:dyDescent="0.2">
      <c r="A120" s="4">
        <v>31</v>
      </c>
      <c r="B120" s="5">
        <v>35125</v>
      </c>
      <c r="C120" s="4">
        <f t="shared" si="125"/>
        <v>3.6846747419354839</v>
      </c>
      <c r="D120" s="4">
        <f t="shared" si="125"/>
        <v>7.5187967741935494E-2</v>
      </c>
      <c r="E120" s="4">
        <f t="shared" si="106"/>
        <v>0.11804074193548388</v>
      </c>
      <c r="F120" s="4">
        <f t="shared" si="107"/>
        <v>0.10209590322580644</v>
      </c>
      <c r="G120" s="4">
        <f t="shared" si="108"/>
        <v>7.9720064516129022E-2</v>
      </c>
      <c r="H120" s="4">
        <f t="shared" si="109"/>
        <v>0.11434390322580645</v>
      </c>
      <c r="I120" s="4">
        <f t="shared" si="110"/>
        <v>0.1007737741935484</v>
      </c>
      <c r="J120" s="4">
        <f t="shared" si="111"/>
        <v>0.11956387096774193</v>
      </c>
      <c r="K120" s="4">
        <f t="shared" si="112"/>
        <v>0.11232722580645162</v>
      </c>
      <c r="L120" s="4">
        <f t="shared" si="113"/>
        <v>0.12747509677419355</v>
      </c>
      <c r="M120" s="4">
        <f t="shared" si="114"/>
        <v>7.845341935483871E-2</v>
      </c>
      <c r="N120" s="4">
        <f t="shared" si="115"/>
        <v>0.10067712903225806</v>
      </c>
      <c r="O120" s="4">
        <f t="shared" si="116"/>
        <v>0.10652574193548386</v>
      </c>
      <c r="P120" s="4">
        <f t="shared" si="117"/>
        <v>8.6626548387096783E-2</v>
      </c>
      <c r="Q120" s="4">
        <f t="shared" si="118"/>
        <v>0.1391321935483871</v>
      </c>
      <c r="R120" s="4">
        <f t="shared" si="119"/>
        <v>0.15258754838709679</v>
      </c>
      <c r="S120" s="4">
        <f t="shared" si="120"/>
        <v>9.313516129032258E-2</v>
      </c>
      <c r="T120" s="4">
        <f t="shared" si="121"/>
        <v>0.1465276129032258</v>
      </c>
      <c r="U120" s="4">
        <f t="shared" si="122"/>
        <v>0.10762825806451613</v>
      </c>
      <c r="V120" s="4">
        <f t="shared" si="123"/>
        <v>0.21997958064516129</v>
      </c>
      <c r="W120" s="4">
        <f t="shared" si="124"/>
        <v>0.18002325806451611</v>
      </c>
      <c r="X120" s="4">
        <f t="shared" si="126"/>
        <v>0.23995012903225807</v>
      </c>
      <c r="Y120" s="4">
        <f t="shared" si="127"/>
        <v>0.15298496774193548</v>
      </c>
      <c r="Z120" s="4">
        <f t="shared" si="128"/>
        <v>0.17562458064516129</v>
      </c>
      <c r="AA120" s="4">
        <f t="shared" si="129"/>
        <v>0.25454229032258063</v>
      </c>
      <c r="AB120" s="4">
        <f t="shared" si="130"/>
        <v>0.23192090322580647</v>
      </c>
      <c r="AC120" s="4">
        <f t="shared" si="131"/>
        <v>0.32619729032258066</v>
      </c>
      <c r="AD120" s="4">
        <f t="shared" ref="AD120:AD151" si="132">(AD28/1000000)/$A120</f>
        <v>0.13928638709677421</v>
      </c>
    </row>
    <row r="121" spans="1:38" x14ac:dyDescent="0.2">
      <c r="A121" s="4">
        <v>30</v>
      </c>
      <c r="B121" s="5">
        <v>35156</v>
      </c>
      <c r="C121" s="4">
        <f t="shared" si="125"/>
        <v>3.6424834000000001</v>
      </c>
      <c r="D121" s="4">
        <f t="shared" si="125"/>
        <v>7.0201600000000003E-2</v>
      </c>
      <c r="E121" s="4">
        <f t="shared" si="106"/>
        <v>9.8323199999999999E-2</v>
      </c>
      <c r="F121" s="4">
        <f t="shared" si="107"/>
        <v>9.8416766666666669E-2</v>
      </c>
      <c r="G121" s="4">
        <f t="shared" si="108"/>
        <v>7.6128433333333342E-2</v>
      </c>
      <c r="H121" s="4">
        <f t="shared" si="109"/>
        <v>0.11427963333333334</v>
      </c>
      <c r="I121" s="4">
        <f t="shared" si="110"/>
        <v>9.7691200000000006E-2</v>
      </c>
      <c r="J121" s="4">
        <f t="shared" si="111"/>
        <v>0.1107479</v>
      </c>
      <c r="K121" s="4">
        <f t="shared" si="112"/>
        <v>0.10483296666666667</v>
      </c>
      <c r="L121" s="4">
        <f t="shared" si="113"/>
        <v>0.12191443333333334</v>
      </c>
      <c r="M121" s="4">
        <f t="shared" si="114"/>
        <v>7.8057266666666666E-2</v>
      </c>
      <c r="N121" s="4">
        <f t="shared" si="115"/>
        <v>9.5892099999999994E-2</v>
      </c>
      <c r="O121" s="4">
        <f t="shared" si="116"/>
        <v>9.715533333333333E-2</v>
      </c>
      <c r="P121" s="4">
        <f t="shared" si="117"/>
        <v>7.8138366666666667E-2</v>
      </c>
      <c r="Q121" s="4">
        <f t="shared" si="118"/>
        <v>0.13402513333333335</v>
      </c>
      <c r="R121" s="4">
        <f t="shared" si="119"/>
        <v>0.14032159999999999</v>
      </c>
      <c r="S121" s="4">
        <f t="shared" si="120"/>
        <v>8.5875966666666664E-2</v>
      </c>
      <c r="T121" s="4">
        <f t="shared" si="121"/>
        <v>0.15741670000000002</v>
      </c>
      <c r="U121" s="4">
        <f t="shared" si="122"/>
        <v>9.7032033333333337E-2</v>
      </c>
      <c r="V121" s="4">
        <f t="shared" si="123"/>
        <v>0.20234466666666667</v>
      </c>
      <c r="W121" s="4">
        <f t="shared" si="124"/>
        <v>0.16532956666666668</v>
      </c>
      <c r="X121" s="4">
        <f t="shared" si="126"/>
        <v>0.22141356666666667</v>
      </c>
      <c r="Y121" s="4">
        <f t="shared" si="127"/>
        <v>0.13634656666666667</v>
      </c>
      <c r="Z121" s="4">
        <f t="shared" si="128"/>
        <v>0.14985039999999999</v>
      </c>
      <c r="AA121" s="4">
        <f t="shared" si="129"/>
        <v>0.2259342</v>
      </c>
      <c r="AB121" s="4">
        <f t="shared" si="130"/>
        <v>0.20324503333333332</v>
      </c>
      <c r="AC121" s="4">
        <f t="shared" si="131"/>
        <v>0.2894389</v>
      </c>
      <c r="AD121" s="4">
        <f t="shared" si="132"/>
        <v>0.30608419999999997</v>
      </c>
      <c r="AE121" s="4">
        <f t="shared" ref="AE121:AE152" si="133">(AE29/1000000)/$A121</f>
        <v>0.15739656666666668</v>
      </c>
    </row>
    <row r="122" spans="1:38" x14ac:dyDescent="0.2">
      <c r="A122" s="4">
        <v>31</v>
      </c>
      <c r="B122" s="5">
        <v>35186</v>
      </c>
      <c r="C122" s="4">
        <f t="shared" si="125"/>
        <v>3.6137909354838711</v>
      </c>
      <c r="D122" s="4">
        <f t="shared" si="125"/>
        <v>6.6770645161290318E-2</v>
      </c>
      <c r="E122" s="4">
        <f t="shared" si="106"/>
        <v>0.1120645806451613</v>
      </c>
      <c r="F122" s="4">
        <f t="shared" si="107"/>
        <v>9.5337516129032254E-2</v>
      </c>
      <c r="G122" s="4">
        <f t="shared" si="108"/>
        <v>7.3250193548387091E-2</v>
      </c>
      <c r="H122" s="4">
        <f t="shared" si="109"/>
        <v>0.10615845161290323</v>
      </c>
      <c r="I122" s="4">
        <f t="shared" si="110"/>
        <v>9.4691838709677414E-2</v>
      </c>
      <c r="J122" s="4">
        <f t="shared" si="111"/>
        <v>0.11332009677419354</v>
      </c>
      <c r="K122" s="4">
        <f t="shared" si="112"/>
        <v>0.10307987096774195</v>
      </c>
      <c r="L122" s="4">
        <f t="shared" si="113"/>
        <v>0.12030790322580645</v>
      </c>
      <c r="M122" s="4">
        <f t="shared" si="114"/>
        <v>7.4421193548387096E-2</v>
      </c>
      <c r="N122" s="4">
        <f t="shared" si="115"/>
        <v>9.0840709677419362E-2</v>
      </c>
      <c r="O122" s="4">
        <f t="shared" si="116"/>
        <v>9.18298064516129E-2</v>
      </c>
      <c r="P122" s="4">
        <f t="shared" si="117"/>
        <v>7.9031322580645172E-2</v>
      </c>
      <c r="Q122" s="4">
        <f t="shared" si="118"/>
        <v>0.12027877419354838</v>
      </c>
      <c r="R122" s="4">
        <f t="shared" si="119"/>
        <v>0.13446780645161291</v>
      </c>
      <c r="S122" s="4">
        <f t="shared" si="120"/>
        <v>7.9652161290322585E-2</v>
      </c>
      <c r="T122" s="4">
        <f t="shared" si="121"/>
        <v>0.14929325806451615</v>
      </c>
      <c r="U122" s="4">
        <f t="shared" si="122"/>
        <v>9.3179322580645152E-2</v>
      </c>
      <c r="V122" s="4">
        <f t="shared" si="123"/>
        <v>0.19530261290322581</v>
      </c>
      <c r="W122" s="4">
        <f t="shared" si="124"/>
        <v>0.14871999999999999</v>
      </c>
      <c r="X122" s="4">
        <f t="shared" si="126"/>
        <v>0.20478877419354838</v>
      </c>
      <c r="Y122" s="4">
        <f t="shared" si="127"/>
        <v>0.12916125806451614</v>
      </c>
      <c r="Z122" s="4">
        <f t="shared" si="128"/>
        <v>0.14508583870967742</v>
      </c>
      <c r="AA122" s="4">
        <f t="shared" si="129"/>
        <v>0.21536506451612902</v>
      </c>
      <c r="AB122" s="4">
        <f t="shared" si="130"/>
        <v>0.18817574193548386</v>
      </c>
      <c r="AC122" s="4">
        <f t="shared" si="131"/>
        <v>0.27176529032258062</v>
      </c>
      <c r="AD122" s="4">
        <f t="shared" si="132"/>
        <v>0.29263848387096775</v>
      </c>
      <c r="AE122" s="4">
        <f t="shared" si="133"/>
        <v>0.30708077419354834</v>
      </c>
      <c r="AF122" s="4">
        <f t="shared" ref="AF122:AF153" si="134">(AF30/1000000)/$A122</f>
        <v>0.16381890322580644</v>
      </c>
    </row>
    <row r="123" spans="1:38" x14ac:dyDescent="0.2">
      <c r="A123" s="4">
        <v>30</v>
      </c>
      <c r="B123" s="5">
        <v>35217</v>
      </c>
      <c r="C123" s="4">
        <f t="shared" si="125"/>
        <v>3.5337949666666666</v>
      </c>
      <c r="D123" s="4">
        <f t="shared" si="125"/>
        <v>6.4954933333333326E-2</v>
      </c>
      <c r="E123" s="4">
        <f t="shared" si="106"/>
        <v>0.1073141</v>
      </c>
      <c r="F123" s="4">
        <f t="shared" si="107"/>
        <v>8.8513166666666671E-2</v>
      </c>
      <c r="G123" s="4">
        <f t="shared" si="108"/>
        <v>6.8993266666666664E-2</v>
      </c>
      <c r="H123" s="4">
        <f t="shared" si="109"/>
        <v>9.6360599999999991E-2</v>
      </c>
      <c r="I123" s="4">
        <f t="shared" si="110"/>
        <v>9.0119199999999997E-2</v>
      </c>
      <c r="J123" s="4">
        <f t="shared" si="111"/>
        <v>0.1113968</v>
      </c>
      <c r="K123" s="4">
        <f t="shared" si="112"/>
        <v>9.66611E-2</v>
      </c>
      <c r="L123" s="4">
        <f t="shared" si="113"/>
        <v>0.1107104</v>
      </c>
      <c r="M123" s="4">
        <f t="shared" si="114"/>
        <v>6.9429666666666667E-2</v>
      </c>
      <c r="N123" s="4">
        <f t="shared" si="115"/>
        <v>8.4866899999999995E-2</v>
      </c>
      <c r="O123" s="4">
        <f t="shared" si="116"/>
        <v>8.6382933333333328E-2</v>
      </c>
      <c r="P123" s="4">
        <f t="shared" si="117"/>
        <v>7.7617266666666657E-2</v>
      </c>
      <c r="Q123" s="4">
        <f t="shared" si="118"/>
        <v>0.11082879999999999</v>
      </c>
      <c r="R123" s="4">
        <f t="shared" si="119"/>
        <v>0.1231754</v>
      </c>
      <c r="S123" s="4">
        <f t="shared" si="120"/>
        <v>7.1709999999999996E-2</v>
      </c>
      <c r="T123" s="4">
        <f t="shared" si="121"/>
        <v>0.13751740000000001</v>
      </c>
      <c r="U123" s="4">
        <f t="shared" si="122"/>
        <v>8.7605699999999995E-2</v>
      </c>
      <c r="V123" s="4">
        <f t="shared" si="123"/>
        <v>0.18642070000000002</v>
      </c>
      <c r="W123" s="4">
        <f t="shared" si="124"/>
        <v>0.13948553333333333</v>
      </c>
      <c r="X123" s="4">
        <f t="shared" si="126"/>
        <v>0.19218540000000001</v>
      </c>
      <c r="Y123" s="4">
        <f t="shared" si="127"/>
        <v>0.11469356666666666</v>
      </c>
      <c r="Z123" s="4">
        <f t="shared" si="128"/>
        <v>0.1370469</v>
      </c>
      <c r="AA123" s="4">
        <f t="shared" si="129"/>
        <v>0.19556169999999998</v>
      </c>
      <c r="AB123" s="4">
        <f t="shared" si="130"/>
        <v>0.16593519999999998</v>
      </c>
      <c r="AC123" s="4">
        <f t="shared" si="131"/>
        <v>0.24731990000000001</v>
      </c>
      <c r="AD123" s="4">
        <f t="shared" si="132"/>
        <v>0.28380123333333335</v>
      </c>
      <c r="AE123" s="4">
        <f t="shared" si="133"/>
        <v>0.29190956666666668</v>
      </c>
      <c r="AF123" s="4">
        <f t="shared" si="134"/>
        <v>0.33470206666666669</v>
      </c>
      <c r="AG123" s="4">
        <f t="shared" ref="AG123:AG154" si="135">(AG31/1000000)/$A123</f>
        <v>0.12824726666666666</v>
      </c>
    </row>
    <row r="124" spans="1:38" x14ac:dyDescent="0.2">
      <c r="A124" s="4">
        <v>31</v>
      </c>
      <c r="B124" s="5">
        <v>35247</v>
      </c>
      <c r="C124" s="4">
        <f t="shared" si="125"/>
        <v>3.4818731935483869</v>
      </c>
      <c r="D124" s="4">
        <f t="shared" si="125"/>
        <v>6.2438935483870972E-2</v>
      </c>
      <c r="E124" s="4">
        <f t="shared" si="106"/>
        <v>0.10170332258064516</v>
      </c>
      <c r="F124" s="4">
        <f t="shared" si="107"/>
        <v>8.6006354838709678E-2</v>
      </c>
      <c r="G124" s="4">
        <f t="shared" si="108"/>
        <v>6.7438741935483867E-2</v>
      </c>
      <c r="H124" s="4">
        <f t="shared" si="109"/>
        <v>9.6261935483870964E-2</v>
      </c>
      <c r="I124" s="4">
        <f t="shared" si="110"/>
        <v>8.7270225806451607E-2</v>
      </c>
      <c r="J124" s="4">
        <f t="shared" si="111"/>
        <v>0.11250706451612903</v>
      </c>
      <c r="K124" s="4">
        <f t="shared" si="112"/>
        <v>9.300445161290323E-2</v>
      </c>
      <c r="L124" s="4">
        <f t="shared" si="113"/>
        <v>0.10847054838709677</v>
      </c>
      <c r="M124" s="4">
        <f t="shared" si="114"/>
        <v>7.1016258064516127E-2</v>
      </c>
      <c r="N124" s="4">
        <f t="shared" si="115"/>
        <v>8.2418290322580648E-2</v>
      </c>
      <c r="O124" s="4">
        <f t="shared" si="116"/>
        <v>7.6816967741935485E-2</v>
      </c>
      <c r="P124" s="4">
        <f t="shared" si="117"/>
        <v>7.9343129032258056E-2</v>
      </c>
      <c r="Q124" s="4">
        <f t="shared" si="118"/>
        <v>0.10122267741935484</v>
      </c>
      <c r="R124" s="4">
        <f t="shared" si="119"/>
        <v>0.11537806451612903</v>
      </c>
      <c r="S124" s="4">
        <f t="shared" si="120"/>
        <v>6.4664774193548394E-2</v>
      </c>
      <c r="T124" s="4">
        <f t="shared" si="121"/>
        <v>0.13334122580645161</v>
      </c>
      <c r="U124" s="4">
        <f t="shared" si="122"/>
        <v>8.2713709677419367E-2</v>
      </c>
      <c r="V124" s="4">
        <f t="shared" si="123"/>
        <v>0.17754364516129034</v>
      </c>
      <c r="W124" s="4">
        <f t="shared" si="124"/>
        <v>0.13918812903225805</v>
      </c>
      <c r="X124" s="4">
        <f t="shared" si="126"/>
        <v>0.17619800000000002</v>
      </c>
      <c r="Y124" s="4">
        <f t="shared" si="127"/>
        <v>0.10585045161290323</v>
      </c>
      <c r="Z124" s="4">
        <f t="shared" si="128"/>
        <v>0.1333123870967742</v>
      </c>
      <c r="AA124" s="4">
        <f t="shared" si="129"/>
        <v>0.19195664516129032</v>
      </c>
      <c r="AB124" s="4">
        <f t="shared" si="130"/>
        <v>0.15872325806451612</v>
      </c>
      <c r="AC124" s="4">
        <f t="shared" si="131"/>
        <v>0.22408748387096775</v>
      </c>
      <c r="AD124" s="4">
        <f t="shared" si="132"/>
        <v>0.27086458064516128</v>
      </c>
      <c r="AE124" s="4">
        <f t="shared" si="133"/>
        <v>0.27251232258064517</v>
      </c>
      <c r="AF124" s="4">
        <f t="shared" si="134"/>
        <v>0.33779822580645164</v>
      </c>
      <c r="AG124" s="4">
        <f t="shared" si="135"/>
        <v>0.24495932258064518</v>
      </c>
      <c r="AH124" s="4">
        <f t="shared" ref="AH124:AH155" si="136">(AH32/1000000)/$A124</f>
        <v>0.13627183870967743</v>
      </c>
    </row>
    <row r="125" spans="1:38" x14ac:dyDescent="0.2">
      <c r="A125" s="4">
        <v>31</v>
      </c>
      <c r="B125" s="5">
        <v>35278</v>
      </c>
      <c r="C125" s="4">
        <f t="shared" si="125"/>
        <v>3.3787996129032258</v>
      </c>
      <c r="D125" s="4">
        <f t="shared" si="125"/>
        <v>6.1211322580645162E-2</v>
      </c>
      <c r="E125" s="4">
        <f t="shared" si="106"/>
        <v>9.9793935483870957E-2</v>
      </c>
      <c r="F125" s="4">
        <f t="shared" si="107"/>
        <v>7.7901354838709677E-2</v>
      </c>
      <c r="G125" s="4">
        <f t="shared" si="108"/>
        <v>6.6230645161290319E-2</v>
      </c>
      <c r="H125" s="4">
        <f t="shared" si="109"/>
        <v>8.5075354838709677E-2</v>
      </c>
      <c r="I125" s="4">
        <f t="shared" si="110"/>
        <v>8.2930000000000004E-2</v>
      </c>
      <c r="J125" s="4">
        <f t="shared" si="111"/>
        <v>0.10885029032258065</v>
      </c>
      <c r="K125" s="4">
        <f t="shared" si="112"/>
        <v>8.6494129032258074E-2</v>
      </c>
      <c r="L125" s="4">
        <f t="shared" si="113"/>
        <v>0.10410816129032258</v>
      </c>
      <c r="M125" s="4">
        <f t="shared" si="114"/>
        <v>6.6572806451612898E-2</v>
      </c>
      <c r="N125" s="4">
        <f t="shared" si="115"/>
        <v>7.6868290322580649E-2</v>
      </c>
      <c r="O125" s="4">
        <f t="shared" si="116"/>
        <v>7.6325548387096778E-2</v>
      </c>
      <c r="P125" s="4">
        <f t="shared" si="117"/>
        <v>7.7836000000000002E-2</v>
      </c>
      <c r="Q125" s="4">
        <f t="shared" si="118"/>
        <v>9.404025806451613E-2</v>
      </c>
      <c r="R125" s="4">
        <f t="shared" si="119"/>
        <v>0.10528335483870967</v>
      </c>
      <c r="S125" s="4">
        <f t="shared" si="120"/>
        <v>5.7445032258064514E-2</v>
      </c>
      <c r="T125" s="4">
        <f t="shared" si="121"/>
        <v>0.12380370967741935</v>
      </c>
      <c r="U125" s="4">
        <f t="shared" si="122"/>
        <v>7.8591903225806448E-2</v>
      </c>
      <c r="V125" s="4">
        <f t="shared" si="123"/>
        <v>0.16118316129032259</v>
      </c>
      <c r="W125" s="4">
        <f t="shared" si="124"/>
        <v>0.12960070967741935</v>
      </c>
      <c r="X125" s="4">
        <f t="shared" si="126"/>
        <v>0.16063987096774193</v>
      </c>
      <c r="Y125" s="4">
        <f t="shared" si="127"/>
        <v>9.441141935483871E-2</v>
      </c>
      <c r="Z125" s="4">
        <f t="shared" si="128"/>
        <v>0.12120903225806452</v>
      </c>
      <c r="AA125" s="4">
        <f t="shared" si="129"/>
        <v>0.17619345161290323</v>
      </c>
      <c r="AB125" s="4">
        <f t="shared" si="130"/>
        <v>0.14691761290322583</v>
      </c>
      <c r="AC125" s="4">
        <f t="shared" si="131"/>
        <v>0.20501451612903226</v>
      </c>
      <c r="AD125" s="4">
        <f t="shared" si="132"/>
        <v>0.26250832258064516</v>
      </c>
      <c r="AE125" s="4">
        <f t="shared" si="133"/>
        <v>0.24043267741935484</v>
      </c>
      <c r="AF125" s="4">
        <f t="shared" si="134"/>
        <v>0.3122094516129032</v>
      </c>
      <c r="AG125" s="4">
        <f t="shared" si="135"/>
        <v>0.2345491935483871</v>
      </c>
      <c r="AH125" s="4">
        <f t="shared" si="136"/>
        <v>0.25509677419354843</v>
      </c>
      <c r="AI125" s="4">
        <f t="shared" ref="AI125:AI156" si="137">(AI33/1000000)/$A125</f>
        <v>0.17533122580645161</v>
      </c>
    </row>
    <row r="126" spans="1:38" x14ac:dyDescent="0.2">
      <c r="A126" s="4">
        <v>30</v>
      </c>
      <c r="B126" s="5">
        <v>35309</v>
      </c>
      <c r="C126" s="4">
        <f t="shared" si="125"/>
        <v>3.3181897666666669</v>
      </c>
      <c r="D126" s="4">
        <f t="shared" si="125"/>
        <v>6.2951533333333337E-2</v>
      </c>
      <c r="E126" s="4">
        <f t="shared" si="106"/>
        <v>9.8594933333333329E-2</v>
      </c>
      <c r="F126" s="4">
        <f t="shared" si="107"/>
        <v>8.1768300000000002E-2</v>
      </c>
      <c r="G126" s="4">
        <f t="shared" si="108"/>
        <v>6.3006466666666663E-2</v>
      </c>
      <c r="H126" s="4">
        <f t="shared" si="109"/>
        <v>8.4146466666666669E-2</v>
      </c>
      <c r="I126" s="4">
        <f t="shared" si="110"/>
        <v>7.9394266666666671E-2</v>
      </c>
      <c r="J126" s="4">
        <f t="shared" si="111"/>
        <v>0.10541473333333333</v>
      </c>
      <c r="K126" s="4">
        <f t="shared" si="112"/>
        <v>8.1302166666666661E-2</v>
      </c>
      <c r="L126" s="4">
        <f t="shared" si="113"/>
        <v>0.1026502</v>
      </c>
      <c r="M126" s="4">
        <f t="shared" si="114"/>
        <v>6.2282700000000003E-2</v>
      </c>
      <c r="N126" s="4">
        <f t="shared" si="115"/>
        <v>7.0686566666666673E-2</v>
      </c>
      <c r="O126" s="4">
        <f t="shared" si="116"/>
        <v>7.4342933333333333E-2</v>
      </c>
      <c r="P126" s="4">
        <f t="shared" si="117"/>
        <v>7.3655266666666677E-2</v>
      </c>
      <c r="Q126" s="4">
        <f t="shared" si="118"/>
        <v>8.2055733333333339E-2</v>
      </c>
      <c r="R126" s="4">
        <f t="shared" si="119"/>
        <v>0.10252436666666667</v>
      </c>
      <c r="S126" s="4">
        <f t="shared" si="120"/>
        <v>6.1151033333333334E-2</v>
      </c>
      <c r="T126" s="4">
        <f t="shared" si="121"/>
        <v>0.11880456666666667</v>
      </c>
      <c r="U126" s="4">
        <f t="shared" si="122"/>
        <v>7.5188366666666659E-2</v>
      </c>
      <c r="V126" s="4">
        <f t="shared" si="123"/>
        <v>0.15124756666666667</v>
      </c>
      <c r="W126" s="4">
        <f t="shared" si="124"/>
        <v>0.12675966666666666</v>
      </c>
      <c r="X126" s="4">
        <f t="shared" si="126"/>
        <v>0.15787923333333334</v>
      </c>
      <c r="Y126" s="4">
        <f t="shared" si="127"/>
        <v>8.5235533333333321E-2</v>
      </c>
      <c r="Z126" s="4">
        <f t="shared" si="128"/>
        <v>0.10926110000000001</v>
      </c>
      <c r="AA126" s="4">
        <f t="shared" si="129"/>
        <v>0.15265310000000001</v>
      </c>
      <c r="AB126" s="4">
        <f t="shared" si="130"/>
        <v>0.13609736666666666</v>
      </c>
      <c r="AC126" s="4">
        <f t="shared" si="131"/>
        <v>0.19052096666666665</v>
      </c>
      <c r="AD126" s="4">
        <f t="shared" si="132"/>
        <v>0.23167683333333333</v>
      </c>
      <c r="AE126" s="4">
        <f t="shared" si="133"/>
        <v>0.20926023333333335</v>
      </c>
      <c r="AF126" s="4">
        <f t="shared" si="134"/>
        <v>0.28277350000000001</v>
      </c>
      <c r="AG126" s="4">
        <f t="shared" si="135"/>
        <v>0.20955583333333333</v>
      </c>
      <c r="AH126" s="4">
        <f t="shared" si="136"/>
        <v>0.23768743333333334</v>
      </c>
      <c r="AI126" s="4">
        <f t="shared" si="137"/>
        <v>0.30662926666666668</v>
      </c>
      <c r="AJ126" s="4">
        <f t="shared" ref="AJ126:AJ157" si="138">(AJ34/1000000)/$A126</f>
        <v>0.20278176666666667</v>
      </c>
    </row>
    <row r="127" spans="1:38" x14ac:dyDescent="0.2">
      <c r="A127" s="4">
        <v>31</v>
      </c>
      <c r="B127" s="5">
        <v>35339</v>
      </c>
      <c r="C127" s="4">
        <f t="shared" si="125"/>
        <v>3.2903985161290321</v>
      </c>
      <c r="D127" s="4">
        <f t="shared" si="125"/>
        <v>6.2800645161290317E-2</v>
      </c>
      <c r="E127" s="4">
        <f t="shared" ref="E127:E158" si="139">(E35/1000000)/$A127</f>
        <v>9.5403193548387097E-2</v>
      </c>
      <c r="F127" s="4">
        <f t="shared" si="107"/>
        <v>8.0052999999999999E-2</v>
      </c>
      <c r="G127" s="4">
        <f t="shared" si="108"/>
        <v>6.0591645161290321E-2</v>
      </c>
      <c r="H127" s="4">
        <f t="shared" si="109"/>
        <v>8.4154903225806446E-2</v>
      </c>
      <c r="I127" s="4">
        <f t="shared" si="110"/>
        <v>8.3621032258064512E-2</v>
      </c>
      <c r="J127" s="4">
        <f t="shared" si="111"/>
        <v>0.10485622580645161</v>
      </c>
      <c r="K127" s="4">
        <f t="shared" si="112"/>
        <v>7.7687483870967744E-2</v>
      </c>
      <c r="L127" s="4">
        <f t="shared" si="113"/>
        <v>9.6547774193548389E-2</v>
      </c>
      <c r="M127" s="4">
        <f t="shared" si="114"/>
        <v>6.4780161290322588E-2</v>
      </c>
      <c r="N127" s="4">
        <f t="shared" si="115"/>
        <v>6.6572290322580635E-2</v>
      </c>
      <c r="O127" s="4">
        <f t="shared" si="116"/>
        <v>6.823309677419355E-2</v>
      </c>
      <c r="P127" s="4">
        <f t="shared" si="117"/>
        <v>7.2057193548387091E-2</v>
      </c>
      <c r="Q127" s="4">
        <f t="shared" si="118"/>
        <v>7.8127032258064513E-2</v>
      </c>
      <c r="R127" s="4">
        <f t="shared" si="119"/>
        <v>9.618245161290323E-2</v>
      </c>
      <c r="S127" s="4">
        <f t="shared" si="120"/>
        <v>5.5277967741935483E-2</v>
      </c>
      <c r="T127" s="4">
        <f t="shared" si="121"/>
        <v>0.11239896774193549</v>
      </c>
      <c r="U127" s="4">
        <f t="shared" si="122"/>
        <v>7.04981935483871E-2</v>
      </c>
      <c r="V127" s="4">
        <f t="shared" si="123"/>
        <v>0.14296732258064518</v>
      </c>
      <c r="W127" s="4">
        <f t="shared" si="124"/>
        <v>0.11979332258064516</v>
      </c>
      <c r="X127" s="4">
        <f t="shared" si="126"/>
        <v>0.14229751612903224</v>
      </c>
      <c r="Y127" s="4">
        <f t="shared" si="127"/>
        <v>8.7621258064516122E-2</v>
      </c>
      <c r="Z127" s="4">
        <f t="shared" si="128"/>
        <v>0.10265783870967742</v>
      </c>
      <c r="AA127" s="4">
        <f t="shared" si="129"/>
        <v>0.14513458064516127</v>
      </c>
      <c r="AB127" s="4">
        <f t="shared" si="130"/>
        <v>0.12996619354838709</v>
      </c>
      <c r="AC127" s="4">
        <f t="shared" si="131"/>
        <v>0.18081416129032257</v>
      </c>
      <c r="AD127" s="4">
        <f t="shared" si="132"/>
        <v>0.21891529032258067</v>
      </c>
      <c r="AE127" s="4">
        <f t="shared" si="133"/>
        <v>0.18825780645161291</v>
      </c>
      <c r="AF127" s="4">
        <f t="shared" si="134"/>
        <v>0.27090832258064518</v>
      </c>
      <c r="AG127" s="4">
        <f t="shared" si="135"/>
        <v>0.16877690322580646</v>
      </c>
      <c r="AH127" s="4">
        <f t="shared" si="136"/>
        <v>0.21699364516129033</v>
      </c>
      <c r="AI127" s="4">
        <f t="shared" si="137"/>
        <v>0.28605203225806453</v>
      </c>
      <c r="AJ127" s="4">
        <f t="shared" si="138"/>
        <v>0.33869125806451611</v>
      </c>
      <c r="AK127" s="4">
        <f t="shared" ref="AK127:AK158" si="140">(AK35/1000000)/$A127</f>
        <v>0.18337677419354839</v>
      </c>
    </row>
    <row r="128" spans="1:38" x14ac:dyDescent="0.2">
      <c r="A128" s="4">
        <v>30</v>
      </c>
      <c r="B128" s="5">
        <v>35370</v>
      </c>
      <c r="C128" s="4">
        <f t="shared" si="125"/>
        <v>3.2661546666666665</v>
      </c>
      <c r="D128" s="4">
        <f t="shared" si="125"/>
        <v>6.025133333333333E-2</v>
      </c>
      <c r="E128" s="4">
        <f t="shared" si="139"/>
        <v>9.429913333333334E-2</v>
      </c>
      <c r="F128" s="4">
        <f t="shared" ref="F128:F159" si="141">(F36/1000000)/$A128</f>
        <v>7.6280766666666666E-2</v>
      </c>
      <c r="G128" s="4">
        <f t="shared" si="108"/>
        <v>5.9508033333333335E-2</v>
      </c>
      <c r="H128" s="4">
        <f t="shared" si="109"/>
        <v>8.1773733333333334E-2</v>
      </c>
      <c r="I128" s="4">
        <f t="shared" si="110"/>
        <v>7.8154633333333334E-2</v>
      </c>
      <c r="J128" s="4">
        <f t="shared" si="111"/>
        <v>9.9247233333333337E-2</v>
      </c>
      <c r="K128" s="4">
        <f t="shared" si="112"/>
        <v>7.1607600000000007E-2</v>
      </c>
      <c r="L128" s="4">
        <f t="shared" si="113"/>
        <v>9.2903399999999997E-2</v>
      </c>
      <c r="M128" s="4">
        <f t="shared" si="114"/>
        <v>6.394593333333333E-2</v>
      </c>
      <c r="N128" s="4">
        <f t="shared" si="115"/>
        <v>6.4707966666666658E-2</v>
      </c>
      <c r="O128" s="4">
        <f t="shared" si="116"/>
        <v>6.6897399999999996E-2</v>
      </c>
      <c r="P128" s="4">
        <f t="shared" si="117"/>
        <v>6.7445999999999992E-2</v>
      </c>
      <c r="Q128" s="4">
        <f t="shared" si="118"/>
        <v>7.427336666666666E-2</v>
      </c>
      <c r="R128" s="4">
        <f t="shared" si="119"/>
        <v>9.3188033333333323E-2</v>
      </c>
      <c r="S128" s="4">
        <f t="shared" si="120"/>
        <v>5.0676300000000001E-2</v>
      </c>
      <c r="T128" s="4">
        <f t="shared" si="121"/>
        <v>0.10758553333333333</v>
      </c>
      <c r="U128" s="4">
        <f t="shared" si="122"/>
        <v>7.1140533333333325E-2</v>
      </c>
      <c r="V128" s="4">
        <f t="shared" si="123"/>
        <v>0.1450418</v>
      </c>
      <c r="W128" s="4">
        <f t="shared" si="124"/>
        <v>0.1079764</v>
      </c>
      <c r="X128" s="4">
        <f t="shared" si="126"/>
        <v>0.13599</v>
      </c>
      <c r="Y128" s="4">
        <f t="shared" si="127"/>
        <v>8.3859799999999998E-2</v>
      </c>
      <c r="Z128" s="4">
        <f t="shared" si="128"/>
        <v>9.2445066666666673E-2</v>
      </c>
      <c r="AA128" s="4">
        <f t="shared" si="129"/>
        <v>0.1441944</v>
      </c>
      <c r="AB128" s="4">
        <f t="shared" si="130"/>
        <v>0.12450746666666666</v>
      </c>
      <c r="AC128" s="4">
        <f t="shared" si="131"/>
        <v>0.17376446666666664</v>
      </c>
      <c r="AD128" s="4">
        <f t="shared" si="132"/>
        <v>0.20464469999999998</v>
      </c>
      <c r="AE128" s="4">
        <f t="shared" si="133"/>
        <v>0.18573599999999998</v>
      </c>
      <c r="AF128" s="4">
        <f t="shared" si="134"/>
        <v>0.24014396666666665</v>
      </c>
      <c r="AG128" s="4">
        <f t="shared" si="135"/>
        <v>0.16704703333333332</v>
      </c>
      <c r="AH128" s="4">
        <f t="shared" si="136"/>
        <v>0.2051654</v>
      </c>
      <c r="AI128" s="4">
        <f t="shared" si="137"/>
        <v>0.27068383333333329</v>
      </c>
      <c r="AJ128" s="4">
        <f t="shared" si="138"/>
        <v>0.31170733333333334</v>
      </c>
      <c r="AK128" s="4">
        <f t="shared" si="140"/>
        <v>0.35211426666666668</v>
      </c>
      <c r="AL128" s="4">
        <f t="shared" ref="AL128:AL159" si="142">(AL36/1000000)/$A128</f>
        <v>0.21174386666666667</v>
      </c>
    </row>
    <row r="129" spans="1:54" x14ac:dyDescent="0.2">
      <c r="A129" s="4">
        <v>31</v>
      </c>
      <c r="B129" s="5">
        <v>35400</v>
      </c>
      <c r="C129" s="4">
        <f t="shared" si="125"/>
        <v>3.2051246129032256</v>
      </c>
      <c r="D129" s="4">
        <f t="shared" si="125"/>
        <v>5.6952225806451616E-2</v>
      </c>
      <c r="E129" s="4">
        <f t="shared" si="139"/>
        <v>8.8947387096774203E-2</v>
      </c>
      <c r="F129" s="4">
        <f t="shared" si="141"/>
        <v>7.2288032258064516E-2</v>
      </c>
      <c r="G129" s="4">
        <f t="shared" ref="G129:G160" si="143">(G37/1000000)/$A129</f>
        <v>5.6596903225806454E-2</v>
      </c>
      <c r="H129" s="4">
        <f t="shared" si="109"/>
        <v>8.2457806451612894E-2</v>
      </c>
      <c r="I129" s="4">
        <f t="shared" si="110"/>
        <v>7.7202903225806446E-2</v>
      </c>
      <c r="J129" s="4">
        <f t="shared" si="111"/>
        <v>9.5610419354838702E-2</v>
      </c>
      <c r="K129" s="4">
        <f t="shared" si="112"/>
        <v>6.8949838709677427E-2</v>
      </c>
      <c r="L129" s="4">
        <f t="shared" si="113"/>
        <v>8.6182612903225805E-2</v>
      </c>
      <c r="M129" s="4">
        <f t="shared" si="114"/>
        <v>6.1130580645161289E-2</v>
      </c>
      <c r="N129" s="4">
        <f t="shared" si="115"/>
        <v>6.5668096774193552E-2</v>
      </c>
      <c r="O129" s="4">
        <f t="shared" si="116"/>
        <v>6.9834935483870972E-2</v>
      </c>
      <c r="P129" s="4">
        <f t="shared" si="117"/>
        <v>6.9784677419354832E-2</v>
      </c>
      <c r="Q129" s="4">
        <f t="shared" si="118"/>
        <v>7.0931322580645162E-2</v>
      </c>
      <c r="R129" s="4">
        <f t="shared" si="119"/>
        <v>9.3790225806451619E-2</v>
      </c>
      <c r="S129" s="4">
        <f t="shared" si="120"/>
        <v>4.9201741935483871E-2</v>
      </c>
      <c r="T129" s="4">
        <f t="shared" si="121"/>
        <v>0.10558912903225806</v>
      </c>
      <c r="U129" s="4">
        <f t="shared" si="122"/>
        <v>7.0310096774193545E-2</v>
      </c>
      <c r="V129" s="4">
        <f t="shared" si="123"/>
        <v>0.1372152258064516</v>
      </c>
      <c r="W129" s="4">
        <f t="shared" si="124"/>
        <v>9.9305000000000004E-2</v>
      </c>
      <c r="X129" s="4">
        <f t="shared" si="126"/>
        <v>0.13183680645161291</v>
      </c>
      <c r="Y129" s="4">
        <f t="shared" si="127"/>
        <v>7.8923032258064504E-2</v>
      </c>
      <c r="Z129" s="4">
        <f t="shared" si="128"/>
        <v>8.9159645161290324E-2</v>
      </c>
      <c r="AA129" s="4">
        <f t="shared" si="129"/>
        <v>0.12824322580645162</v>
      </c>
      <c r="AB129" s="4">
        <f t="shared" si="130"/>
        <v>0.12184141935483871</v>
      </c>
      <c r="AC129" s="4">
        <f t="shared" si="131"/>
        <v>0.16692832258064516</v>
      </c>
      <c r="AD129" s="4">
        <f t="shared" si="132"/>
        <v>0.20130264516129034</v>
      </c>
      <c r="AE129" s="4">
        <f t="shared" si="133"/>
        <v>0.16477077419354838</v>
      </c>
      <c r="AF129" s="4">
        <f t="shared" si="134"/>
        <v>0.22745325806451613</v>
      </c>
      <c r="AG129" s="4">
        <f t="shared" si="135"/>
        <v>0.18224967741935486</v>
      </c>
      <c r="AH129" s="4">
        <f t="shared" si="136"/>
        <v>0.20763919354838711</v>
      </c>
      <c r="AI129" s="4">
        <f t="shared" si="137"/>
        <v>0.26073729032258064</v>
      </c>
      <c r="AJ129" s="4">
        <f t="shared" si="138"/>
        <v>0.28068306451612901</v>
      </c>
      <c r="AK129" s="4">
        <f t="shared" si="140"/>
        <v>0.3150724516129032</v>
      </c>
      <c r="AL129" s="4">
        <f t="shared" si="142"/>
        <v>0.48665148387096774</v>
      </c>
      <c r="AM129" s="4">
        <f t="shared" ref="AM129:AM160" si="144">(AM37/1000000)/$A129</f>
        <v>0.166129</v>
      </c>
    </row>
    <row r="130" spans="1:54" x14ac:dyDescent="0.2">
      <c r="A130" s="4">
        <v>31</v>
      </c>
      <c r="B130" s="5">
        <v>35431</v>
      </c>
      <c r="C130" s="4">
        <f t="shared" si="125"/>
        <v>3.0907093225806452</v>
      </c>
      <c r="D130" s="4">
        <f t="shared" si="125"/>
        <v>5.1278032258064515E-2</v>
      </c>
      <c r="E130" s="4">
        <f t="shared" si="139"/>
        <v>8.6135096774193551E-2</v>
      </c>
      <c r="F130" s="4">
        <f t="shared" si="141"/>
        <v>6.981074193548388E-2</v>
      </c>
      <c r="G130" s="4">
        <f t="shared" si="143"/>
        <v>5.2006193548387099E-2</v>
      </c>
      <c r="H130" s="4">
        <f t="shared" ref="H130:H161" si="145">(H38/1000000)/$A130</f>
        <v>7.9302225806451604E-2</v>
      </c>
      <c r="I130" s="4">
        <f t="shared" si="110"/>
        <v>7.0567161290322575E-2</v>
      </c>
      <c r="J130" s="4">
        <f t="shared" si="111"/>
        <v>9.1183838709677417E-2</v>
      </c>
      <c r="K130" s="4">
        <f t="shared" si="112"/>
        <v>6.7836612903225804E-2</v>
      </c>
      <c r="L130" s="4">
        <f t="shared" si="113"/>
        <v>8.3010967741935476E-2</v>
      </c>
      <c r="M130" s="4">
        <f t="shared" si="114"/>
        <v>5.7622322580645161E-2</v>
      </c>
      <c r="N130" s="4">
        <f t="shared" si="115"/>
        <v>6.48921935483871E-2</v>
      </c>
      <c r="O130" s="4">
        <f t="shared" si="116"/>
        <v>6.5873838709677418E-2</v>
      </c>
      <c r="P130" s="4">
        <f t="shared" si="117"/>
        <v>6.4737032258064528E-2</v>
      </c>
      <c r="Q130" s="4">
        <f t="shared" si="118"/>
        <v>6.6740354838709687E-2</v>
      </c>
      <c r="R130" s="4">
        <f t="shared" si="119"/>
        <v>9.3692870967741926E-2</v>
      </c>
      <c r="S130" s="4">
        <f t="shared" si="120"/>
        <v>4.4905193548387096E-2</v>
      </c>
      <c r="T130" s="4">
        <f t="shared" si="121"/>
        <v>9.7610838709677419E-2</v>
      </c>
      <c r="U130" s="4">
        <f t="shared" si="122"/>
        <v>6.7266451612903219E-2</v>
      </c>
      <c r="V130" s="4">
        <f t="shared" si="123"/>
        <v>0.12234187096774193</v>
      </c>
      <c r="W130" s="4">
        <f t="shared" si="124"/>
        <v>9.3367483870967743E-2</v>
      </c>
      <c r="X130" s="4">
        <f t="shared" si="126"/>
        <v>0.12469422580645162</v>
      </c>
      <c r="Y130" s="4">
        <f t="shared" si="127"/>
        <v>7.3211451612903225E-2</v>
      </c>
      <c r="Z130" s="4">
        <f t="shared" si="128"/>
        <v>8.1502580645161291E-2</v>
      </c>
      <c r="AA130" s="4">
        <f t="shared" si="129"/>
        <v>0.12693641935483871</v>
      </c>
      <c r="AB130" s="4">
        <f t="shared" si="130"/>
        <v>0.11254696774193548</v>
      </c>
      <c r="AC130" s="4">
        <f t="shared" si="131"/>
        <v>0.15384525806451613</v>
      </c>
      <c r="AD130" s="4">
        <f t="shared" si="132"/>
        <v>0.18709009677419355</v>
      </c>
      <c r="AE130" s="4">
        <f t="shared" si="133"/>
        <v>0.14774854838709678</v>
      </c>
      <c r="AF130" s="4">
        <f t="shared" si="134"/>
        <v>0.2065077741935484</v>
      </c>
      <c r="AG130" s="4">
        <f t="shared" si="135"/>
        <v>0.16399783870967741</v>
      </c>
      <c r="AH130" s="4">
        <f t="shared" si="136"/>
        <v>0.19584629032258064</v>
      </c>
      <c r="AI130" s="4">
        <f t="shared" si="137"/>
        <v>0.24278951612903224</v>
      </c>
      <c r="AJ130" s="4">
        <f t="shared" si="138"/>
        <v>0.24560006451612904</v>
      </c>
      <c r="AK130" s="4">
        <f t="shared" si="140"/>
        <v>0.29312896774193548</v>
      </c>
      <c r="AL130" s="4">
        <f t="shared" si="142"/>
        <v>0.39242893548387098</v>
      </c>
      <c r="AM130" s="4">
        <f t="shared" si="144"/>
        <v>0.35287829032258067</v>
      </c>
      <c r="AN130" s="4">
        <f t="shared" ref="AN130:AN161" si="146">(AN38/1000000)/$A130</f>
        <v>0.17400641935483871</v>
      </c>
    </row>
    <row r="131" spans="1:54" x14ac:dyDescent="0.2">
      <c r="A131" s="4">
        <v>28</v>
      </c>
      <c r="B131" s="5">
        <v>35462</v>
      </c>
      <c r="C131" s="4">
        <f t="shared" si="125"/>
        <v>3.1014199285714286</v>
      </c>
      <c r="D131" s="4">
        <f t="shared" si="125"/>
        <v>5.055439285714286E-2</v>
      </c>
      <c r="E131" s="4">
        <f t="shared" si="139"/>
        <v>8.4014071428571424E-2</v>
      </c>
      <c r="F131" s="4">
        <f t="shared" si="141"/>
        <v>6.8814392857142859E-2</v>
      </c>
      <c r="G131" s="4">
        <f t="shared" si="143"/>
        <v>5.1878749999999994E-2</v>
      </c>
      <c r="H131" s="4">
        <f t="shared" si="145"/>
        <v>7.536267857142856E-2</v>
      </c>
      <c r="I131" s="4">
        <f t="shared" ref="I131:I162" si="147">(I39/1000000)/$A131</f>
        <v>6.8675178571428575E-2</v>
      </c>
      <c r="J131" s="4">
        <f t="shared" si="111"/>
        <v>8.8548464285714279E-2</v>
      </c>
      <c r="K131" s="4">
        <f t="shared" si="112"/>
        <v>6.7147749999999992E-2</v>
      </c>
      <c r="L131" s="4">
        <f t="shared" si="113"/>
        <v>8.1423142857142847E-2</v>
      </c>
      <c r="M131" s="4">
        <f t="shared" si="114"/>
        <v>5.4413607142857146E-2</v>
      </c>
      <c r="N131" s="4">
        <f t="shared" si="115"/>
        <v>6.2805357142857149E-2</v>
      </c>
      <c r="O131" s="4">
        <f t="shared" si="116"/>
        <v>6.5285642857142862E-2</v>
      </c>
      <c r="P131" s="4">
        <f t="shared" si="117"/>
        <v>6.4413714285714282E-2</v>
      </c>
      <c r="Q131" s="4">
        <f t="shared" si="118"/>
        <v>6.2882250000000001E-2</v>
      </c>
      <c r="R131" s="4">
        <f t="shared" si="119"/>
        <v>9.322007142857143E-2</v>
      </c>
      <c r="S131" s="4">
        <f t="shared" si="120"/>
        <v>4.3287392857142858E-2</v>
      </c>
      <c r="T131" s="4">
        <f t="shared" si="121"/>
        <v>0.10054792857142857</v>
      </c>
      <c r="U131" s="4">
        <f t="shared" si="122"/>
        <v>6.3065250000000003E-2</v>
      </c>
      <c r="V131" s="4">
        <f t="shared" si="123"/>
        <v>0.11925410714285714</v>
      </c>
      <c r="W131" s="4">
        <f t="shared" si="124"/>
        <v>9.7552035714285709E-2</v>
      </c>
      <c r="X131" s="4">
        <f t="shared" si="126"/>
        <v>0.12161717857142858</v>
      </c>
      <c r="Y131" s="4">
        <f t="shared" si="127"/>
        <v>7.1861214285714278E-2</v>
      </c>
      <c r="Z131" s="4">
        <f t="shared" si="128"/>
        <v>7.8278571428571433E-2</v>
      </c>
      <c r="AA131" s="4">
        <f t="shared" si="129"/>
        <v>0.12017657142857142</v>
      </c>
      <c r="AB131" s="4">
        <f t="shared" si="130"/>
        <v>0.11066517857142857</v>
      </c>
      <c r="AC131" s="4">
        <f t="shared" si="131"/>
        <v>0.15572103571428572</v>
      </c>
      <c r="AD131" s="4">
        <f t="shared" si="132"/>
        <v>0.18138028571428572</v>
      </c>
      <c r="AE131" s="4">
        <f t="shared" si="133"/>
        <v>0.14017007142857144</v>
      </c>
      <c r="AF131" s="4">
        <f t="shared" si="134"/>
        <v>0.18608107142857144</v>
      </c>
      <c r="AG131" s="4">
        <f t="shared" si="135"/>
        <v>0.15763803571428572</v>
      </c>
      <c r="AH131" s="4">
        <f t="shared" si="136"/>
        <v>0.18209875</v>
      </c>
      <c r="AI131" s="4">
        <f t="shared" si="137"/>
        <v>0.231238</v>
      </c>
      <c r="AJ131" s="4">
        <f t="shared" si="138"/>
        <v>0.23091460714285714</v>
      </c>
      <c r="AK131" s="4">
        <f t="shared" si="140"/>
        <v>0.25353832142857141</v>
      </c>
      <c r="AL131" s="4">
        <f t="shared" si="142"/>
        <v>0.34721342857142856</v>
      </c>
      <c r="AM131" s="4">
        <f t="shared" si="144"/>
        <v>0.34176821428571424</v>
      </c>
      <c r="AN131" s="4">
        <f t="shared" si="146"/>
        <v>0.28777728571428574</v>
      </c>
      <c r="AO131" s="4">
        <f t="shared" ref="AO131:AO162" si="148">(AO39/1000000)/$A131</f>
        <v>0.15607207142857144</v>
      </c>
    </row>
    <row r="132" spans="1:54" x14ac:dyDescent="0.2">
      <c r="A132" s="4">
        <v>31</v>
      </c>
      <c r="B132" s="5">
        <v>35490</v>
      </c>
      <c r="C132" s="4">
        <f t="shared" si="125"/>
        <v>3.0479304838709678</v>
      </c>
      <c r="D132" s="4">
        <f t="shared" si="125"/>
        <v>4.9170806451612904E-2</v>
      </c>
      <c r="E132" s="4">
        <f t="shared" si="139"/>
        <v>7.9955225806451619E-2</v>
      </c>
      <c r="F132" s="4">
        <f t="shared" si="141"/>
        <v>6.542567741935483E-2</v>
      </c>
      <c r="G132" s="4">
        <f t="shared" si="143"/>
        <v>4.8125612903225805E-2</v>
      </c>
      <c r="H132" s="4">
        <f t="shared" si="145"/>
        <v>6.8947838709677411E-2</v>
      </c>
      <c r="I132" s="4">
        <f t="shared" si="147"/>
        <v>6.8099516129032256E-2</v>
      </c>
      <c r="J132" s="4">
        <f t="shared" ref="J132:J163" si="149">(J40/1000000)/$A132</f>
        <v>8.6646258064516118E-2</v>
      </c>
      <c r="K132" s="4">
        <f t="shared" si="112"/>
        <v>6.3625064516129037E-2</v>
      </c>
      <c r="L132" s="4">
        <f t="shared" si="113"/>
        <v>7.6258225806451613E-2</v>
      </c>
      <c r="M132" s="4">
        <f t="shared" si="114"/>
        <v>5.2299322580645159E-2</v>
      </c>
      <c r="N132" s="4">
        <f t="shared" si="115"/>
        <v>6.1696999999999995E-2</v>
      </c>
      <c r="O132" s="4">
        <f t="shared" si="116"/>
        <v>6.7832064516129026E-2</v>
      </c>
      <c r="P132" s="4">
        <f t="shared" si="117"/>
        <v>6.1869645161290322E-2</v>
      </c>
      <c r="Q132" s="4">
        <f t="shared" si="118"/>
        <v>6.2746032258064521E-2</v>
      </c>
      <c r="R132" s="4">
        <f t="shared" si="119"/>
        <v>8.6903838709677411E-2</v>
      </c>
      <c r="S132" s="4">
        <f t="shared" si="120"/>
        <v>4.620554838709677E-2</v>
      </c>
      <c r="T132" s="4">
        <f t="shared" si="121"/>
        <v>9.7367516129032258E-2</v>
      </c>
      <c r="U132" s="4">
        <f t="shared" si="122"/>
        <v>6.0750709677419357E-2</v>
      </c>
      <c r="V132" s="4">
        <f t="shared" si="123"/>
        <v>0.11016832258064516</v>
      </c>
      <c r="W132" s="4">
        <f t="shared" si="124"/>
        <v>8.7100612903225808E-2</v>
      </c>
      <c r="X132" s="4">
        <f t="shared" si="126"/>
        <v>0.11539016129032258</v>
      </c>
      <c r="Y132" s="4">
        <f t="shared" si="127"/>
        <v>6.6955935483870965E-2</v>
      </c>
      <c r="Z132" s="4">
        <f t="shared" si="128"/>
        <v>7.1548677419354834E-2</v>
      </c>
      <c r="AA132" s="4">
        <f t="shared" si="129"/>
        <v>0.11733206451612903</v>
      </c>
      <c r="AB132" s="4">
        <f t="shared" si="130"/>
        <v>0.1028971935483871</v>
      </c>
      <c r="AC132" s="4">
        <f t="shared" si="131"/>
        <v>0.14677851612903225</v>
      </c>
      <c r="AD132" s="4">
        <f t="shared" si="132"/>
        <v>0.17056309677419354</v>
      </c>
      <c r="AE132" s="4">
        <f t="shared" si="133"/>
        <v>0.12968116129032256</v>
      </c>
      <c r="AF132" s="4">
        <f t="shared" si="134"/>
        <v>0.18023532258064517</v>
      </c>
      <c r="AG132" s="4">
        <f t="shared" si="135"/>
        <v>0.13981590322580645</v>
      </c>
      <c r="AH132" s="4">
        <f t="shared" si="136"/>
        <v>0.15518416129032259</v>
      </c>
      <c r="AI132" s="4">
        <f t="shared" si="137"/>
        <v>0.22175932258064518</v>
      </c>
      <c r="AJ132" s="4">
        <f t="shared" si="138"/>
        <v>0.21004916129032256</v>
      </c>
      <c r="AK132" s="4">
        <f t="shared" si="140"/>
        <v>0.22033329032258064</v>
      </c>
      <c r="AL132" s="4">
        <f t="shared" si="142"/>
        <v>0.33037106451612902</v>
      </c>
      <c r="AM132" s="4">
        <f t="shared" si="144"/>
        <v>0.30007519354838713</v>
      </c>
      <c r="AN132" s="4">
        <f t="shared" si="146"/>
        <v>0.260689</v>
      </c>
      <c r="AO132" s="4">
        <f t="shared" si="148"/>
        <v>0.24283374193548388</v>
      </c>
      <c r="AP132" s="4">
        <f t="shared" ref="AP132:AP163" si="150">(AP40/1000000)/$A132</f>
        <v>0.20067035483870968</v>
      </c>
    </row>
    <row r="133" spans="1:54" x14ac:dyDescent="0.2">
      <c r="A133" s="4">
        <v>30</v>
      </c>
      <c r="B133" s="5">
        <v>35521</v>
      </c>
      <c r="C133" s="4">
        <f t="shared" si="125"/>
        <v>2.9757256666666669</v>
      </c>
      <c r="D133" s="4">
        <f t="shared" si="125"/>
        <v>4.6986E-2</v>
      </c>
      <c r="E133" s="4">
        <f t="shared" si="139"/>
        <v>7.7969466666666667E-2</v>
      </c>
      <c r="F133" s="4">
        <f t="shared" si="141"/>
        <v>6.3002799999999998E-2</v>
      </c>
      <c r="G133" s="4">
        <f t="shared" si="143"/>
        <v>4.7791033333333337E-2</v>
      </c>
      <c r="H133" s="4">
        <f t="shared" si="145"/>
        <v>6.774313333333333E-2</v>
      </c>
      <c r="I133" s="4">
        <f t="shared" si="147"/>
        <v>6.7083633333333337E-2</v>
      </c>
      <c r="J133" s="4">
        <f t="shared" si="149"/>
        <v>8.4287699999999993E-2</v>
      </c>
      <c r="K133" s="4">
        <f t="shared" ref="K133:K164" si="151">(K41/1000000)/$A133</f>
        <v>6.1454099999999998E-2</v>
      </c>
      <c r="L133" s="4">
        <f t="shared" si="113"/>
        <v>7.4485399999999993E-2</v>
      </c>
      <c r="M133" s="4">
        <f t="shared" si="114"/>
        <v>6.0420999999999996E-2</v>
      </c>
      <c r="N133" s="4">
        <f t="shared" si="115"/>
        <v>5.8920533333333337E-2</v>
      </c>
      <c r="O133" s="4">
        <f t="shared" si="116"/>
        <v>5.9018066666666667E-2</v>
      </c>
      <c r="P133" s="4">
        <f t="shared" si="117"/>
        <v>5.844736666666666E-2</v>
      </c>
      <c r="Q133" s="4">
        <f t="shared" si="118"/>
        <v>5.9606200000000005E-2</v>
      </c>
      <c r="R133" s="4">
        <f t="shared" si="119"/>
        <v>8.7710299999999991E-2</v>
      </c>
      <c r="S133" s="4">
        <f t="shared" si="120"/>
        <v>4.6972966666666664E-2</v>
      </c>
      <c r="T133" s="4">
        <f t="shared" si="121"/>
        <v>8.9404966666666669E-2</v>
      </c>
      <c r="U133" s="4">
        <f t="shared" si="122"/>
        <v>5.9295E-2</v>
      </c>
      <c r="V133" s="4">
        <f t="shared" si="123"/>
        <v>0.1065084</v>
      </c>
      <c r="W133" s="4">
        <f t="shared" si="124"/>
        <v>8.0265766666666669E-2</v>
      </c>
      <c r="X133" s="4">
        <f t="shared" si="126"/>
        <v>0.1077644</v>
      </c>
      <c r="Y133" s="4">
        <f t="shared" si="127"/>
        <v>6.7368466666666668E-2</v>
      </c>
      <c r="Z133" s="4">
        <f t="shared" si="128"/>
        <v>6.876666666666667E-2</v>
      </c>
      <c r="AA133" s="4">
        <f t="shared" si="129"/>
        <v>0.11215946666666668</v>
      </c>
      <c r="AB133" s="4">
        <f t="shared" si="130"/>
        <v>9.58344E-2</v>
      </c>
      <c r="AC133" s="4">
        <f t="shared" si="131"/>
        <v>0.13830543333333331</v>
      </c>
      <c r="AD133" s="4">
        <f t="shared" si="132"/>
        <v>0.15723200000000001</v>
      </c>
      <c r="AE133" s="4">
        <f t="shared" si="133"/>
        <v>0.11463810000000001</v>
      </c>
      <c r="AF133" s="4">
        <f t="shared" si="134"/>
        <v>0.16422583333333335</v>
      </c>
      <c r="AG133" s="4">
        <f t="shared" si="135"/>
        <v>0.13359806666666665</v>
      </c>
      <c r="AH133" s="4">
        <f t="shared" si="136"/>
        <v>0.16994953333333335</v>
      </c>
      <c r="AI133" s="4">
        <f t="shared" si="137"/>
        <v>0.20254340000000001</v>
      </c>
      <c r="AJ133" s="4">
        <f t="shared" si="138"/>
        <v>0.18556986666666667</v>
      </c>
      <c r="AK133" s="4">
        <f t="shared" si="140"/>
        <v>0.19238126666666666</v>
      </c>
      <c r="AL133" s="4">
        <f t="shared" si="142"/>
        <v>0.30338736666666666</v>
      </c>
      <c r="AM133" s="4">
        <f t="shared" si="144"/>
        <v>0.25560620000000001</v>
      </c>
      <c r="AN133" s="4">
        <f t="shared" si="146"/>
        <v>0.22987726666666666</v>
      </c>
      <c r="AO133" s="4">
        <f t="shared" si="148"/>
        <v>0.22401656666666667</v>
      </c>
      <c r="AP133" s="4">
        <f t="shared" si="150"/>
        <v>0.42703943333333333</v>
      </c>
      <c r="AQ133" s="4">
        <f t="shared" ref="AQ133:AQ164" si="152">(AQ41/1000000)/$A133</f>
        <v>0.13558173333333334</v>
      </c>
    </row>
    <row r="134" spans="1:54" x14ac:dyDescent="0.2">
      <c r="A134" s="4">
        <v>31</v>
      </c>
      <c r="B134" s="5">
        <v>35551</v>
      </c>
      <c r="C134" s="4">
        <f t="shared" ref="C134:D153" si="153">(C42/1000000)/$A134</f>
        <v>2.9203654516129034</v>
      </c>
      <c r="D134" s="4">
        <f t="shared" si="153"/>
        <v>4.2448419354838708E-2</v>
      </c>
      <c r="E134" s="4">
        <f t="shared" si="139"/>
        <v>7.6312483870967743E-2</v>
      </c>
      <c r="F134" s="4">
        <f t="shared" si="141"/>
        <v>6.0891322580645162E-2</v>
      </c>
      <c r="G134" s="4">
        <f t="shared" si="143"/>
        <v>4.6608032258064515E-2</v>
      </c>
      <c r="H134" s="4">
        <f t="shared" si="145"/>
        <v>5.8866612903225805E-2</v>
      </c>
      <c r="I134" s="4">
        <f t="shared" si="147"/>
        <v>6.7134161290322583E-2</v>
      </c>
      <c r="J134" s="4">
        <f t="shared" si="149"/>
        <v>7.9843032258064522E-2</v>
      </c>
      <c r="K134" s="4">
        <f t="shared" si="151"/>
        <v>5.2604322580645159E-2</v>
      </c>
      <c r="L134" s="4">
        <f t="shared" ref="L134:L165" si="154">(L42/1000000)/$A134</f>
        <v>7.0508258064516133E-2</v>
      </c>
      <c r="M134" s="4">
        <f t="shared" si="114"/>
        <v>5.5829096774193544E-2</v>
      </c>
      <c r="N134" s="4">
        <f t="shared" si="115"/>
        <v>5.5132096774193548E-2</v>
      </c>
      <c r="O134" s="4">
        <f t="shared" si="116"/>
        <v>6.099641935483871E-2</v>
      </c>
      <c r="P134" s="4">
        <f t="shared" si="117"/>
        <v>5.4365774193548384E-2</v>
      </c>
      <c r="Q134" s="4">
        <f t="shared" si="118"/>
        <v>5.3839806451612897E-2</v>
      </c>
      <c r="R134" s="4">
        <f t="shared" si="119"/>
        <v>8.0967451612903224E-2</v>
      </c>
      <c r="S134" s="4">
        <f t="shared" si="120"/>
        <v>4.6384741935483871E-2</v>
      </c>
      <c r="T134" s="4">
        <f t="shared" si="121"/>
        <v>8.9212580645161285E-2</v>
      </c>
      <c r="U134" s="4">
        <f t="shared" si="122"/>
        <v>5.6079677419354837E-2</v>
      </c>
      <c r="V134" s="4">
        <f t="shared" si="123"/>
        <v>9.6754548387096781E-2</v>
      </c>
      <c r="W134" s="4">
        <f t="shared" si="124"/>
        <v>7.8228129032258065E-2</v>
      </c>
      <c r="X134" s="4">
        <f t="shared" si="126"/>
        <v>0.1017913870967742</v>
      </c>
      <c r="Y134" s="4">
        <f t="shared" si="127"/>
        <v>6.1345322580645158E-2</v>
      </c>
      <c r="Z134" s="4">
        <f t="shared" si="128"/>
        <v>6.2658580645161291E-2</v>
      </c>
      <c r="AA134" s="4">
        <f t="shared" si="129"/>
        <v>0.10865164516129032</v>
      </c>
      <c r="AB134" s="4">
        <f t="shared" si="130"/>
        <v>9.3703387096774199E-2</v>
      </c>
      <c r="AC134" s="4">
        <f t="shared" si="131"/>
        <v>0.11834893548387097</v>
      </c>
      <c r="AD134" s="4">
        <f t="shared" si="132"/>
        <v>0.14623103225806452</v>
      </c>
      <c r="AE134" s="4">
        <f t="shared" si="133"/>
        <v>0.10953767741935484</v>
      </c>
      <c r="AF134" s="4">
        <f t="shared" si="134"/>
        <v>0.16411390322580646</v>
      </c>
      <c r="AG134" s="4">
        <f t="shared" si="135"/>
        <v>0.12522045161290324</v>
      </c>
      <c r="AH134" s="4">
        <f t="shared" si="136"/>
        <v>0.17204132258064517</v>
      </c>
      <c r="AI134" s="4">
        <f t="shared" si="137"/>
        <v>0.18692151612903224</v>
      </c>
      <c r="AJ134" s="4">
        <f t="shared" si="138"/>
        <v>0.17557303225806453</v>
      </c>
      <c r="AK134" s="4">
        <f t="shared" si="140"/>
        <v>0.17706980645161288</v>
      </c>
      <c r="AL134" s="4">
        <f t="shared" si="142"/>
        <v>0.27115170967741936</v>
      </c>
      <c r="AM134" s="4">
        <f t="shared" si="144"/>
        <v>0.2359735806451613</v>
      </c>
      <c r="AN134" s="4">
        <f t="shared" si="146"/>
        <v>0.20644177419354839</v>
      </c>
      <c r="AO134" s="4">
        <f t="shared" si="148"/>
        <v>0.19546170967741935</v>
      </c>
      <c r="AP134" s="4">
        <f t="shared" si="150"/>
        <v>0.36818848387096775</v>
      </c>
      <c r="AQ134" s="4">
        <f t="shared" si="152"/>
        <v>0.24183838709677422</v>
      </c>
      <c r="AR134" s="4">
        <f t="shared" ref="AR134:AR181" si="155">(AR42/1000000)/$A134</f>
        <v>0.13788800000000001</v>
      </c>
    </row>
    <row r="135" spans="1:54" x14ac:dyDescent="0.2">
      <c r="A135" s="4">
        <v>30</v>
      </c>
      <c r="B135" s="5">
        <v>35582</v>
      </c>
      <c r="C135" s="4">
        <f t="shared" si="153"/>
        <v>2.8279433000000003</v>
      </c>
      <c r="D135" s="4">
        <f t="shared" si="153"/>
        <v>4.0426133333333336E-2</v>
      </c>
      <c r="E135" s="4">
        <f t="shared" si="139"/>
        <v>7.3755233333333337E-2</v>
      </c>
      <c r="F135" s="4">
        <f t="shared" si="141"/>
        <v>6.0084266666666664E-2</v>
      </c>
      <c r="G135" s="4">
        <f t="shared" si="143"/>
        <v>4.369513333333333E-2</v>
      </c>
      <c r="H135" s="4">
        <f t="shared" si="145"/>
        <v>5.8314466666666662E-2</v>
      </c>
      <c r="I135" s="4">
        <f t="shared" si="147"/>
        <v>5.9708533333333334E-2</v>
      </c>
      <c r="J135" s="4">
        <f t="shared" si="149"/>
        <v>7.6405966666666672E-2</v>
      </c>
      <c r="K135" s="4">
        <f t="shared" si="151"/>
        <v>5.1427866666666669E-2</v>
      </c>
      <c r="L135" s="4">
        <f t="shared" si="154"/>
        <v>6.7401033333333332E-2</v>
      </c>
      <c r="M135" s="4">
        <f t="shared" ref="M135:M166" si="156">(M43/1000000)/$A135</f>
        <v>5.4276033333333334E-2</v>
      </c>
      <c r="N135" s="4">
        <f t="shared" si="115"/>
        <v>4.8284233333333329E-2</v>
      </c>
      <c r="O135" s="4">
        <f t="shared" si="116"/>
        <v>5.8349466666666662E-2</v>
      </c>
      <c r="P135" s="4">
        <f t="shared" si="117"/>
        <v>5.2271499999999999E-2</v>
      </c>
      <c r="Q135" s="4">
        <f t="shared" si="118"/>
        <v>5.0322833333333331E-2</v>
      </c>
      <c r="R135" s="4">
        <f t="shared" si="119"/>
        <v>7.9281900000000002E-2</v>
      </c>
      <c r="S135" s="4">
        <f t="shared" si="120"/>
        <v>4.5592900000000006E-2</v>
      </c>
      <c r="T135" s="4">
        <f t="shared" si="121"/>
        <v>8.1093533333333329E-2</v>
      </c>
      <c r="U135" s="4">
        <f t="shared" si="122"/>
        <v>5.3688833333333331E-2</v>
      </c>
      <c r="V135" s="4">
        <f t="shared" si="123"/>
        <v>9.2267133333333334E-2</v>
      </c>
      <c r="W135" s="4">
        <f t="shared" si="124"/>
        <v>7.754016666666666E-2</v>
      </c>
      <c r="X135" s="4">
        <f t="shared" si="126"/>
        <v>9.6740800000000002E-2</v>
      </c>
      <c r="Y135" s="4">
        <f t="shared" si="127"/>
        <v>5.8311033333333331E-2</v>
      </c>
      <c r="Z135" s="4">
        <f t="shared" si="128"/>
        <v>5.8358166666666669E-2</v>
      </c>
      <c r="AA135" s="4">
        <f t="shared" si="129"/>
        <v>0.10059593333333333</v>
      </c>
      <c r="AB135" s="4">
        <f t="shared" si="130"/>
        <v>8.7612099999999998E-2</v>
      </c>
      <c r="AC135" s="4">
        <f t="shared" si="131"/>
        <v>0.10435046666666666</v>
      </c>
      <c r="AD135" s="4">
        <f t="shared" si="132"/>
        <v>0.13047899999999998</v>
      </c>
      <c r="AE135" s="4">
        <f t="shared" si="133"/>
        <v>0.10115266666666667</v>
      </c>
      <c r="AF135" s="4">
        <f t="shared" si="134"/>
        <v>0.15969216666666669</v>
      </c>
      <c r="AG135" s="4">
        <f t="shared" si="135"/>
        <v>0.11594499999999999</v>
      </c>
      <c r="AH135" s="4">
        <f t="shared" si="136"/>
        <v>0.15723656666666666</v>
      </c>
      <c r="AI135" s="4">
        <f t="shared" si="137"/>
        <v>0.17164426666666666</v>
      </c>
      <c r="AJ135" s="4">
        <f t="shared" si="138"/>
        <v>0.15314596666666666</v>
      </c>
      <c r="AK135" s="4">
        <f t="shared" si="140"/>
        <v>0.16445573333333333</v>
      </c>
      <c r="AL135" s="4">
        <f t="shared" si="142"/>
        <v>0.25796373333333333</v>
      </c>
      <c r="AM135" s="4">
        <f t="shared" si="144"/>
        <v>0.22012923333333331</v>
      </c>
      <c r="AN135" s="4">
        <f t="shared" si="146"/>
        <v>0.18438950000000001</v>
      </c>
      <c r="AO135" s="4">
        <f t="shared" si="148"/>
        <v>0.18221436666666666</v>
      </c>
      <c r="AP135" s="4">
        <f t="shared" si="150"/>
        <v>0.31677566666666668</v>
      </c>
      <c r="AQ135" s="4">
        <f t="shared" si="152"/>
        <v>0.23797969999999999</v>
      </c>
      <c r="AR135" s="4">
        <f t="shared" si="155"/>
        <v>0.29113443333333333</v>
      </c>
      <c r="AS135" s="4">
        <f t="shared" ref="AS135:AS181" si="157">(AS43/1000000)/$A135</f>
        <v>0.10798176666666667</v>
      </c>
    </row>
    <row r="136" spans="1:54" x14ac:dyDescent="0.2">
      <c r="A136" s="4">
        <v>31</v>
      </c>
      <c r="B136" s="5">
        <v>35612</v>
      </c>
      <c r="C136" s="4">
        <f t="shared" si="153"/>
        <v>2.8158992580645164</v>
      </c>
      <c r="D136" s="4">
        <f t="shared" si="153"/>
        <v>3.9241999999999999E-2</v>
      </c>
      <c r="E136" s="4">
        <f t="shared" si="139"/>
        <v>7.1140806451612901E-2</v>
      </c>
      <c r="F136" s="4">
        <f t="shared" si="141"/>
        <v>6.1917903225806446E-2</v>
      </c>
      <c r="G136" s="4">
        <f t="shared" si="143"/>
        <v>3.9905806451612902E-2</v>
      </c>
      <c r="H136" s="4">
        <f t="shared" si="145"/>
        <v>5.6359677419354839E-2</v>
      </c>
      <c r="I136" s="4">
        <f t="shared" si="147"/>
        <v>5.8013129032258068E-2</v>
      </c>
      <c r="J136" s="4">
        <f t="shared" si="149"/>
        <v>7.4080064516129043E-2</v>
      </c>
      <c r="K136" s="4">
        <f t="shared" si="151"/>
        <v>5.1216774193548385E-2</v>
      </c>
      <c r="L136" s="4">
        <f t="shared" si="154"/>
        <v>6.5149903225806452E-2</v>
      </c>
      <c r="M136" s="4">
        <f t="shared" si="156"/>
        <v>4.9368612903225806E-2</v>
      </c>
      <c r="N136" s="4">
        <f t="shared" ref="N136:N167" si="158">(N44/1000000)/$A136</f>
        <v>4.9665258064516125E-2</v>
      </c>
      <c r="O136" s="4">
        <f t="shared" si="116"/>
        <v>5.4384161290322586E-2</v>
      </c>
      <c r="P136" s="4">
        <f t="shared" si="117"/>
        <v>5.2001741935483875E-2</v>
      </c>
      <c r="Q136" s="4">
        <f t="shared" si="118"/>
        <v>5.1752774193548387E-2</v>
      </c>
      <c r="R136" s="4">
        <f t="shared" si="119"/>
        <v>7.6117064516129027E-2</v>
      </c>
      <c r="S136" s="4">
        <f t="shared" si="120"/>
        <v>4.5370774193548381E-2</v>
      </c>
      <c r="T136" s="4">
        <f t="shared" si="121"/>
        <v>8.0840290322580638E-2</v>
      </c>
      <c r="U136" s="4">
        <f t="shared" si="122"/>
        <v>5.1814806451612905E-2</v>
      </c>
      <c r="V136" s="4">
        <f t="shared" si="123"/>
        <v>8.830022580645161E-2</v>
      </c>
      <c r="W136" s="4">
        <f t="shared" si="124"/>
        <v>7.1780451612903223E-2</v>
      </c>
      <c r="X136" s="4">
        <f t="shared" si="126"/>
        <v>9.5376419354838718E-2</v>
      </c>
      <c r="Y136" s="4">
        <f t="shared" si="127"/>
        <v>5.3005387096774194E-2</v>
      </c>
      <c r="Z136" s="4">
        <f t="shared" si="128"/>
        <v>5.5386451612903224E-2</v>
      </c>
      <c r="AA136" s="4">
        <f t="shared" si="129"/>
        <v>9.3192096774193559E-2</v>
      </c>
      <c r="AB136" s="4">
        <f t="shared" si="130"/>
        <v>8.3757612903225809E-2</v>
      </c>
      <c r="AC136" s="4">
        <f t="shared" si="131"/>
        <v>0.10270716129032258</v>
      </c>
      <c r="AD136" s="4">
        <f t="shared" si="132"/>
        <v>0.13222648387096772</v>
      </c>
      <c r="AE136" s="4">
        <f t="shared" si="133"/>
        <v>9.6290000000000001E-2</v>
      </c>
      <c r="AF136" s="4">
        <f t="shared" si="134"/>
        <v>0.14839032258064516</v>
      </c>
      <c r="AG136" s="4">
        <f t="shared" si="135"/>
        <v>0.10912312903225807</v>
      </c>
      <c r="AH136" s="4">
        <f t="shared" si="136"/>
        <v>0.15385509677419354</v>
      </c>
      <c r="AI136" s="4">
        <f t="shared" si="137"/>
        <v>0.1669524516129032</v>
      </c>
      <c r="AJ136" s="4">
        <f t="shared" si="138"/>
        <v>0.15087880645161289</v>
      </c>
      <c r="AK136" s="4">
        <f t="shared" si="140"/>
        <v>0.15216967741935483</v>
      </c>
      <c r="AL136" s="4">
        <f t="shared" si="142"/>
        <v>0.23874416129032258</v>
      </c>
      <c r="AM136" s="4">
        <f t="shared" si="144"/>
        <v>0.20176551612903224</v>
      </c>
      <c r="AN136" s="4">
        <f t="shared" si="146"/>
        <v>0.16382645161290321</v>
      </c>
      <c r="AO136" s="4">
        <f t="shared" si="148"/>
        <v>0.17515548387096774</v>
      </c>
      <c r="AP136" s="4">
        <f t="shared" si="150"/>
        <v>0.28681764516129032</v>
      </c>
      <c r="AQ136" s="4">
        <f t="shared" si="152"/>
        <v>0.21257554838709677</v>
      </c>
      <c r="AR136" s="4">
        <f t="shared" si="155"/>
        <v>0.28849451612903226</v>
      </c>
      <c r="AS136" s="4">
        <f t="shared" si="157"/>
        <v>0.22025245161290322</v>
      </c>
      <c r="AT136" s="4">
        <f t="shared" ref="AT136:AT181" si="159">(AT44/1000000)/$A136</f>
        <v>0.16493890322580645</v>
      </c>
    </row>
    <row r="137" spans="1:54" x14ac:dyDescent="0.2">
      <c r="A137" s="4">
        <v>31</v>
      </c>
      <c r="B137" s="5">
        <v>35643</v>
      </c>
      <c r="C137" s="4">
        <f t="shared" si="153"/>
        <v>2.7579610322580645</v>
      </c>
      <c r="D137" s="4">
        <f t="shared" si="153"/>
        <v>3.7790419354838706E-2</v>
      </c>
      <c r="E137" s="4">
        <f t="shared" si="139"/>
        <v>6.8590935483870977E-2</v>
      </c>
      <c r="F137" s="4">
        <f t="shared" si="141"/>
        <v>5.8409096774193543E-2</v>
      </c>
      <c r="G137" s="4">
        <f t="shared" si="143"/>
        <v>3.7778774193548387E-2</v>
      </c>
      <c r="H137" s="4">
        <f t="shared" si="145"/>
        <v>5.373067741935484E-2</v>
      </c>
      <c r="I137" s="4">
        <f t="shared" si="147"/>
        <v>5.567329032258065E-2</v>
      </c>
      <c r="J137" s="4">
        <f t="shared" si="149"/>
        <v>7.1331354838709685E-2</v>
      </c>
      <c r="K137" s="4">
        <f t="shared" si="151"/>
        <v>5.2536258064516131E-2</v>
      </c>
      <c r="L137" s="4">
        <f t="shared" si="154"/>
        <v>6.5453806451612903E-2</v>
      </c>
      <c r="M137" s="4">
        <f t="shared" si="156"/>
        <v>4.5955419354838704E-2</v>
      </c>
      <c r="N137" s="4">
        <f t="shared" si="158"/>
        <v>4.8843677419354838E-2</v>
      </c>
      <c r="O137" s="4">
        <f t="shared" ref="O137:O168" si="160">(O45/1000000)/$A137</f>
        <v>5.3523290322580644E-2</v>
      </c>
      <c r="P137" s="4">
        <f t="shared" si="117"/>
        <v>4.8088548387096773E-2</v>
      </c>
      <c r="Q137" s="4">
        <f t="shared" si="118"/>
        <v>5.0327161290322581E-2</v>
      </c>
      <c r="R137" s="4">
        <f t="shared" si="119"/>
        <v>7.2236967741935484E-2</v>
      </c>
      <c r="S137" s="4">
        <f t="shared" si="120"/>
        <v>5.511558064516129E-2</v>
      </c>
      <c r="T137" s="4">
        <f t="shared" si="121"/>
        <v>7.7006419354838707E-2</v>
      </c>
      <c r="U137" s="4">
        <f t="shared" si="122"/>
        <v>5.006948387096774E-2</v>
      </c>
      <c r="V137" s="4">
        <f t="shared" si="123"/>
        <v>8.5666677419354839E-2</v>
      </c>
      <c r="W137" s="4">
        <f t="shared" si="124"/>
        <v>6.6329774193548394E-2</v>
      </c>
      <c r="X137" s="4">
        <f t="shared" si="126"/>
        <v>9.4350419354838719E-2</v>
      </c>
      <c r="Y137" s="4">
        <f t="shared" si="127"/>
        <v>5.2723419354838708E-2</v>
      </c>
      <c r="Z137" s="4">
        <f t="shared" si="128"/>
        <v>5.0714322580645163E-2</v>
      </c>
      <c r="AA137" s="4">
        <f t="shared" si="129"/>
        <v>9.454770967741935E-2</v>
      </c>
      <c r="AB137" s="4">
        <f t="shared" si="130"/>
        <v>7.7950032258064517E-2</v>
      </c>
      <c r="AC137" s="4">
        <f t="shared" si="131"/>
        <v>9.4531612903225815E-2</v>
      </c>
      <c r="AD137" s="4">
        <f t="shared" si="132"/>
        <v>0.1445254193548387</v>
      </c>
      <c r="AE137" s="4">
        <f t="shared" si="133"/>
        <v>9.1355548387096766E-2</v>
      </c>
      <c r="AF137" s="4">
        <f t="shared" si="134"/>
        <v>0.13971425806451612</v>
      </c>
      <c r="AG137" s="4">
        <f t="shared" si="135"/>
        <v>0.10509877419354838</v>
      </c>
      <c r="AH137" s="4">
        <f t="shared" si="136"/>
        <v>0.14098587096774193</v>
      </c>
      <c r="AI137" s="4">
        <f t="shared" si="137"/>
        <v>0.14563545161290323</v>
      </c>
      <c r="AJ137" s="4">
        <f t="shared" si="138"/>
        <v>0.14351141935483872</v>
      </c>
      <c r="AK137" s="4">
        <f t="shared" si="140"/>
        <v>0.13689277419354837</v>
      </c>
      <c r="AL137" s="4">
        <f t="shared" si="142"/>
        <v>0.21047258064516131</v>
      </c>
      <c r="AM137" s="4">
        <f t="shared" si="144"/>
        <v>0.18562909677419354</v>
      </c>
      <c r="AN137" s="4">
        <f t="shared" si="146"/>
        <v>0.15505858064516131</v>
      </c>
      <c r="AO137" s="4">
        <f t="shared" si="148"/>
        <v>0.15372583870967743</v>
      </c>
      <c r="AP137" s="4">
        <f t="shared" si="150"/>
        <v>0.24420958064516127</v>
      </c>
      <c r="AQ137" s="4">
        <f t="shared" si="152"/>
        <v>0.19300516129032258</v>
      </c>
      <c r="AR137" s="4">
        <f t="shared" si="155"/>
        <v>0.2527741612903226</v>
      </c>
      <c r="AS137" s="4">
        <f t="shared" si="157"/>
        <v>0.20962148387096774</v>
      </c>
      <c r="AT137" s="4">
        <f t="shared" si="159"/>
        <v>0.31102180645161293</v>
      </c>
      <c r="AU137" s="4">
        <f t="shared" ref="AU137:AU181" si="161">(AU45/1000000)/$A137</f>
        <v>0.1672141612903226</v>
      </c>
    </row>
    <row r="138" spans="1:54" x14ac:dyDescent="0.2">
      <c r="A138" s="4">
        <v>30</v>
      </c>
      <c r="B138" s="5">
        <v>35674</v>
      </c>
      <c r="C138" s="4">
        <f t="shared" si="153"/>
        <v>2.7104414000000001</v>
      </c>
      <c r="D138" s="4">
        <f t="shared" si="153"/>
        <v>3.5750033333333334E-2</v>
      </c>
      <c r="E138" s="4">
        <f t="shared" si="139"/>
        <v>6.7837166666666657E-2</v>
      </c>
      <c r="F138" s="4">
        <f t="shared" si="141"/>
        <v>5.3214300000000006E-2</v>
      </c>
      <c r="G138" s="4">
        <f t="shared" si="143"/>
        <v>3.809046666666667E-2</v>
      </c>
      <c r="H138" s="4">
        <f t="shared" si="145"/>
        <v>5.1266133333333332E-2</v>
      </c>
      <c r="I138" s="4">
        <f t="shared" si="147"/>
        <v>5.1631400000000001E-2</v>
      </c>
      <c r="J138" s="4">
        <f t="shared" si="149"/>
        <v>6.9669033333333338E-2</v>
      </c>
      <c r="K138" s="4">
        <f t="shared" si="151"/>
        <v>4.7876333333333333E-2</v>
      </c>
      <c r="L138" s="4">
        <f t="shared" si="154"/>
        <v>6.2298900000000004E-2</v>
      </c>
      <c r="M138" s="4">
        <f t="shared" si="156"/>
        <v>4.7597199999999999E-2</v>
      </c>
      <c r="N138" s="4">
        <f t="shared" si="158"/>
        <v>4.5506166666666667E-2</v>
      </c>
      <c r="O138" s="4">
        <f t="shared" si="160"/>
        <v>5.2226566666666668E-2</v>
      </c>
      <c r="P138" s="4">
        <f t="shared" ref="P138:P169" si="162">(P46/1000000)/$A138</f>
        <v>4.8600999999999998E-2</v>
      </c>
      <c r="Q138" s="4">
        <f t="shared" si="118"/>
        <v>4.8494766666666668E-2</v>
      </c>
      <c r="R138" s="4">
        <f t="shared" si="119"/>
        <v>6.643333333333333E-2</v>
      </c>
      <c r="S138" s="4">
        <f t="shared" si="120"/>
        <v>5.3434733333333338E-2</v>
      </c>
      <c r="T138" s="4">
        <f t="shared" si="121"/>
        <v>6.4727166666666669E-2</v>
      </c>
      <c r="U138" s="4">
        <f t="shared" si="122"/>
        <v>4.7667433333333335E-2</v>
      </c>
      <c r="V138" s="4">
        <f t="shared" si="123"/>
        <v>8.0098299999999997E-2</v>
      </c>
      <c r="W138" s="4">
        <f t="shared" si="124"/>
        <v>6.1666333333333337E-2</v>
      </c>
      <c r="X138" s="4">
        <f t="shared" si="126"/>
        <v>8.813713333333334E-2</v>
      </c>
      <c r="Y138" s="4">
        <f t="shared" si="127"/>
        <v>4.7557799999999997E-2</v>
      </c>
      <c r="Z138" s="4">
        <f t="shared" si="128"/>
        <v>4.7552166666666666E-2</v>
      </c>
      <c r="AA138" s="4">
        <f t="shared" si="129"/>
        <v>9.1341233333333341E-2</v>
      </c>
      <c r="AB138" s="4">
        <f t="shared" si="130"/>
        <v>7.3683233333333334E-2</v>
      </c>
      <c r="AC138" s="4">
        <f t="shared" si="131"/>
        <v>8.479529999999999E-2</v>
      </c>
      <c r="AD138" s="4">
        <f t="shared" si="132"/>
        <v>0.13052569999999999</v>
      </c>
      <c r="AE138" s="4">
        <f t="shared" si="133"/>
        <v>8.3289866666666657E-2</v>
      </c>
      <c r="AF138" s="4">
        <f t="shared" si="134"/>
        <v>0.14281903333333332</v>
      </c>
      <c r="AG138" s="4">
        <f t="shared" si="135"/>
        <v>0.11116213333333333</v>
      </c>
      <c r="AH138" s="4">
        <f t="shared" si="136"/>
        <v>0.14084530000000001</v>
      </c>
      <c r="AI138" s="4">
        <f t="shared" si="137"/>
        <v>0.13339156666666666</v>
      </c>
      <c r="AJ138" s="4">
        <f t="shared" si="138"/>
        <v>0.13571916666666667</v>
      </c>
      <c r="AK138" s="4">
        <f t="shared" si="140"/>
        <v>0.12457796666666666</v>
      </c>
      <c r="AL138" s="4">
        <f t="shared" si="142"/>
        <v>0.1991231</v>
      </c>
      <c r="AM138" s="4">
        <f t="shared" si="144"/>
        <v>0.16170983333333336</v>
      </c>
      <c r="AN138" s="4">
        <f t="shared" si="146"/>
        <v>0.14411633333333332</v>
      </c>
      <c r="AO138" s="4">
        <f t="shared" si="148"/>
        <v>0.13710839999999999</v>
      </c>
      <c r="AP138" s="4">
        <f t="shared" si="150"/>
        <v>0.21982903333333334</v>
      </c>
      <c r="AQ138" s="4">
        <f t="shared" si="152"/>
        <v>0.17681930000000001</v>
      </c>
      <c r="AR138" s="4">
        <f t="shared" si="155"/>
        <v>0.23128860000000001</v>
      </c>
      <c r="AS138" s="4">
        <f t="shared" si="157"/>
        <v>0.20925416666666666</v>
      </c>
      <c r="AT138" s="4">
        <f t="shared" si="159"/>
        <v>0.29952966666666664</v>
      </c>
      <c r="AU138" s="4">
        <f t="shared" si="161"/>
        <v>0.33905443333333335</v>
      </c>
      <c r="AV138" s="4">
        <f t="shared" ref="AV138:AV181" si="163">(AV46/1000000)/$A138</f>
        <v>0.1474599</v>
      </c>
    </row>
    <row r="139" spans="1:54" x14ac:dyDescent="0.2">
      <c r="A139" s="4">
        <v>31</v>
      </c>
      <c r="B139" s="5">
        <v>35704</v>
      </c>
      <c r="C139" s="4">
        <f t="shared" si="153"/>
        <v>2.69760035483871</v>
      </c>
      <c r="D139" s="4">
        <f t="shared" si="153"/>
        <v>3.5150064516129037E-2</v>
      </c>
      <c r="E139" s="4">
        <f t="shared" si="139"/>
        <v>6.3244354838709674E-2</v>
      </c>
      <c r="F139" s="4">
        <f t="shared" si="141"/>
        <v>5.4841903225806454E-2</v>
      </c>
      <c r="G139" s="4">
        <f t="shared" si="143"/>
        <v>3.455577419354839E-2</v>
      </c>
      <c r="H139" s="4">
        <f t="shared" si="145"/>
        <v>4.8921419354838708E-2</v>
      </c>
      <c r="I139" s="4">
        <f t="shared" si="147"/>
        <v>5.2927096774193549E-2</v>
      </c>
      <c r="J139" s="4">
        <f t="shared" si="149"/>
        <v>6.5981709677419356E-2</v>
      </c>
      <c r="K139" s="4">
        <f t="shared" si="151"/>
        <v>4.5987774193548388E-2</v>
      </c>
      <c r="L139" s="4">
        <f t="shared" si="154"/>
        <v>6.0084677419354839E-2</v>
      </c>
      <c r="M139" s="4">
        <f t="shared" si="156"/>
        <v>4.6933225806451616E-2</v>
      </c>
      <c r="N139" s="4">
        <f t="shared" si="158"/>
        <v>4.387270967741936E-2</v>
      </c>
      <c r="O139" s="4">
        <f t="shared" si="160"/>
        <v>4.883370967741936E-2</v>
      </c>
      <c r="P139" s="4">
        <f t="shared" si="162"/>
        <v>4.4793806451612905E-2</v>
      </c>
      <c r="Q139" s="4">
        <f t="shared" ref="Q139:Q170" si="164">(Q47/1000000)/$A139</f>
        <v>4.5825225806451611E-2</v>
      </c>
      <c r="R139" s="4">
        <f t="shared" si="119"/>
        <v>6.6767387096774197E-2</v>
      </c>
      <c r="S139" s="4">
        <f t="shared" si="120"/>
        <v>5.0989806451612905E-2</v>
      </c>
      <c r="T139" s="4">
        <f t="shared" si="121"/>
        <v>6.9976225806451617E-2</v>
      </c>
      <c r="U139" s="4">
        <f t="shared" si="122"/>
        <v>4.5698290322580645E-2</v>
      </c>
      <c r="V139" s="4">
        <f t="shared" si="123"/>
        <v>7.6644387096774194E-2</v>
      </c>
      <c r="W139" s="4">
        <f t="shared" si="124"/>
        <v>5.6614096774193545E-2</v>
      </c>
      <c r="X139" s="4">
        <f t="shared" si="126"/>
        <v>8.439948387096774E-2</v>
      </c>
      <c r="Y139" s="4">
        <f t="shared" si="127"/>
        <v>4.4975967741935484E-2</v>
      </c>
      <c r="Z139" s="4">
        <f t="shared" si="128"/>
        <v>4.7058838709677413E-2</v>
      </c>
      <c r="AA139" s="4">
        <f t="shared" si="129"/>
        <v>8.9270193548387097E-2</v>
      </c>
      <c r="AB139" s="4">
        <f t="shared" si="130"/>
        <v>6.6688064516129034E-2</v>
      </c>
      <c r="AC139" s="4">
        <f t="shared" si="131"/>
        <v>8.2753612903225804E-2</v>
      </c>
      <c r="AD139" s="4">
        <f t="shared" si="132"/>
        <v>0.12327103225806452</v>
      </c>
      <c r="AE139" s="4">
        <f t="shared" si="133"/>
        <v>7.8089612903225802E-2</v>
      </c>
      <c r="AF139" s="4">
        <f t="shared" si="134"/>
        <v>0.13561558064516127</v>
      </c>
      <c r="AG139" s="4">
        <f t="shared" si="135"/>
        <v>0.1080586129032258</v>
      </c>
      <c r="AH139" s="4">
        <f t="shared" si="136"/>
        <v>0.12899122580645161</v>
      </c>
      <c r="AI139" s="4">
        <f t="shared" si="137"/>
        <v>0.12462554838709677</v>
      </c>
      <c r="AJ139" s="4">
        <f t="shared" si="138"/>
        <v>0.13039725806451613</v>
      </c>
      <c r="AK139" s="4">
        <f t="shared" si="140"/>
        <v>0.11725174193548386</v>
      </c>
      <c r="AL139" s="4">
        <f t="shared" si="142"/>
        <v>0.19147170967741933</v>
      </c>
      <c r="AM139" s="4">
        <f t="shared" si="144"/>
        <v>0.15912058064516127</v>
      </c>
      <c r="AN139" s="4">
        <f t="shared" si="146"/>
        <v>0.14128374193548388</v>
      </c>
      <c r="AO139" s="4">
        <f t="shared" si="148"/>
        <v>0.12766561290322581</v>
      </c>
      <c r="AP139" s="4">
        <f t="shared" si="150"/>
        <v>0.2036165806451613</v>
      </c>
      <c r="AQ139" s="4">
        <f t="shared" si="152"/>
        <v>0.17072006451612903</v>
      </c>
      <c r="AR139" s="4">
        <f t="shared" si="155"/>
        <v>0.22129906451612905</v>
      </c>
      <c r="AS139" s="4">
        <f t="shared" si="157"/>
        <v>0.1943071935483871</v>
      </c>
      <c r="AT139" s="4">
        <f t="shared" si="159"/>
        <v>0.27208458064516128</v>
      </c>
      <c r="AU139" s="4">
        <f t="shared" si="161"/>
        <v>0.31738645161290319</v>
      </c>
      <c r="AV139" s="4">
        <f t="shared" si="163"/>
        <v>0.31709180645161289</v>
      </c>
      <c r="AW139" s="4">
        <f t="shared" ref="AW139:AW181" si="165">(AW47/1000000)/$A139</f>
        <v>0.17290193548387098</v>
      </c>
    </row>
    <row r="140" spans="1:54" x14ac:dyDescent="0.2">
      <c r="A140" s="4">
        <v>30</v>
      </c>
      <c r="B140" s="5">
        <v>35735</v>
      </c>
      <c r="C140" s="4">
        <f t="shared" si="153"/>
        <v>2.6497245999999999</v>
      </c>
      <c r="D140" s="4">
        <f t="shared" si="153"/>
        <v>3.2931366666666663E-2</v>
      </c>
      <c r="E140" s="4">
        <f t="shared" si="139"/>
        <v>6.2174733333333336E-2</v>
      </c>
      <c r="F140" s="4">
        <f t="shared" si="141"/>
        <v>5.4181899999999998E-2</v>
      </c>
      <c r="G140" s="4">
        <f t="shared" si="143"/>
        <v>3.4722633333333336E-2</v>
      </c>
      <c r="H140" s="4">
        <f t="shared" si="145"/>
        <v>5.1108266666666666E-2</v>
      </c>
      <c r="I140" s="4">
        <f t="shared" si="147"/>
        <v>5.0435399999999998E-2</v>
      </c>
      <c r="J140" s="4">
        <f t="shared" si="149"/>
        <v>6.4305766666666667E-2</v>
      </c>
      <c r="K140" s="4">
        <f t="shared" si="151"/>
        <v>4.7670366666666665E-2</v>
      </c>
      <c r="L140" s="4">
        <f t="shared" si="154"/>
        <v>6.0210699999999999E-2</v>
      </c>
      <c r="M140" s="4">
        <f t="shared" si="156"/>
        <v>4.5328300000000002E-2</v>
      </c>
      <c r="N140" s="4">
        <f t="shared" si="158"/>
        <v>4.0423499999999994E-2</v>
      </c>
      <c r="O140" s="4">
        <f t="shared" si="160"/>
        <v>4.7753733333333333E-2</v>
      </c>
      <c r="P140" s="4">
        <f t="shared" si="162"/>
        <v>4.6101433333333337E-2</v>
      </c>
      <c r="Q140" s="4">
        <f t="shared" si="164"/>
        <v>4.35252E-2</v>
      </c>
      <c r="R140" s="4">
        <f t="shared" ref="R140:R171" si="166">(R48/1000000)/$A140</f>
        <v>6.5512000000000001E-2</v>
      </c>
      <c r="S140" s="4">
        <f t="shared" si="120"/>
        <v>4.9333966666666666E-2</v>
      </c>
      <c r="T140" s="4">
        <f t="shared" si="121"/>
        <v>6.7119999999999999E-2</v>
      </c>
      <c r="U140" s="4">
        <f t="shared" si="122"/>
        <v>4.4984933333333331E-2</v>
      </c>
      <c r="V140" s="4">
        <f t="shared" si="123"/>
        <v>7.5697666666666663E-2</v>
      </c>
      <c r="W140" s="4">
        <f t="shared" si="124"/>
        <v>5.3999366666666666E-2</v>
      </c>
      <c r="X140" s="4">
        <f t="shared" si="126"/>
        <v>8.1417000000000003E-2</v>
      </c>
      <c r="Y140" s="4">
        <f t="shared" si="127"/>
        <v>4.3447E-2</v>
      </c>
      <c r="Z140" s="4">
        <f t="shared" si="128"/>
        <v>4.5197966666666665E-2</v>
      </c>
      <c r="AA140" s="4">
        <f t="shared" si="129"/>
        <v>8.7618933333333329E-2</v>
      </c>
      <c r="AB140" s="4">
        <f t="shared" si="130"/>
        <v>6.3858233333333334E-2</v>
      </c>
      <c r="AC140" s="4">
        <f t="shared" si="131"/>
        <v>8.0770500000000009E-2</v>
      </c>
      <c r="AD140" s="4">
        <f t="shared" si="132"/>
        <v>0.11317390000000001</v>
      </c>
      <c r="AE140" s="4">
        <f t="shared" si="133"/>
        <v>7.1735066666666666E-2</v>
      </c>
      <c r="AF140" s="4">
        <f t="shared" si="134"/>
        <v>0.12848013333333333</v>
      </c>
      <c r="AG140" s="4">
        <f t="shared" si="135"/>
        <v>0.10306883333333333</v>
      </c>
      <c r="AH140" s="4">
        <f t="shared" si="136"/>
        <v>0.12546289999999999</v>
      </c>
      <c r="AI140" s="4">
        <f t="shared" si="137"/>
        <v>0.11527820000000001</v>
      </c>
      <c r="AJ140" s="4">
        <f t="shared" si="138"/>
        <v>0.12546116666666665</v>
      </c>
      <c r="AK140" s="4">
        <f t="shared" si="140"/>
        <v>0.1089856</v>
      </c>
      <c r="AL140" s="4">
        <f t="shared" si="142"/>
        <v>0.17528059999999998</v>
      </c>
      <c r="AM140" s="4">
        <f t="shared" si="144"/>
        <v>0.1556737</v>
      </c>
      <c r="AN140" s="4">
        <f t="shared" si="146"/>
        <v>0.13659396666666668</v>
      </c>
      <c r="AO140" s="4">
        <f t="shared" si="148"/>
        <v>0.1187288</v>
      </c>
      <c r="AP140" s="4">
        <f t="shared" si="150"/>
        <v>0.19245593333333336</v>
      </c>
      <c r="AQ140" s="4">
        <f t="shared" si="152"/>
        <v>0.15791366666666665</v>
      </c>
      <c r="AR140" s="4">
        <f t="shared" si="155"/>
        <v>0.22274976666666665</v>
      </c>
      <c r="AS140" s="4">
        <f t="shared" si="157"/>
        <v>0.17528913333333335</v>
      </c>
      <c r="AT140" s="4">
        <f t="shared" si="159"/>
        <v>0.23876126666666667</v>
      </c>
      <c r="AU140" s="4">
        <f t="shared" si="161"/>
        <v>0.29192616666666665</v>
      </c>
      <c r="AV140" s="4">
        <f t="shared" si="163"/>
        <v>0.30259853333333336</v>
      </c>
      <c r="AW140" s="4">
        <f t="shared" si="165"/>
        <v>0.32658266666666669</v>
      </c>
      <c r="AX140" s="4">
        <f t="shared" ref="AX140:AX181" si="167">(AX48/1000000)/$A140</f>
        <v>0.17964869999999999</v>
      </c>
    </row>
    <row r="141" spans="1:54" x14ac:dyDescent="0.2">
      <c r="A141" s="4">
        <v>31</v>
      </c>
      <c r="B141" s="5">
        <v>35765</v>
      </c>
      <c r="C141" s="4">
        <f t="shared" si="153"/>
        <v>2.5901463548387098</v>
      </c>
      <c r="D141" s="4">
        <f t="shared" si="153"/>
        <v>3.0739903225806452E-2</v>
      </c>
      <c r="E141" s="4">
        <f t="shared" si="139"/>
        <v>5.9945709677419357E-2</v>
      </c>
      <c r="F141" s="4">
        <f t="shared" si="141"/>
        <v>5.3291451612903225E-2</v>
      </c>
      <c r="G141" s="4">
        <f t="shared" si="143"/>
        <v>3.4554064516129031E-2</v>
      </c>
      <c r="H141" s="4">
        <f t="shared" si="145"/>
        <v>5.0840258064516128E-2</v>
      </c>
      <c r="I141" s="4">
        <f t="shared" si="147"/>
        <v>4.8652838709677418E-2</v>
      </c>
      <c r="J141" s="4">
        <f t="shared" si="149"/>
        <v>6.3162935483870961E-2</v>
      </c>
      <c r="K141" s="4">
        <f t="shared" si="151"/>
        <v>4.2469161290322577E-2</v>
      </c>
      <c r="L141" s="4">
        <f t="shared" si="154"/>
        <v>5.8629096774193548E-2</v>
      </c>
      <c r="M141" s="4">
        <f t="shared" si="156"/>
        <v>4.244867741935484E-2</v>
      </c>
      <c r="N141" s="4">
        <f t="shared" si="158"/>
        <v>3.8462129032258062E-2</v>
      </c>
      <c r="O141" s="4">
        <f t="shared" si="160"/>
        <v>4.4505290322580646E-2</v>
      </c>
      <c r="P141" s="4">
        <f t="shared" si="162"/>
        <v>4.6963612903225808E-2</v>
      </c>
      <c r="Q141" s="4">
        <f t="shared" si="164"/>
        <v>4.1508354838709675E-2</v>
      </c>
      <c r="R141" s="4">
        <f t="shared" si="166"/>
        <v>6.2660000000000007E-2</v>
      </c>
      <c r="S141" s="4">
        <f t="shared" ref="S141:S172" si="168">(S49/1000000)/$A141</f>
        <v>4.8791193548387096E-2</v>
      </c>
      <c r="T141" s="4">
        <f t="shared" si="121"/>
        <v>6.3721903225806453E-2</v>
      </c>
      <c r="U141" s="4">
        <f t="shared" si="122"/>
        <v>4.1839580645161287E-2</v>
      </c>
      <c r="V141" s="4">
        <f t="shared" si="123"/>
        <v>7.2133612903225813E-2</v>
      </c>
      <c r="W141" s="4">
        <f t="shared" si="124"/>
        <v>5.2906129032258067E-2</v>
      </c>
      <c r="X141" s="4">
        <f t="shared" si="126"/>
        <v>7.6077677419354839E-2</v>
      </c>
      <c r="Y141" s="4">
        <f t="shared" si="127"/>
        <v>4.3105161290322581E-2</v>
      </c>
      <c r="Z141" s="4">
        <f t="shared" si="128"/>
        <v>4.069954838709678E-2</v>
      </c>
      <c r="AA141" s="4">
        <f t="shared" si="129"/>
        <v>8.2535903225806451E-2</v>
      </c>
      <c r="AB141" s="4">
        <f t="shared" si="130"/>
        <v>5.862206451612903E-2</v>
      </c>
      <c r="AC141" s="4">
        <f t="shared" si="131"/>
        <v>7.9895870967741936E-2</v>
      </c>
      <c r="AD141" s="4">
        <f t="shared" si="132"/>
        <v>0.10961964516129033</v>
      </c>
      <c r="AE141" s="4">
        <f t="shared" si="133"/>
        <v>7.2816161290322576E-2</v>
      </c>
      <c r="AF141" s="4">
        <f t="shared" si="134"/>
        <v>0.12434606451612903</v>
      </c>
      <c r="AG141" s="4">
        <f t="shared" si="135"/>
        <v>9.680012903225807E-2</v>
      </c>
      <c r="AH141" s="4">
        <f t="shared" si="136"/>
        <v>0.11683974193548387</v>
      </c>
      <c r="AI141" s="4">
        <f t="shared" si="137"/>
        <v>0.10974348387096775</v>
      </c>
      <c r="AJ141" s="4">
        <f t="shared" si="138"/>
        <v>0.11686445161290322</v>
      </c>
      <c r="AK141" s="4">
        <f t="shared" si="140"/>
        <v>0.10426709677419355</v>
      </c>
      <c r="AL141" s="4">
        <f t="shared" si="142"/>
        <v>0.16150645161290325</v>
      </c>
      <c r="AM141" s="4">
        <f t="shared" si="144"/>
        <v>0.14783738709677419</v>
      </c>
      <c r="AN141" s="4">
        <f t="shared" si="146"/>
        <v>0.12933819354838708</v>
      </c>
      <c r="AO141" s="4">
        <f t="shared" si="148"/>
        <v>0.10928854838709678</v>
      </c>
      <c r="AP141" s="4">
        <f t="shared" si="150"/>
        <v>0.17819667741935485</v>
      </c>
      <c r="AQ141" s="4">
        <f t="shared" si="152"/>
        <v>0.15001480645161289</v>
      </c>
      <c r="AR141" s="4">
        <f t="shared" si="155"/>
        <v>0.20942512903225807</v>
      </c>
      <c r="AS141" s="4">
        <f t="shared" si="157"/>
        <v>0.14901929032258063</v>
      </c>
      <c r="AT141" s="4">
        <f t="shared" si="159"/>
        <v>0.2210436129032258</v>
      </c>
      <c r="AU141" s="4">
        <f t="shared" si="161"/>
        <v>0.26162161290322578</v>
      </c>
      <c r="AV141" s="4">
        <f t="shared" si="163"/>
        <v>0.28498554838709678</v>
      </c>
      <c r="AW141" s="4">
        <f t="shared" si="165"/>
        <v>0.29235945161290322</v>
      </c>
      <c r="AX141" s="4">
        <f t="shared" si="167"/>
        <v>0.37436564516129034</v>
      </c>
      <c r="AY141" s="4">
        <f t="shared" ref="AY141:AY181" si="169">(AY49/1000000)/$A141</f>
        <v>0.17733848387096776</v>
      </c>
    </row>
    <row r="142" spans="1:54" x14ac:dyDescent="0.2">
      <c r="A142" s="4">
        <v>31</v>
      </c>
      <c r="B142" s="5">
        <v>35796</v>
      </c>
      <c r="C142" s="4">
        <f t="shared" si="153"/>
        <v>2.5883654516129031</v>
      </c>
      <c r="D142" s="4">
        <f t="shared" si="153"/>
        <v>3.0547258064516126E-2</v>
      </c>
      <c r="E142" s="4">
        <f t="shared" si="139"/>
        <v>5.8606419354838714E-2</v>
      </c>
      <c r="F142" s="4">
        <f t="shared" si="141"/>
        <v>5.0079483870967743E-2</v>
      </c>
      <c r="G142" s="4">
        <f t="shared" si="143"/>
        <v>3.2501612903225806E-2</v>
      </c>
      <c r="H142" s="4">
        <f t="shared" si="145"/>
        <v>4.8034451612903227E-2</v>
      </c>
      <c r="I142" s="4">
        <f t="shared" si="147"/>
        <v>4.7882612903225805E-2</v>
      </c>
      <c r="J142" s="4">
        <f t="shared" si="149"/>
        <v>5.6941419354838714E-2</v>
      </c>
      <c r="K142" s="4">
        <f t="shared" si="151"/>
        <v>3.8104451612903226E-2</v>
      </c>
      <c r="L142" s="4">
        <f t="shared" si="154"/>
        <v>6.0520483870967742E-2</v>
      </c>
      <c r="M142" s="4">
        <f t="shared" si="156"/>
        <v>4.0035516129032257E-2</v>
      </c>
      <c r="N142" s="4">
        <f t="shared" si="158"/>
        <v>4.0078935483870967E-2</v>
      </c>
      <c r="O142" s="4">
        <f t="shared" si="160"/>
        <v>4.1207129032258059E-2</v>
      </c>
      <c r="P142" s="4">
        <f t="shared" si="162"/>
        <v>4.2756290322580645E-2</v>
      </c>
      <c r="Q142" s="4">
        <f t="shared" si="164"/>
        <v>3.8612161290322577E-2</v>
      </c>
      <c r="R142" s="4">
        <f t="shared" si="166"/>
        <v>5.9891935483870964E-2</v>
      </c>
      <c r="S142" s="4">
        <f t="shared" si="168"/>
        <v>4.6468161290322579E-2</v>
      </c>
      <c r="T142" s="4">
        <f t="shared" ref="T142:T173" si="170">(T50/1000000)/$A142</f>
        <v>6.1045419354838711E-2</v>
      </c>
      <c r="U142" s="4">
        <f t="shared" si="122"/>
        <v>3.9825193548387094E-2</v>
      </c>
      <c r="V142" s="4">
        <f t="shared" si="123"/>
        <v>6.9654387096774184E-2</v>
      </c>
      <c r="W142" s="4">
        <f t="shared" si="124"/>
        <v>5.3556516129032262E-2</v>
      </c>
      <c r="X142" s="4">
        <f t="shared" si="126"/>
        <v>7.2935387096774204E-2</v>
      </c>
      <c r="Y142" s="4">
        <f t="shared" si="127"/>
        <v>3.9913483870967742E-2</v>
      </c>
      <c r="Z142" s="4">
        <f t="shared" si="128"/>
        <v>3.9454483870967748E-2</v>
      </c>
      <c r="AA142" s="4">
        <f t="shared" si="129"/>
        <v>7.583825806451612E-2</v>
      </c>
      <c r="AB142" s="4">
        <f t="shared" si="130"/>
        <v>5.5139096774193548E-2</v>
      </c>
      <c r="AC142" s="4">
        <f t="shared" si="131"/>
        <v>7.3904709677419356E-2</v>
      </c>
      <c r="AD142" s="4">
        <f t="shared" si="132"/>
        <v>0.10117848387096774</v>
      </c>
      <c r="AE142" s="4">
        <f t="shared" si="133"/>
        <v>6.6565161290322583E-2</v>
      </c>
      <c r="AF142" s="4">
        <f t="shared" si="134"/>
        <v>0.11975090322580645</v>
      </c>
      <c r="AG142" s="4">
        <f t="shared" si="135"/>
        <v>9.223874193548387E-2</v>
      </c>
      <c r="AH142" s="4">
        <f t="shared" si="136"/>
        <v>0.11099993548387097</v>
      </c>
      <c r="AI142" s="4">
        <f t="shared" si="137"/>
        <v>0.10503690322580644</v>
      </c>
      <c r="AJ142" s="4">
        <f t="shared" si="138"/>
        <v>0.10836132258064517</v>
      </c>
      <c r="AK142" s="4">
        <f t="shared" si="140"/>
        <v>0.10114525806451613</v>
      </c>
      <c r="AL142" s="4">
        <f t="shared" si="142"/>
        <v>0.15920206451612903</v>
      </c>
      <c r="AM142" s="4">
        <f t="shared" si="144"/>
        <v>0.13606393548387097</v>
      </c>
      <c r="AN142" s="4">
        <f t="shared" si="146"/>
        <v>0.12386070967741934</v>
      </c>
      <c r="AO142" s="4">
        <f t="shared" si="148"/>
        <v>0.10053477419354839</v>
      </c>
      <c r="AP142" s="4">
        <f t="shared" si="150"/>
        <v>0.15835322580645161</v>
      </c>
      <c r="AQ142" s="4">
        <f t="shared" si="152"/>
        <v>0.14197709677419357</v>
      </c>
      <c r="AR142" s="4">
        <f t="shared" si="155"/>
        <v>0.19525483870967741</v>
      </c>
      <c r="AS142" s="4">
        <f t="shared" si="157"/>
        <v>0.1387101935483871</v>
      </c>
      <c r="AT142" s="4">
        <f t="shared" si="159"/>
        <v>0.20155290322580646</v>
      </c>
      <c r="AU142" s="4">
        <f t="shared" si="161"/>
        <v>0.2413336129032258</v>
      </c>
      <c r="AV142" s="4">
        <f t="shared" si="163"/>
        <v>0.25706699999999999</v>
      </c>
      <c r="AW142" s="4">
        <f t="shared" si="165"/>
        <v>0.26414367741935485</v>
      </c>
      <c r="AX142" s="4">
        <f t="shared" si="167"/>
        <v>0.36381635483870967</v>
      </c>
      <c r="AY142" s="4">
        <f t="shared" si="169"/>
        <v>0.32804754838709677</v>
      </c>
      <c r="AZ142" s="4">
        <f t="shared" ref="AZ142:AZ181" si="171">(AZ50/1000000)/$A142</f>
        <v>0.12342677419354837</v>
      </c>
    </row>
    <row r="143" spans="1:54" x14ac:dyDescent="0.2">
      <c r="A143" s="4">
        <v>28</v>
      </c>
      <c r="B143" s="5">
        <v>35827</v>
      </c>
      <c r="C143" s="4">
        <f t="shared" si="153"/>
        <v>2.5834648928571431</v>
      </c>
      <c r="D143" s="4">
        <f t="shared" si="153"/>
        <v>2.9994857142857146E-2</v>
      </c>
      <c r="E143" s="4">
        <f t="shared" si="139"/>
        <v>5.8530821428571425E-2</v>
      </c>
      <c r="F143" s="4">
        <f t="shared" si="141"/>
        <v>4.8560178571428574E-2</v>
      </c>
      <c r="G143" s="4">
        <f t="shared" si="143"/>
        <v>3.2514107142857143E-2</v>
      </c>
      <c r="H143" s="4">
        <f t="shared" si="145"/>
        <v>4.7078214285714286E-2</v>
      </c>
      <c r="I143" s="4">
        <f t="shared" si="147"/>
        <v>4.6668321428571427E-2</v>
      </c>
      <c r="J143" s="4">
        <f t="shared" si="149"/>
        <v>5.0075964285714279E-2</v>
      </c>
      <c r="K143" s="4">
        <f t="shared" si="151"/>
        <v>4.0183892857142856E-2</v>
      </c>
      <c r="L143" s="4">
        <f t="shared" si="154"/>
        <v>5.8855964285714282E-2</v>
      </c>
      <c r="M143" s="4">
        <f t="shared" si="156"/>
        <v>3.8541821428571432E-2</v>
      </c>
      <c r="N143" s="4">
        <f t="shared" si="158"/>
        <v>3.9964571428571426E-2</v>
      </c>
      <c r="O143" s="4">
        <f t="shared" si="160"/>
        <v>4.1154250000000003E-2</v>
      </c>
      <c r="P143" s="4">
        <f t="shared" si="162"/>
        <v>4.4001571428571425E-2</v>
      </c>
      <c r="Q143" s="4">
        <f t="shared" si="164"/>
        <v>3.8033928571428573E-2</v>
      </c>
      <c r="R143" s="4">
        <f t="shared" si="166"/>
        <v>5.8623642857142853E-2</v>
      </c>
      <c r="S143" s="4">
        <f t="shared" si="168"/>
        <v>4.6158321428571424E-2</v>
      </c>
      <c r="T143" s="4">
        <f t="shared" si="170"/>
        <v>5.5205500000000005E-2</v>
      </c>
      <c r="U143" s="4">
        <f t="shared" ref="U143:U174" si="172">(U51/1000000)/$A143</f>
        <v>3.6928035714285712E-2</v>
      </c>
      <c r="V143" s="4">
        <f t="shared" si="123"/>
        <v>6.8156428571428576E-2</v>
      </c>
      <c r="W143" s="4">
        <f t="shared" si="124"/>
        <v>5.2840571428571424E-2</v>
      </c>
      <c r="X143" s="4">
        <f t="shared" si="126"/>
        <v>7.0875357142857143E-2</v>
      </c>
      <c r="Y143" s="4">
        <f t="shared" si="127"/>
        <v>3.8845964285714289E-2</v>
      </c>
      <c r="Z143" s="4">
        <f t="shared" si="128"/>
        <v>4.112757142857143E-2</v>
      </c>
      <c r="AA143" s="4">
        <f t="shared" si="129"/>
        <v>7.7404392857142859E-2</v>
      </c>
      <c r="AB143" s="4">
        <f t="shared" si="130"/>
        <v>5.5372428571428566E-2</v>
      </c>
      <c r="AC143" s="4">
        <f t="shared" si="131"/>
        <v>6.9112285714285709E-2</v>
      </c>
      <c r="AD143" s="4">
        <f t="shared" si="132"/>
        <v>9.7244785714285714E-2</v>
      </c>
      <c r="AE143" s="4">
        <f t="shared" si="133"/>
        <v>6.2978535714285716E-2</v>
      </c>
      <c r="AF143" s="4">
        <f t="shared" si="134"/>
        <v>0.11252028571428571</v>
      </c>
      <c r="AG143" s="4">
        <f t="shared" si="135"/>
        <v>8.6380714285714283E-2</v>
      </c>
      <c r="AH143" s="4">
        <f t="shared" si="136"/>
        <v>9.9934857142857145E-2</v>
      </c>
      <c r="AI143" s="4">
        <f t="shared" si="137"/>
        <v>9.6806714285714288E-2</v>
      </c>
      <c r="AJ143" s="4">
        <f t="shared" si="138"/>
        <v>0.10288325</v>
      </c>
      <c r="AK143" s="4">
        <f t="shared" si="140"/>
        <v>9.6021535714285719E-2</v>
      </c>
      <c r="AL143" s="4">
        <f t="shared" si="142"/>
        <v>0.15379892857142857</v>
      </c>
      <c r="AM143" s="4">
        <f t="shared" si="144"/>
        <v>0.12947035714285712</v>
      </c>
      <c r="AN143" s="4">
        <f t="shared" si="146"/>
        <v>0.11815925000000001</v>
      </c>
      <c r="AO143" s="4">
        <f t="shared" si="148"/>
        <v>9.2802928571428578E-2</v>
      </c>
      <c r="AP143" s="4">
        <f t="shared" si="150"/>
        <v>0.15079660714285717</v>
      </c>
      <c r="AQ143" s="4">
        <f t="shared" si="152"/>
        <v>0.13576132142857142</v>
      </c>
      <c r="AR143" s="4">
        <f t="shared" si="155"/>
        <v>0.17924989285714285</v>
      </c>
      <c r="AS143" s="4">
        <f t="shared" si="157"/>
        <v>0.12897782142857142</v>
      </c>
      <c r="AT143" s="4">
        <f t="shared" si="159"/>
        <v>0.18820485714285715</v>
      </c>
      <c r="AU143" s="4">
        <f t="shared" si="161"/>
        <v>0.21841457142857143</v>
      </c>
      <c r="AV143" s="4">
        <f t="shared" si="163"/>
        <v>0.23665275</v>
      </c>
      <c r="AW143" s="4">
        <f t="shared" si="165"/>
        <v>0.25116978571428572</v>
      </c>
      <c r="AX143" s="4">
        <f t="shared" si="167"/>
        <v>0.32545410714285711</v>
      </c>
      <c r="AY143" s="4">
        <f t="shared" si="169"/>
        <v>0.31821560714285718</v>
      </c>
      <c r="AZ143" s="4">
        <f t="shared" si="171"/>
        <v>0.27984257142857144</v>
      </c>
      <c r="BA143" s="4">
        <f t="shared" ref="BA143:BA181" si="173">(BA51/1000000)/$A143</f>
        <v>0.16515321428571431</v>
      </c>
    </row>
    <row r="144" spans="1:54" x14ac:dyDescent="0.2">
      <c r="A144" s="4">
        <v>31</v>
      </c>
      <c r="B144" s="5">
        <v>35855</v>
      </c>
      <c r="C144" s="4">
        <f t="shared" si="153"/>
        <v>2.5476044838709679</v>
      </c>
      <c r="D144" s="4">
        <f t="shared" si="153"/>
        <v>3.0552387096774193E-2</v>
      </c>
      <c r="E144" s="4">
        <f t="shared" si="139"/>
        <v>6.0021322580645159E-2</v>
      </c>
      <c r="F144" s="4">
        <f t="shared" si="141"/>
        <v>4.906241935483871E-2</v>
      </c>
      <c r="G144" s="4">
        <f t="shared" si="143"/>
        <v>3.2567193548387094E-2</v>
      </c>
      <c r="H144" s="4">
        <f t="shared" si="145"/>
        <v>4.6203967741935484E-2</v>
      </c>
      <c r="I144" s="4">
        <f t="shared" si="147"/>
        <v>4.6538322580645157E-2</v>
      </c>
      <c r="J144" s="4">
        <f t="shared" si="149"/>
        <v>4.675287096774193E-2</v>
      </c>
      <c r="K144" s="4">
        <f t="shared" si="151"/>
        <v>3.8148516129032257E-2</v>
      </c>
      <c r="L144" s="4">
        <f t="shared" si="154"/>
        <v>5.8213258064516125E-2</v>
      </c>
      <c r="M144" s="4">
        <f t="shared" si="156"/>
        <v>3.6572129032258066E-2</v>
      </c>
      <c r="N144" s="4">
        <f t="shared" si="158"/>
        <v>3.8455709677419354E-2</v>
      </c>
      <c r="O144" s="4">
        <f t="shared" si="160"/>
        <v>4.0350064516129033E-2</v>
      </c>
      <c r="P144" s="4">
        <f t="shared" si="162"/>
        <v>4.2928774193548389E-2</v>
      </c>
      <c r="Q144" s="4">
        <f t="shared" si="164"/>
        <v>3.6212129032258067E-2</v>
      </c>
      <c r="R144" s="4">
        <f t="shared" si="166"/>
        <v>5.2626612903225803E-2</v>
      </c>
      <c r="S144" s="4">
        <f t="shared" si="168"/>
        <v>4.3275483870967739E-2</v>
      </c>
      <c r="T144" s="4">
        <f t="shared" si="170"/>
        <v>5.5217354838709674E-2</v>
      </c>
      <c r="U144" s="4">
        <f t="shared" si="172"/>
        <v>3.6197935483870972E-2</v>
      </c>
      <c r="V144" s="4">
        <f t="shared" ref="V144:V175" si="174">(V52/1000000)/$A144</f>
        <v>6.5320806451612909E-2</v>
      </c>
      <c r="W144" s="4">
        <f t="shared" si="124"/>
        <v>5.3520580645161291E-2</v>
      </c>
      <c r="X144" s="4">
        <f t="shared" si="126"/>
        <v>6.9137870967741932E-2</v>
      </c>
      <c r="Y144" s="4">
        <f t="shared" si="127"/>
        <v>3.8314580645161286E-2</v>
      </c>
      <c r="Z144" s="4">
        <f t="shared" si="128"/>
        <v>3.5860225806451609E-2</v>
      </c>
      <c r="AA144" s="4">
        <f t="shared" si="129"/>
        <v>7.8825258064516124E-2</v>
      </c>
      <c r="AB144" s="4">
        <f t="shared" si="130"/>
        <v>5.266754838709678E-2</v>
      </c>
      <c r="AC144" s="4">
        <f t="shared" si="131"/>
        <v>6.1018548387096777E-2</v>
      </c>
      <c r="AD144" s="4">
        <f t="shared" si="132"/>
        <v>9.037703225806451E-2</v>
      </c>
      <c r="AE144" s="4">
        <f t="shared" si="133"/>
        <v>6.0588903225806449E-2</v>
      </c>
      <c r="AF144" s="4">
        <f t="shared" si="134"/>
        <v>0.1082166129032258</v>
      </c>
      <c r="AG144" s="4">
        <f t="shared" si="135"/>
        <v>8.1454612903225809E-2</v>
      </c>
      <c r="AH144" s="4">
        <f t="shared" si="136"/>
        <v>9.6433290322580648E-2</v>
      </c>
      <c r="AI144" s="4">
        <f t="shared" si="137"/>
        <v>9.2500193548387094E-2</v>
      </c>
      <c r="AJ144" s="4">
        <f t="shared" si="138"/>
        <v>9.6496870967741941E-2</v>
      </c>
      <c r="AK144" s="4">
        <f t="shared" si="140"/>
        <v>9.2053516129032259E-2</v>
      </c>
      <c r="AL144" s="4">
        <f t="shared" si="142"/>
        <v>0.14440093548387098</v>
      </c>
      <c r="AM144" s="4">
        <f t="shared" si="144"/>
        <v>0.12114516129032259</v>
      </c>
      <c r="AN144" s="4">
        <f t="shared" si="146"/>
        <v>0.10449054838709677</v>
      </c>
      <c r="AO144" s="4">
        <f t="shared" si="148"/>
        <v>8.5389838709677424E-2</v>
      </c>
      <c r="AP144" s="4">
        <f t="shared" si="150"/>
        <v>0.14777129032258066</v>
      </c>
      <c r="AQ144" s="4">
        <f t="shared" si="152"/>
        <v>0.12902616129032257</v>
      </c>
      <c r="AR144" s="4">
        <f t="shared" si="155"/>
        <v>0.15685706451612902</v>
      </c>
      <c r="AS144" s="4">
        <f t="shared" si="157"/>
        <v>0.1264324193548387</v>
      </c>
      <c r="AT144" s="4">
        <f t="shared" si="159"/>
        <v>0.17710293548387099</v>
      </c>
      <c r="AU144" s="4">
        <f t="shared" si="161"/>
        <v>0.20633906451612904</v>
      </c>
      <c r="AV144" s="4">
        <f t="shared" si="163"/>
        <v>0.19850583870967742</v>
      </c>
      <c r="AW144" s="4">
        <f t="shared" si="165"/>
        <v>0.22872364516129032</v>
      </c>
      <c r="AX144" s="4">
        <f t="shared" si="167"/>
        <v>0.28910854838709676</v>
      </c>
      <c r="AY144" s="4">
        <f t="shared" si="169"/>
        <v>0.26575132258064516</v>
      </c>
      <c r="AZ144" s="4">
        <f t="shared" si="171"/>
        <v>0.2635832258064516</v>
      </c>
      <c r="BA144" s="4">
        <f t="shared" si="173"/>
        <v>0.35318293548387092</v>
      </c>
      <c r="BB144" s="4">
        <f t="shared" ref="BB144:BB181" si="175">(BB52/1000000)/$A144</f>
        <v>0.19894467741935482</v>
      </c>
    </row>
    <row r="145" spans="1:70" x14ac:dyDescent="0.2">
      <c r="A145" s="4">
        <v>30</v>
      </c>
      <c r="B145" s="5">
        <v>35886</v>
      </c>
      <c r="C145" s="4">
        <f t="shared" si="153"/>
        <v>2.4957348333333331</v>
      </c>
      <c r="D145" s="4">
        <f t="shared" si="153"/>
        <v>2.8500599999999997E-2</v>
      </c>
      <c r="E145" s="4">
        <f t="shared" si="139"/>
        <v>5.6134466666666667E-2</v>
      </c>
      <c r="F145" s="4">
        <f t="shared" si="141"/>
        <v>4.7741966666666663E-2</v>
      </c>
      <c r="G145" s="4">
        <f t="shared" si="143"/>
        <v>3.2484166666666668E-2</v>
      </c>
      <c r="H145" s="4">
        <f t="shared" si="145"/>
        <v>4.5814800000000003E-2</v>
      </c>
      <c r="I145" s="4">
        <f t="shared" si="147"/>
        <v>4.7140066666666668E-2</v>
      </c>
      <c r="J145" s="4">
        <f t="shared" si="149"/>
        <v>4.8490033333333335E-2</v>
      </c>
      <c r="K145" s="4">
        <f t="shared" si="151"/>
        <v>3.5447333333333338E-2</v>
      </c>
      <c r="L145" s="4">
        <f t="shared" si="154"/>
        <v>5.91859E-2</v>
      </c>
      <c r="M145" s="4">
        <f t="shared" si="156"/>
        <v>3.5862166666666667E-2</v>
      </c>
      <c r="N145" s="4">
        <f t="shared" si="158"/>
        <v>3.885503333333333E-2</v>
      </c>
      <c r="O145" s="4">
        <f t="shared" si="160"/>
        <v>3.926516666666667E-2</v>
      </c>
      <c r="P145" s="4">
        <f t="shared" si="162"/>
        <v>4.5066033333333338E-2</v>
      </c>
      <c r="Q145" s="4">
        <f t="shared" si="164"/>
        <v>3.3974566666666664E-2</v>
      </c>
      <c r="R145" s="4">
        <f t="shared" si="166"/>
        <v>5.3336700000000001E-2</v>
      </c>
      <c r="S145" s="4">
        <f t="shared" si="168"/>
        <v>4.3447933333333334E-2</v>
      </c>
      <c r="T145" s="4">
        <f t="shared" si="170"/>
        <v>5.0668566666666665E-2</v>
      </c>
      <c r="U145" s="4">
        <f t="shared" si="172"/>
        <v>3.9009733333333338E-2</v>
      </c>
      <c r="V145" s="4">
        <f t="shared" si="174"/>
        <v>6.1632233333333335E-2</v>
      </c>
      <c r="W145" s="4">
        <f t="shared" ref="W145:W176" si="176">(W53/1000000)/$A145</f>
        <v>5.3375800000000001E-2</v>
      </c>
      <c r="X145" s="4">
        <f t="shared" si="126"/>
        <v>6.5809099999999995E-2</v>
      </c>
      <c r="Y145" s="4">
        <f t="shared" si="127"/>
        <v>3.7344700000000002E-2</v>
      </c>
      <c r="Z145" s="4">
        <f t="shared" si="128"/>
        <v>3.4524633333333332E-2</v>
      </c>
      <c r="AA145" s="4">
        <f t="shared" si="129"/>
        <v>7.7978633333333339E-2</v>
      </c>
      <c r="AB145" s="4">
        <f t="shared" si="130"/>
        <v>5.2153133333333337E-2</v>
      </c>
      <c r="AC145" s="4">
        <f t="shared" si="131"/>
        <v>5.7275933333333334E-2</v>
      </c>
      <c r="AD145" s="4">
        <f t="shared" si="132"/>
        <v>8.546786666666667E-2</v>
      </c>
      <c r="AE145" s="4">
        <f t="shared" si="133"/>
        <v>6.1421566666666663E-2</v>
      </c>
      <c r="AF145" s="4">
        <f t="shared" si="134"/>
        <v>0.10103136666666666</v>
      </c>
      <c r="AG145" s="4">
        <f t="shared" si="135"/>
        <v>7.9411566666666669E-2</v>
      </c>
      <c r="AH145" s="4">
        <f t="shared" si="136"/>
        <v>9.6810266666666658E-2</v>
      </c>
      <c r="AI145" s="4">
        <f t="shared" si="137"/>
        <v>9.1336000000000001E-2</v>
      </c>
      <c r="AJ145" s="4">
        <f t="shared" si="138"/>
        <v>9.0126666666666674E-2</v>
      </c>
      <c r="AK145" s="4">
        <f t="shared" si="140"/>
        <v>9.1101000000000001E-2</v>
      </c>
      <c r="AL145" s="4">
        <f t="shared" si="142"/>
        <v>0.14239723333333335</v>
      </c>
      <c r="AM145" s="4">
        <f t="shared" si="144"/>
        <v>0.12177036666666667</v>
      </c>
      <c r="AN145" s="4">
        <f t="shared" si="146"/>
        <v>9.9142933333333336E-2</v>
      </c>
      <c r="AO145" s="4">
        <f t="shared" si="148"/>
        <v>7.6899499999999996E-2</v>
      </c>
      <c r="AP145" s="4">
        <f t="shared" si="150"/>
        <v>0.13507820000000001</v>
      </c>
      <c r="AQ145" s="4">
        <f t="shared" si="152"/>
        <v>0.12206933333333334</v>
      </c>
      <c r="AR145" s="4">
        <f t="shared" si="155"/>
        <v>0.14715163333333334</v>
      </c>
      <c r="AS145" s="4">
        <f t="shared" si="157"/>
        <v>0.11363860000000001</v>
      </c>
      <c r="AT145" s="4">
        <f t="shared" si="159"/>
        <v>0.16507103333333331</v>
      </c>
      <c r="AU145" s="4">
        <f t="shared" si="161"/>
        <v>0.20028839999999998</v>
      </c>
      <c r="AV145" s="4">
        <f t="shared" si="163"/>
        <v>0.18039223333333335</v>
      </c>
      <c r="AW145" s="4">
        <f t="shared" si="165"/>
        <v>0.202963</v>
      </c>
      <c r="AX145" s="4">
        <f t="shared" si="167"/>
        <v>0.26245466666666667</v>
      </c>
      <c r="AY145" s="4">
        <f t="shared" si="169"/>
        <v>0.25715680000000002</v>
      </c>
      <c r="AZ145" s="4">
        <f t="shared" si="171"/>
        <v>0.23844723333333334</v>
      </c>
      <c r="BA145" s="4">
        <f t="shared" si="173"/>
        <v>0.36199253333333331</v>
      </c>
      <c r="BB145" s="4">
        <f t="shared" si="175"/>
        <v>0.34898299999999999</v>
      </c>
      <c r="BC145" s="4">
        <f t="shared" ref="BC145:BC181" si="177">(BC53/1000000)/$A145</f>
        <v>0.15957080000000001</v>
      </c>
    </row>
    <row r="146" spans="1:70" x14ac:dyDescent="0.2">
      <c r="A146" s="4">
        <v>31</v>
      </c>
      <c r="B146" s="5">
        <v>35916</v>
      </c>
      <c r="C146" s="4">
        <f t="shared" si="153"/>
        <v>2.4321654193548388</v>
      </c>
      <c r="D146" s="4">
        <f t="shared" si="153"/>
        <v>2.681916129032258E-2</v>
      </c>
      <c r="E146" s="4">
        <f t="shared" si="139"/>
        <v>5.3874677419354838E-2</v>
      </c>
      <c r="F146" s="4">
        <f t="shared" si="141"/>
        <v>4.3831741935483871E-2</v>
      </c>
      <c r="G146" s="4">
        <f t="shared" si="143"/>
        <v>3.073548387096774E-2</v>
      </c>
      <c r="H146" s="4">
        <f t="shared" si="145"/>
        <v>4.1428419354838708E-2</v>
      </c>
      <c r="I146" s="4">
        <f t="shared" si="147"/>
        <v>4.7043290322580644E-2</v>
      </c>
      <c r="J146" s="4">
        <f t="shared" si="149"/>
        <v>4.6508225806451607E-2</v>
      </c>
      <c r="K146" s="4">
        <f t="shared" si="151"/>
        <v>3.479606451612903E-2</v>
      </c>
      <c r="L146" s="4">
        <f t="shared" si="154"/>
        <v>5.6941354838709678E-2</v>
      </c>
      <c r="M146" s="4">
        <f t="shared" si="156"/>
        <v>3.7240161290322579E-2</v>
      </c>
      <c r="N146" s="4">
        <f t="shared" si="158"/>
        <v>3.6421580645161294E-2</v>
      </c>
      <c r="O146" s="4">
        <f t="shared" si="160"/>
        <v>3.6530741935483869E-2</v>
      </c>
      <c r="P146" s="4">
        <f t="shared" si="162"/>
        <v>4.3658870967741938E-2</v>
      </c>
      <c r="Q146" s="4">
        <f t="shared" si="164"/>
        <v>3.3509064516129033E-2</v>
      </c>
      <c r="R146" s="4">
        <f t="shared" si="166"/>
        <v>5.2036677419354839E-2</v>
      </c>
      <c r="S146" s="4">
        <f t="shared" si="168"/>
        <v>4.4898870967741936E-2</v>
      </c>
      <c r="T146" s="4">
        <f t="shared" si="170"/>
        <v>5.3397967741935483E-2</v>
      </c>
      <c r="U146" s="4">
        <f t="shared" si="172"/>
        <v>4.3493935483870969E-2</v>
      </c>
      <c r="V146" s="4">
        <f t="shared" si="174"/>
        <v>5.8662645161290328E-2</v>
      </c>
      <c r="W146" s="4">
        <f t="shared" si="176"/>
        <v>5.2508516129032255E-2</v>
      </c>
      <c r="X146" s="4">
        <f t="shared" ref="X146:X177" si="178">(X54/1000000)/$A146</f>
        <v>6.0712193548387097E-2</v>
      </c>
      <c r="Y146" s="4">
        <f t="shared" si="127"/>
        <v>3.8112096774193548E-2</v>
      </c>
      <c r="Z146" s="4">
        <f t="shared" si="128"/>
        <v>3.3612032258064514E-2</v>
      </c>
      <c r="AA146" s="4">
        <f t="shared" si="129"/>
        <v>7.7569419354838715E-2</v>
      </c>
      <c r="AB146" s="4">
        <f t="shared" si="130"/>
        <v>5.3308096774193549E-2</v>
      </c>
      <c r="AC146" s="4">
        <f t="shared" si="131"/>
        <v>5.5952451612903228E-2</v>
      </c>
      <c r="AD146" s="4">
        <f t="shared" si="132"/>
        <v>8.4874516129032254E-2</v>
      </c>
      <c r="AE146" s="4">
        <f t="shared" si="133"/>
        <v>6.0170741935483871E-2</v>
      </c>
      <c r="AF146" s="4">
        <f t="shared" si="134"/>
        <v>9.5850161290322575E-2</v>
      </c>
      <c r="AG146" s="4">
        <f t="shared" si="135"/>
        <v>7.5819612903225794E-2</v>
      </c>
      <c r="AH146" s="4">
        <f t="shared" si="136"/>
        <v>9.0769419354838704E-2</v>
      </c>
      <c r="AI146" s="4">
        <f t="shared" si="137"/>
        <v>8.6783516129032262E-2</v>
      </c>
      <c r="AJ146" s="4">
        <f t="shared" si="138"/>
        <v>8.5391516129032258E-2</v>
      </c>
      <c r="AK146" s="4">
        <f t="shared" si="140"/>
        <v>8.5985612903225817E-2</v>
      </c>
      <c r="AL146" s="4">
        <f t="shared" si="142"/>
        <v>0.13586096774193548</v>
      </c>
      <c r="AM146" s="4">
        <f t="shared" si="144"/>
        <v>0.10885670967741935</v>
      </c>
      <c r="AN146" s="4">
        <f t="shared" si="146"/>
        <v>9.3726322580645158E-2</v>
      </c>
      <c r="AO146" s="4">
        <f t="shared" si="148"/>
        <v>7.3702290322580646E-2</v>
      </c>
      <c r="AP146" s="4">
        <f t="shared" si="150"/>
        <v>0.13318664516129031</v>
      </c>
      <c r="AQ146" s="4">
        <f t="shared" si="152"/>
        <v>0.11377609677419355</v>
      </c>
      <c r="AR146" s="4">
        <f t="shared" si="155"/>
        <v>0.13624987096774194</v>
      </c>
      <c r="AS146" s="4">
        <f t="shared" si="157"/>
        <v>0.10854564516129032</v>
      </c>
      <c r="AT146" s="4">
        <f t="shared" si="159"/>
        <v>0.1559531935483871</v>
      </c>
      <c r="AU146" s="4">
        <f t="shared" si="161"/>
        <v>0.18907441935483871</v>
      </c>
      <c r="AV146" s="4">
        <f t="shared" si="163"/>
        <v>0.16589287096774194</v>
      </c>
      <c r="AW146" s="4">
        <f t="shared" si="165"/>
        <v>0.1902998064516129</v>
      </c>
      <c r="AX146" s="4">
        <f t="shared" si="167"/>
        <v>0.24512583870967741</v>
      </c>
      <c r="AY146" s="4">
        <f t="shared" si="169"/>
        <v>0.23765790322580646</v>
      </c>
      <c r="AZ146" s="4">
        <f t="shared" si="171"/>
        <v>0.21887712903225806</v>
      </c>
      <c r="BA146" s="4">
        <f t="shared" si="173"/>
        <v>0.33720703225806448</v>
      </c>
      <c r="BB146" s="4">
        <f t="shared" si="175"/>
        <v>0.30189158064516131</v>
      </c>
      <c r="BC146" s="4">
        <f t="shared" si="177"/>
        <v>0.26176822580645159</v>
      </c>
      <c r="BD146" s="4">
        <f t="shared" ref="BD146:BD181" si="179">(BD54/1000000)/$A146</f>
        <v>0.18797916129032258</v>
      </c>
    </row>
    <row r="147" spans="1:70" x14ac:dyDescent="0.2">
      <c r="A147" s="4">
        <v>30</v>
      </c>
      <c r="B147" s="5">
        <v>35947</v>
      </c>
      <c r="C147" s="4">
        <f t="shared" si="153"/>
        <v>2.3904403000000003</v>
      </c>
      <c r="D147" s="4">
        <f t="shared" si="153"/>
        <v>2.5732700000000001E-2</v>
      </c>
      <c r="E147" s="4">
        <f t="shared" si="139"/>
        <v>5.0903933333333332E-2</v>
      </c>
      <c r="F147" s="4">
        <f t="shared" si="141"/>
        <v>4.2642866666666661E-2</v>
      </c>
      <c r="G147" s="4">
        <f t="shared" si="143"/>
        <v>3.1653766666666666E-2</v>
      </c>
      <c r="H147" s="4">
        <f t="shared" si="145"/>
        <v>4.0527100000000003E-2</v>
      </c>
      <c r="I147" s="4">
        <f t="shared" si="147"/>
        <v>4.3395733333333332E-2</v>
      </c>
      <c r="J147" s="4">
        <f t="shared" si="149"/>
        <v>4.519666666666667E-2</v>
      </c>
      <c r="K147" s="4">
        <f t="shared" si="151"/>
        <v>3.3911766666666662E-2</v>
      </c>
      <c r="L147" s="4">
        <f t="shared" si="154"/>
        <v>5.9707966666666668E-2</v>
      </c>
      <c r="M147" s="4">
        <f t="shared" si="156"/>
        <v>3.4938733333333333E-2</v>
      </c>
      <c r="N147" s="4">
        <f t="shared" si="158"/>
        <v>3.4881533333333332E-2</v>
      </c>
      <c r="O147" s="4">
        <f t="shared" si="160"/>
        <v>3.6493366666666666E-2</v>
      </c>
      <c r="P147" s="4">
        <f t="shared" si="162"/>
        <v>4.1487599999999999E-2</v>
      </c>
      <c r="Q147" s="4">
        <f t="shared" si="164"/>
        <v>3.3857600000000002E-2</v>
      </c>
      <c r="R147" s="4">
        <f t="shared" si="166"/>
        <v>4.9847666666666665E-2</v>
      </c>
      <c r="S147" s="4">
        <f t="shared" si="168"/>
        <v>4.2702433333333331E-2</v>
      </c>
      <c r="T147" s="4">
        <f t="shared" si="170"/>
        <v>5.1797333333333334E-2</v>
      </c>
      <c r="U147" s="4">
        <f t="shared" si="172"/>
        <v>4.2433933333333333E-2</v>
      </c>
      <c r="V147" s="4">
        <f t="shared" si="174"/>
        <v>5.9489800000000002E-2</v>
      </c>
      <c r="W147" s="4">
        <f t="shared" si="176"/>
        <v>4.8900966666666663E-2</v>
      </c>
      <c r="X147" s="4">
        <f t="shared" si="178"/>
        <v>5.8114033333333336E-2</v>
      </c>
      <c r="Y147" s="4">
        <f t="shared" ref="Y147:Y178" si="180">(Y55/1000000)/$A147</f>
        <v>3.6154733333333335E-2</v>
      </c>
      <c r="Z147" s="4">
        <f t="shared" si="128"/>
        <v>3.2020633333333333E-2</v>
      </c>
      <c r="AA147" s="4">
        <f t="shared" si="129"/>
        <v>6.8947300000000003E-2</v>
      </c>
      <c r="AB147" s="4">
        <f t="shared" si="130"/>
        <v>5.3075233333333333E-2</v>
      </c>
      <c r="AC147" s="4">
        <f t="shared" si="131"/>
        <v>5.3405133333333334E-2</v>
      </c>
      <c r="AD147" s="4">
        <f t="shared" si="132"/>
        <v>8.1328633333333344E-2</v>
      </c>
      <c r="AE147" s="4">
        <f t="shared" si="133"/>
        <v>5.4849633333333335E-2</v>
      </c>
      <c r="AF147" s="4">
        <f t="shared" si="134"/>
        <v>9.0485233333333331E-2</v>
      </c>
      <c r="AG147" s="4">
        <f t="shared" si="135"/>
        <v>7.1030266666666661E-2</v>
      </c>
      <c r="AH147" s="4">
        <f t="shared" si="136"/>
        <v>8.5048933333333326E-2</v>
      </c>
      <c r="AI147" s="4">
        <f t="shared" si="137"/>
        <v>7.6728133333333337E-2</v>
      </c>
      <c r="AJ147" s="4">
        <f t="shared" si="138"/>
        <v>8.0491799999999988E-2</v>
      </c>
      <c r="AK147" s="4">
        <f t="shared" si="140"/>
        <v>8.1063166666666658E-2</v>
      </c>
      <c r="AL147" s="4">
        <f t="shared" si="142"/>
        <v>0.13485169999999999</v>
      </c>
      <c r="AM147" s="4">
        <f t="shared" si="144"/>
        <v>9.8079033333333329E-2</v>
      </c>
      <c r="AN147" s="4">
        <f t="shared" si="146"/>
        <v>8.8267300000000007E-2</v>
      </c>
      <c r="AO147" s="4">
        <f t="shared" si="148"/>
        <v>7.1403466666666665E-2</v>
      </c>
      <c r="AP147" s="4">
        <f t="shared" si="150"/>
        <v>0.12979833333333332</v>
      </c>
      <c r="AQ147" s="4">
        <f t="shared" si="152"/>
        <v>9.7475933333333334E-2</v>
      </c>
      <c r="AR147" s="4">
        <f t="shared" si="155"/>
        <v>0.14280229999999999</v>
      </c>
      <c r="AS147" s="4">
        <f t="shared" si="157"/>
        <v>0.1080171</v>
      </c>
      <c r="AT147" s="4">
        <f t="shared" si="159"/>
        <v>0.14661399999999999</v>
      </c>
      <c r="AU147" s="4">
        <f t="shared" si="161"/>
        <v>0.18267523333333333</v>
      </c>
      <c r="AV147" s="4">
        <f t="shared" si="163"/>
        <v>0.15295303333333335</v>
      </c>
      <c r="AW147" s="4">
        <f t="shared" si="165"/>
        <v>0.1725235</v>
      </c>
      <c r="AX147" s="4">
        <f t="shared" si="167"/>
        <v>0.2270713</v>
      </c>
      <c r="AY147" s="4">
        <f t="shared" si="169"/>
        <v>0.20919476666666667</v>
      </c>
      <c r="AZ147" s="4">
        <f t="shared" si="171"/>
        <v>0.21347240000000001</v>
      </c>
      <c r="BA147" s="4">
        <f t="shared" si="173"/>
        <v>0.29691166666666663</v>
      </c>
      <c r="BB147" s="4">
        <f t="shared" si="175"/>
        <v>0.25115723333333334</v>
      </c>
      <c r="BC147" s="4">
        <f t="shared" si="177"/>
        <v>0.2378815</v>
      </c>
      <c r="BD147" s="4">
        <f t="shared" si="179"/>
        <v>0.36781713333333332</v>
      </c>
      <c r="BE147" s="4">
        <f t="shared" ref="BE147:BE181" si="181">(BE55/1000000)/$A147</f>
        <v>0.22905063333333334</v>
      </c>
    </row>
    <row r="148" spans="1:70" x14ac:dyDescent="0.2">
      <c r="A148" s="4">
        <v>31</v>
      </c>
      <c r="B148" s="5">
        <v>35977</v>
      </c>
      <c r="C148" s="4">
        <f t="shared" si="153"/>
        <v>2.3361811935483869</v>
      </c>
      <c r="D148" s="4">
        <f t="shared" si="153"/>
        <v>2.4496967741935483E-2</v>
      </c>
      <c r="E148" s="4">
        <f t="shared" si="139"/>
        <v>4.9306032258064514E-2</v>
      </c>
      <c r="F148" s="4">
        <f t="shared" si="141"/>
        <v>4.2545354838709672E-2</v>
      </c>
      <c r="G148" s="4">
        <f t="shared" si="143"/>
        <v>3.152835483870968E-2</v>
      </c>
      <c r="H148" s="4">
        <f t="shared" si="145"/>
        <v>3.8672419354838707E-2</v>
      </c>
      <c r="I148" s="4">
        <f t="shared" si="147"/>
        <v>4.4300129032258065E-2</v>
      </c>
      <c r="J148" s="4">
        <f t="shared" si="149"/>
        <v>4.3696870967741934E-2</v>
      </c>
      <c r="K148" s="4">
        <f t="shared" si="151"/>
        <v>3.2654677419354836E-2</v>
      </c>
      <c r="L148" s="4">
        <f t="shared" si="154"/>
        <v>5.6321645161290318E-2</v>
      </c>
      <c r="M148" s="4">
        <f t="shared" si="156"/>
        <v>3.1260967741935486E-2</v>
      </c>
      <c r="N148" s="4">
        <f t="shared" si="158"/>
        <v>3.4157870967741935E-2</v>
      </c>
      <c r="O148" s="4">
        <f t="shared" si="160"/>
        <v>3.5760032258064511E-2</v>
      </c>
      <c r="P148" s="4">
        <f t="shared" si="162"/>
        <v>4.506122580645161E-2</v>
      </c>
      <c r="Q148" s="4">
        <f t="shared" si="164"/>
        <v>3.2130774193548386E-2</v>
      </c>
      <c r="R148" s="4">
        <f t="shared" si="166"/>
        <v>4.7625935483870972E-2</v>
      </c>
      <c r="S148" s="4">
        <f t="shared" si="168"/>
        <v>4.5417419354838708E-2</v>
      </c>
      <c r="T148" s="4">
        <f t="shared" si="170"/>
        <v>4.6664000000000004E-2</v>
      </c>
      <c r="U148" s="4">
        <f t="shared" si="172"/>
        <v>3.5057612903225809E-2</v>
      </c>
      <c r="V148" s="4">
        <f t="shared" si="174"/>
        <v>5.6672516129032256E-2</v>
      </c>
      <c r="W148" s="4">
        <f t="shared" si="176"/>
        <v>4.5797612903225808E-2</v>
      </c>
      <c r="X148" s="4">
        <f t="shared" si="178"/>
        <v>5.7501064516129033E-2</v>
      </c>
      <c r="Y148" s="4">
        <f t="shared" si="180"/>
        <v>3.3312032258064513E-2</v>
      </c>
      <c r="Z148" s="4">
        <f t="shared" ref="Z148:Z179" si="182">(Z56/1000000)/$A148</f>
        <v>3.1139096774193548E-2</v>
      </c>
      <c r="AA148" s="4">
        <f t="shared" si="129"/>
        <v>6.8036354838709678E-2</v>
      </c>
      <c r="AB148" s="4">
        <f t="shared" si="130"/>
        <v>4.8872774193548386E-2</v>
      </c>
      <c r="AC148" s="4">
        <f t="shared" si="131"/>
        <v>5.2326999999999999E-2</v>
      </c>
      <c r="AD148" s="4">
        <f t="shared" si="132"/>
        <v>7.5997870967741937E-2</v>
      </c>
      <c r="AE148" s="4">
        <f t="shared" si="133"/>
        <v>5.0737483870967742E-2</v>
      </c>
      <c r="AF148" s="4">
        <f t="shared" si="134"/>
        <v>8.4725096774193556E-2</v>
      </c>
      <c r="AG148" s="4">
        <f t="shared" si="135"/>
        <v>6.8532064516129032E-2</v>
      </c>
      <c r="AH148" s="4">
        <f t="shared" si="136"/>
        <v>8.0211354838709684E-2</v>
      </c>
      <c r="AI148" s="4">
        <f t="shared" si="137"/>
        <v>7.3059645161290321E-2</v>
      </c>
      <c r="AJ148" s="4">
        <f t="shared" si="138"/>
        <v>7.611509677419355E-2</v>
      </c>
      <c r="AK148" s="4">
        <f t="shared" si="140"/>
        <v>7.8859096774193546E-2</v>
      </c>
      <c r="AL148" s="4">
        <f t="shared" si="142"/>
        <v>0.12568645161290323</v>
      </c>
      <c r="AM148" s="4">
        <f t="shared" si="144"/>
        <v>9.5119258064516127E-2</v>
      </c>
      <c r="AN148" s="4">
        <f t="shared" si="146"/>
        <v>8.2107774193548394E-2</v>
      </c>
      <c r="AO148" s="4">
        <f t="shared" si="148"/>
        <v>7.693370967741936E-2</v>
      </c>
      <c r="AP148" s="4">
        <f t="shared" si="150"/>
        <v>0.12095035483870968</v>
      </c>
      <c r="AQ148" s="4">
        <f t="shared" si="152"/>
        <v>0.10230987096774194</v>
      </c>
      <c r="AR148" s="4">
        <f t="shared" si="155"/>
        <v>0.12214854838709678</v>
      </c>
      <c r="AS148" s="4">
        <f t="shared" si="157"/>
        <v>0.10068409677419356</v>
      </c>
      <c r="AT148" s="4">
        <f t="shared" si="159"/>
        <v>0.1377898064516129</v>
      </c>
      <c r="AU148" s="4">
        <f t="shared" si="161"/>
        <v>0.16966390322580643</v>
      </c>
      <c r="AV148" s="4">
        <f t="shared" si="163"/>
        <v>0.14250167741935482</v>
      </c>
      <c r="AW148" s="4">
        <f t="shared" si="165"/>
        <v>0.16456838709677418</v>
      </c>
      <c r="AX148" s="4">
        <f t="shared" si="167"/>
        <v>0.20714867741935483</v>
      </c>
      <c r="AY148" s="4">
        <f t="shared" si="169"/>
        <v>0.1988086129032258</v>
      </c>
      <c r="AZ148" s="4">
        <f t="shared" si="171"/>
        <v>0.20906403225806452</v>
      </c>
      <c r="BA148" s="4">
        <f t="shared" si="173"/>
        <v>0.26993016129032255</v>
      </c>
      <c r="BB148" s="4">
        <f t="shared" si="175"/>
        <v>0.22402461290322581</v>
      </c>
      <c r="BC148" s="4">
        <f t="shared" si="177"/>
        <v>0.21256222580645162</v>
      </c>
      <c r="BD148" s="4">
        <f t="shared" si="179"/>
        <v>0.32068432258064516</v>
      </c>
      <c r="BE148" s="4">
        <f t="shared" si="181"/>
        <v>0.40792048387096774</v>
      </c>
      <c r="BF148" s="4">
        <f t="shared" ref="BF148:BF181" si="183">(BF56/1000000)/$A148</f>
        <v>0.18725070967741936</v>
      </c>
    </row>
    <row r="149" spans="1:70" x14ac:dyDescent="0.2">
      <c r="A149" s="4">
        <v>31</v>
      </c>
      <c r="B149" s="5">
        <v>36008</v>
      </c>
      <c r="C149" s="4">
        <f t="shared" si="153"/>
        <v>2.2586414838709681</v>
      </c>
      <c r="D149" s="4">
        <f t="shared" si="153"/>
        <v>2.400351612903226E-2</v>
      </c>
      <c r="E149" s="4">
        <f t="shared" si="139"/>
        <v>4.6418677419354841E-2</v>
      </c>
      <c r="F149" s="4">
        <f t="shared" si="141"/>
        <v>4.0600516129032253E-2</v>
      </c>
      <c r="G149" s="4">
        <f t="shared" si="143"/>
        <v>3.0407645161290322E-2</v>
      </c>
      <c r="H149" s="4">
        <f t="shared" si="145"/>
        <v>3.794635483870968E-2</v>
      </c>
      <c r="I149" s="4">
        <f t="shared" si="147"/>
        <v>4.334270967741935E-2</v>
      </c>
      <c r="J149" s="4">
        <f t="shared" si="149"/>
        <v>4.2525161290322577E-2</v>
      </c>
      <c r="K149" s="4">
        <f t="shared" si="151"/>
        <v>3.0883870967741936E-2</v>
      </c>
      <c r="L149" s="4">
        <f t="shared" si="154"/>
        <v>5.3769258064516129E-2</v>
      </c>
      <c r="M149" s="4">
        <f t="shared" si="156"/>
        <v>3.0874032258064517E-2</v>
      </c>
      <c r="N149" s="4">
        <f t="shared" si="158"/>
        <v>3.343358064516129E-2</v>
      </c>
      <c r="O149" s="4">
        <f t="shared" si="160"/>
        <v>3.6109161290322579E-2</v>
      </c>
      <c r="P149" s="4">
        <f t="shared" si="162"/>
        <v>4.118741935483871E-2</v>
      </c>
      <c r="Q149" s="4">
        <f t="shared" si="164"/>
        <v>2.9893290322580642E-2</v>
      </c>
      <c r="R149" s="4">
        <f t="shared" si="166"/>
        <v>4.5044161290322578E-2</v>
      </c>
      <c r="S149" s="4">
        <f t="shared" si="168"/>
        <v>4.3023870967741934E-2</v>
      </c>
      <c r="T149" s="4">
        <f t="shared" si="170"/>
        <v>4.3110129032258061E-2</v>
      </c>
      <c r="U149" s="4">
        <f t="shared" si="172"/>
        <v>3.2383354838709674E-2</v>
      </c>
      <c r="V149" s="4">
        <f t="shared" si="174"/>
        <v>5.4041741935483875E-2</v>
      </c>
      <c r="W149" s="4">
        <f t="shared" si="176"/>
        <v>3.9720999999999999E-2</v>
      </c>
      <c r="X149" s="4">
        <f t="shared" si="178"/>
        <v>5.4363354838709681E-2</v>
      </c>
      <c r="Y149" s="4">
        <f t="shared" si="180"/>
        <v>3.5892419354838709E-2</v>
      </c>
      <c r="Z149" s="4">
        <f t="shared" si="182"/>
        <v>2.9344741935483871E-2</v>
      </c>
      <c r="AA149" s="4">
        <f t="shared" ref="AA149:AA180" si="184">(AA57/1000000)/$A149</f>
        <v>6.4643225806451612E-2</v>
      </c>
      <c r="AB149" s="4">
        <f t="shared" si="130"/>
        <v>4.6094129032258062E-2</v>
      </c>
      <c r="AC149" s="4">
        <f t="shared" si="131"/>
        <v>5.053409677419355E-2</v>
      </c>
      <c r="AD149" s="4">
        <f t="shared" si="132"/>
        <v>7.3449322580645154E-2</v>
      </c>
      <c r="AE149" s="4">
        <f t="shared" si="133"/>
        <v>4.8043999999999996E-2</v>
      </c>
      <c r="AF149" s="4">
        <f t="shared" si="134"/>
        <v>7.9060483870967743E-2</v>
      </c>
      <c r="AG149" s="4">
        <f t="shared" si="135"/>
        <v>6.4410451612903222E-2</v>
      </c>
      <c r="AH149" s="4">
        <f t="shared" si="136"/>
        <v>7.4701161290322574E-2</v>
      </c>
      <c r="AI149" s="4">
        <f t="shared" si="137"/>
        <v>6.3455903225806451E-2</v>
      </c>
      <c r="AJ149" s="4">
        <f t="shared" si="138"/>
        <v>7.3283838709677418E-2</v>
      </c>
      <c r="AK149" s="4">
        <f t="shared" si="140"/>
        <v>7.4745709677419364E-2</v>
      </c>
      <c r="AL149" s="4">
        <f t="shared" si="142"/>
        <v>0.11549022580645162</v>
      </c>
      <c r="AM149" s="4">
        <f t="shared" si="144"/>
        <v>8.2694096774193551E-2</v>
      </c>
      <c r="AN149" s="4">
        <f t="shared" si="146"/>
        <v>7.4087032258064525E-2</v>
      </c>
      <c r="AO149" s="4">
        <f t="shared" si="148"/>
        <v>8.157887096774194E-2</v>
      </c>
      <c r="AP149" s="4">
        <f t="shared" si="150"/>
        <v>0.10887706451612904</v>
      </c>
      <c r="AQ149" s="4">
        <f t="shared" si="152"/>
        <v>9.6183709677419363E-2</v>
      </c>
      <c r="AR149" s="4">
        <f t="shared" si="155"/>
        <v>0.11352764516129031</v>
      </c>
      <c r="AS149" s="4">
        <f t="shared" si="157"/>
        <v>0.10405106451612903</v>
      </c>
      <c r="AT149" s="4">
        <f t="shared" si="159"/>
        <v>0.12930787096774193</v>
      </c>
      <c r="AU149" s="4">
        <f t="shared" si="161"/>
        <v>0.1597914516129032</v>
      </c>
      <c r="AV149" s="4">
        <f t="shared" si="163"/>
        <v>0.14238361290322579</v>
      </c>
      <c r="AW149" s="4">
        <f t="shared" si="165"/>
        <v>0.15363783870967743</v>
      </c>
      <c r="AX149" s="4">
        <f t="shared" si="167"/>
        <v>0.19054429032258063</v>
      </c>
      <c r="AY149" s="4">
        <f t="shared" si="169"/>
        <v>0.21394461290322581</v>
      </c>
      <c r="AZ149" s="4">
        <f t="shared" si="171"/>
        <v>0.19524490322580645</v>
      </c>
      <c r="BA149" s="4">
        <f t="shared" si="173"/>
        <v>0.24927009677419354</v>
      </c>
      <c r="BB149" s="4">
        <f t="shared" si="175"/>
        <v>0.21404806451612904</v>
      </c>
      <c r="BC149" s="4">
        <f t="shared" si="177"/>
        <v>0.18236687096774193</v>
      </c>
      <c r="BD149" s="4">
        <f t="shared" si="179"/>
        <v>0.27959229032258065</v>
      </c>
      <c r="BE149" s="4">
        <f t="shared" si="181"/>
        <v>0.36553164516129033</v>
      </c>
      <c r="BF149" s="4">
        <f t="shared" si="183"/>
        <v>0.47306870967741932</v>
      </c>
      <c r="BG149" s="4">
        <f t="shared" ref="BG149:BG181" si="185">(BG57/1000000)/$A149</f>
        <v>0.27222422580645161</v>
      </c>
    </row>
    <row r="150" spans="1:70" x14ac:dyDescent="0.2">
      <c r="A150" s="4">
        <v>30</v>
      </c>
      <c r="B150" s="5">
        <v>36039</v>
      </c>
      <c r="C150" s="4">
        <f t="shared" si="153"/>
        <v>2.2126773000000002</v>
      </c>
      <c r="D150" s="4">
        <f t="shared" si="153"/>
        <v>2.2868333333333334E-2</v>
      </c>
      <c r="E150" s="4">
        <f t="shared" si="139"/>
        <v>4.5256999999999999E-2</v>
      </c>
      <c r="F150" s="4">
        <f t="shared" si="141"/>
        <v>3.8489233333333331E-2</v>
      </c>
      <c r="G150" s="4">
        <f t="shared" si="143"/>
        <v>2.79195E-2</v>
      </c>
      <c r="H150" s="4">
        <f t="shared" si="145"/>
        <v>3.9955299999999999E-2</v>
      </c>
      <c r="I150" s="4">
        <f t="shared" si="147"/>
        <v>3.9312933333333334E-2</v>
      </c>
      <c r="J150" s="4">
        <f t="shared" si="149"/>
        <v>4.5627033333333331E-2</v>
      </c>
      <c r="K150" s="4">
        <f t="shared" si="151"/>
        <v>3.0161800000000002E-2</v>
      </c>
      <c r="L150" s="4">
        <f t="shared" si="154"/>
        <v>5.3125633333333332E-2</v>
      </c>
      <c r="M150" s="4">
        <f t="shared" si="156"/>
        <v>2.9875533333333332E-2</v>
      </c>
      <c r="N150" s="4">
        <f t="shared" si="158"/>
        <v>3.1794300000000005E-2</v>
      </c>
      <c r="O150" s="4">
        <f t="shared" si="160"/>
        <v>3.4444566666666662E-2</v>
      </c>
      <c r="P150" s="4">
        <f t="shared" si="162"/>
        <v>3.8791266666666664E-2</v>
      </c>
      <c r="Q150" s="4">
        <f t="shared" si="164"/>
        <v>2.8710066666666666E-2</v>
      </c>
      <c r="R150" s="4">
        <f t="shared" si="166"/>
        <v>4.5929866666666666E-2</v>
      </c>
      <c r="S150" s="4">
        <f t="shared" si="168"/>
        <v>4.13216E-2</v>
      </c>
      <c r="T150" s="4">
        <f t="shared" si="170"/>
        <v>4.3672766666666668E-2</v>
      </c>
      <c r="U150" s="4">
        <f t="shared" si="172"/>
        <v>3.1259766666666668E-2</v>
      </c>
      <c r="V150" s="4">
        <f t="shared" si="174"/>
        <v>5.1894033333333332E-2</v>
      </c>
      <c r="W150" s="4">
        <f t="shared" si="176"/>
        <v>3.9444733333333329E-2</v>
      </c>
      <c r="X150" s="4">
        <f t="shared" si="178"/>
        <v>5.2900799999999998E-2</v>
      </c>
      <c r="Y150" s="4">
        <f t="shared" si="180"/>
        <v>3.1534733333333335E-2</v>
      </c>
      <c r="Z150" s="4">
        <f t="shared" si="182"/>
        <v>2.7774566666666667E-2</v>
      </c>
      <c r="AA150" s="4">
        <f t="shared" si="184"/>
        <v>6.3353599999999996E-2</v>
      </c>
      <c r="AB150" s="4">
        <f t="shared" ref="AB150:AB181" si="186">(AB58/1000000)/$A150</f>
        <v>4.4806033333333335E-2</v>
      </c>
      <c r="AC150" s="4">
        <f t="shared" si="131"/>
        <v>4.9435199999999999E-2</v>
      </c>
      <c r="AD150" s="4">
        <f t="shared" si="132"/>
        <v>7.0866766666666664E-2</v>
      </c>
      <c r="AE150" s="4">
        <f t="shared" si="133"/>
        <v>4.5396766666666671E-2</v>
      </c>
      <c r="AF150" s="4">
        <f t="shared" si="134"/>
        <v>7.3022133333333336E-2</v>
      </c>
      <c r="AG150" s="4">
        <f t="shared" si="135"/>
        <v>6.0515866666666668E-2</v>
      </c>
      <c r="AH150" s="4">
        <f t="shared" si="136"/>
        <v>7.1031533333333327E-2</v>
      </c>
      <c r="AI150" s="4">
        <f t="shared" si="137"/>
        <v>6.0389233333333334E-2</v>
      </c>
      <c r="AJ150" s="4">
        <f t="shared" si="138"/>
        <v>7.1566133333333323E-2</v>
      </c>
      <c r="AK150" s="4">
        <f t="shared" si="140"/>
        <v>7.2693099999999997E-2</v>
      </c>
      <c r="AL150" s="4">
        <f t="shared" si="142"/>
        <v>0.10587060000000001</v>
      </c>
      <c r="AM150" s="4">
        <f t="shared" si="144"/>
        <v>7.9786933333333337E-2</v>
      </c>
      <c r="AN150" s="4">
        <f t="shared" si="146"/>
        <v>7.1647866666666671E-2</v>
      </c>
      <c r="AO150" s="4">
        <f t="shared" si="148"/>
        <v>8.1870300000000007E-2</v>
      </c>
      <c r="AP150" s="4">
        <f t="shared" si="150"/>
        <v>0.10784426666666666</v>
      </c>
      <c r="AQ150" s="4">
        <f t="shared" si="152"/>
        <v>9.3222100000000002E-2</v>
      </c>
      <c r="AR150" s="4">
        <f t="shared" si="155"/>
        <v>0.10971196666666666</v>
      </c>
      <c r="AS150" s="4">
        <f t="shared" si="157"/>
        <v>9.9321266666666672E-2</v>
      </c>
      <c r="AT150" s="4">
        <f t="shared" si="159"/>
        <v>0.11761686666666667</v>
      </c>
      <c r="AU150" s="4">
        <f t="shared" si="161"/>
        <v>0.14433273333333335</v>
      </c>
      <c r="AV150" s="4">
        <f t="shared" si="163"/>
        <v>0.12419329999999999</v>
      </c>
      <c r="AW150" s="4">
        <f t="shared" si="165"/>
        <v>0.14559583333333331</v>
      </c>
      <c r="AX150" s="4">
        <f t="shared" si="167"/>
        <v>0.17108663333333332</v>
      </c>
      <c r="AY150" s="4">
        <f t="shared" si="169"/>
        <v>0.1710508</v>
      </c>
      <c r="AZ150" s="4">
        <f t="shared" si="171"/>
        <v>0.18351313333333333</v>
      </c>
      <c r="BA150" s="4">
        <f t="shared" si="173"/>
        <v>0.22357739999999998</v>
      </c>
      <c r="BB150" s="4">
        <f t="shared" si="175"/>
        <v>0.20100153333333332</v>
      </c>
      <c r="BC150" s="4">
        <f t="shared" si="177"/>
        <v>0.16435713333333332</v>
      </c>
      <c r="BD150" s="4">
        <f t="shared" si="179"/>
        <v>0.26055659999999997</v>
      </c>
      <c r="BE150" s="4">
        <f t="shared" si="181"/>
        <v>0.35054893333333331</v>
      </c>
      <c r="BF150" s="4">
        <f t="shared" si="183"/>
        <v>0.33490120000000001</v>
      </c>
      <c r="BG150" s="4">
        <f t="shared" si="185"/>
        <v>0.43688449999999995</v>
      </c>
      <c r="BH150" s="4">
        <f t="shared" ref="BH150:BH181" si="187">(BH58/1000000)/$A150</f>
        <v>0.14000143333333334</v>
      </c>
    </row>
    <row r="151" spans="1:70" x14ac:dyDescent="0.2">
      <c r="A151" s="4">
        <v>31</v>
      </c>
      <c r="B151" s="5">
        <v>36069</v>
      </c>
      <c r="C151" s="4">
        <f t="shared" si="153"/>
        <v>2.2258546451612902</v>
      </c>
      <c r="D151" s="4">
        <f t="shared" si="153"/>
        <v>2.2727290322580647E-2</v>
      </c>
      <c r="E151" s="4">
        <f t="shared" si="139"/>
        <v>4.2700064516129031E-2</v>
      </c>
      <c r="F151" s="4">
        <f t="shared" si="141"/>
        <v>3.7420387096774192E-2</v>
      </c>
      <c r="G151" s="4">
        <f t="shared" si="143"/>
        <v>2.7704032258064514E-2</v>
      </c>
      <c r="H151" s="4">
        <f t="shared" si="145"/>
        <v>3.9359677419354838E-2</v>
      </c>
      <c r="I151" s="4">
        <f t="shared" si="147"/>
        <v>3.0739612903225806E-2</v>
      </c>
      <c r="J151" s="4">
        <f t="shared" si="149"/>
        <v>4.4698258064516126E-2</v>
      </c>
      <c r="K151" s="4">
        <f t="shared" si="151"/>
        <v>2.9424580645161291E-2</v>
      </c>
      <c r="L151" s="4">
        <f t="shared" si="154"/>
        <v>4.9706741935483877E-2</v>
      </c>
      <c r="M151" s="4">
        <f t="shared" si="156"/>
        <v>2.9808032258064516E-2</v>
      </c>
      <c r="N151" s="4">
        <f t="shared" si="158"/>
        <v>3.1434709677419355E-2</v>
      </c>
      <c r="O151" s="4">
        <f t="shared" si="160"/>
        <v>3.2792612903225805E-2</v>
      </c>
      <c r="P151" s="4">
        <f t="shared" si="162"/>
        <v>3.5201032258064514E-2</v>
      </c>
      <c r="Q151" s="4">
        <f t="shared" si="164"/>
        <v>2.6555709677419357E-2</v>
      </c>
      <c r="R151" s="4">
        <f t="shared" si="166"/>
        <v>4.3319935483870968E-2</v>
      </c>
      <c r="S151" s="4">
        <f t="shared" si="168"/>
        <v>4.0689225806451609E-2</v>
      </c>
      <c r="T151" s="4">
        <f t="shared" si="170"/>
        <v>4.2249000000000002E-2</v>
      </c>
      <c r="U151" s="4">
        <f t="shared" si="172"/>
        <v>2.964806451612903E-2</v>
      </c>
      <c r="V151" s="4">
        <f t="shared" si="174"/>
        <v>4.8768225806451612E-2</v>
      </c>
      <c r="W151" s="4">
        <f t="shared" si="176"/>
        <v>3.8077741935483869E-2</v>
      </c>
      <c r="X151" s="4">
        <f t="shared" si="178"/>
        <v>5.0962483870967738E-2</v>
      </c>
      <c r="Y151" s="4">
        <f t="shared" si="180"/>
        <v>3.2643806451612897E-2</v>
      </c>
      <c r="Z151" s="4">
        <f t="shared" si="182"/>
        <v>2.781283870967742E-2</v>
      </c>
      <c r="AA151" s="4">
        <f t="shared" si="184"/>
        <v>6.126145161290323E-2</v>
      </c>
      <c r="AB151" s="4">
        <f t="shared" si="186"/>
        <v>4.3197193548387094E-2</v>
      </c>
      <c r="AC151" s="4">
        <f t="shared" ref="AC151:AC182" si="188">(AC59/1000000)/$A151</f>
        <v>4.7837225806451618E-2</v>
      </c>
      <c r="AD151" s="4">
        <f t="shared" si="132"/>
        <v>6.7498645161290324E-2</v>
      </c>
      <c r="AE151" s="4">
        <f t="shared" si="133"/>
        <v>4.2338387096774191E-2</v>
      </c>
      <c r="AF151" s="4">
        <f t="shared" si="134"/>
        <v>7.3548870967741944E-2</v>
      </c>
      <c r="AG151" s="4">
        <f t="shared" si="135"/>
        <v>5.857722580645161E-2</v>
      </c>
      <c r="AH151" s="4">
        <f t="shared" si="136"/>
        <v>6.9319387096774196E-2</v>
      </c>
      <c r="AI151" s="4">
        <f t="shared" si="137"/>
        <v>5.9133032258064516E-2</v>
      </c>
      <c r="AJ151" s="4">
        <f t="shared" si="138"/>
        <v>6.8622161290322573E-2</v>
      </c>
      <c r="AK151" s="4">
        <f t="shared" si="140"/>
        <v>6.6153129032258062E-2</v>
      </c>
      <c r="AL151" s="4">
        <f t="shared" si="142"/>
        <v>9.9212225806451601E-2</v>
      </c>
      <c r="AM151" s="4">
        <f t="shared" si="144"/>
        <v>7.7998193548387093E-2</v>
      </c>
      <c r="AN151" s="4">
        <f t="shared" si="146"/>
        <v>7.3230709677419348E-2</v>
      </c>
      <c r="AO151" s="4">
        <f t="shared" si="148"/>
        <v>7.8418354838709681E-2</v>
      </c>
      <c r="AP151" s="4">
        <f t="shared" si="150"/>
        <v>0.10368593548387096</v>
      </c>
      <c r="AQ151" s="4">
        <f t="shared" si="152"/>
        <v>8.6374741935483876E-2</v>
      </c>
      <c r="AR151" s="4">
        <f t="shared" si="155"/>
        <v>0.10333851612903226</v>
      </c>
      <c r="AS151" s="4">
        <f t="shared" si="157"/>
        <v>9.6886419354838715E-2</v>
      </c>
      <c r="AT151" s="4">
        <f t="shared" si="159"/>
        <v>0.11300351612903226</v>
      </c>
      <c r="AU151" s="4">
        <f t="shared" si="161"/>
        <v>0.13624229032258064</v>
      </c>
      <c r="AV151" s="4">
        <f t="shared" si="163"/>
        <v>0.11657064516129033</v>
      </c>
      <c r="AW151" s="4">
        <f t="shared" si="165"/>
        <v>0.14007480645161291</v>
      </c>
      <c r="AX151" s="4">
        <f t="shared" si="167"/>
        <v>0.15258345161290324</v>
      </c>
      <c r="AY151" s="4">
        <f t="shared" si="169"/>
        <v>0.18602648387096773</v>
      </c>
      <c r="AZ151" s="4">
        <f t="shared" si="171"/>
        <v>0.17729783870967741</v>
      </c>
      <c r="BA151" s="4">
        <f t="shared" si="173"/>
        <v>0.20233419354838708</v>
      </c>
      <c r="BB151" s="4">
        <f t="shared" si="175"/>
        <v>0.19264654838709677</v>
      </c>
      <c r="BC151" s="4">
        <f t="shared" si="177"/>
        <v>0.16084500000000002</v>
      </c>
      <c r="BD151" s="4">
        <f t="shared" si="179"/>
        <v>0.23180470967741937</v>
      </c>
      <c r="BE151" s="4">
        <f t="shared" si="181"/>
        <v>0.31590870967741935</v>
      </c>
      <c r="BF151" s="4">
        <f t="shared" si="183"/>
        <v>0.32593906451612903</v>
      </c>
      <c r="BG151" s="4">
        <f t="shared" si="185"/>
        <v>0.41229490322580642</v>
      </c>
      <c r="BH151" s="4">
        <f t="shared" si="187"/>
        <v>0.28202267741935488</v>
      </c>
      <c r="BI151" s="4">
        <f t="shared" ref="BI151:BI181" si="189">(BI59/1000000)/$A151</f>
        <v>0.14864780645161288</v>
      </c>
    </row>
    <row r="152" spans="1:70" x14ac:dyDescent="0.2">
      <c r="A152" s="4">
        <v>30</v>
      </c>
      <c r="B152" s="5">
        <v>36100</v>
      </c>
      <c r="C152" s="4">
        <f t="shared" si="153"/>
        <v>2.1926497999999999</v>
      </c>
      <c r="D152" s="4">
        <f t="shared" si="153"/>
        <v>2.1626333333333334E-2</v>
      </c>
      <c r="E152" s="4">
        <f t="shared" si="139"/>
        <v>4.2792366666666665E-2</v>
      </c>
      <c r="F152" s="4">
        <f t="shared" si="141"/>
        <v>3.948496666666667E-2</v>
      </c>
      <c r="G152" s="4">
        <f t="shared" si="143"/>
        <v>2.5308600000000001E-2</v>
      </c>
      <c r="H152" s="4">
        <f t="shared" si="145"/>
        <v>3.9177833333333335E-2</v>
      </c>
      <c r="I152" s="4">
        <f t="shared" si="147"/>
        <v>3.0767300000000001E-2</v>
      </c>
      <c r="J152" s="4">
        <f t="shared" si="149"/>
        <v>4.4259733333333336E-2</v>
      </c>
      <c r="K152" s="4">
        <f t="shared" si="151"/>
        <v>2.9046599999999999E-2</v>
      </c>
      <c r="L152" s="4">
        <f t="shared" si="154"/>
        <v>4.7742599999999996E-2</v>
      </c>
      <c r="M152" s="4">
        <f t="shared" si="156"/>
        <v>2.9311866666666669E-2</v>
      </c>
      <c r="N152" s="4">
        <f t="shared" si="158"/>
        <v>3.20323E-2</v>
      </c>
      <c r="O152" s="4">
        <f t="shared" si="160"/>
        <v>3.1737333333333333E-2</v>
      </c>
      <c r="P152" s="4">
        <f t="shared" si="162"/>
        <v>3.424046666666667E-2</v>
      </c>
      <c r="Q152" s="4">
        <f t="shared" si="164"/>
        <v>2.5493433333333333E-2</v>
      </c>
      <c r="R152" s="4">
        <f t="shared" si="166"/>
        <v>4.0106500000000003E-2</v>
      </c>
      <c r="S152" s="4">
        <f t="shared" si="168"/>
        <v>3.863846666666667E-2</v>
      </c>
      <c r="T152" s="4">
        <f t="shared" si="170"/>
        <v>4.1105866666666671E-2</v>
      </c>
      <c r="U152" s="4">
        <f t="shared" si="172"/>
        <v>2.8661766666666665E-2</v>
      </c>
      <c r="V152" s="4">
        <f t="shared" si="174"/>
        <v>4.673766666666667E-2</v>
      </c>
      <c r="W152" s="4">
        <f t="shared" si="176"/>
        <v>3.5115199999999999E-2</v>
      </c>
      <c r="X152" s="4">
        <f t="shared" si="178"/>
        <v>4.9739666666666661E-2</v>
      </c>
      <c r="Y152" s="4">
        <f t="shared" si="180"/>
        <v>3.2521833333333333E-2</v>
      </c>
      <c r="Z152" s="4">
        <f t="shared" si="182"/>
        <v>2.7511833333333333E-2</v>
      </c>
      <c r="AA152" s="4">
        <f t="shared" si="184"/>
        <v>5.9695766666666664E-2</v>
      </c>
      <c r="AB152" s="4">
        <f t="shared" si="186"/>
        <v>4.4944500000000005E-2</v>
      </c>
      <c r="AC152" s="4">
        <f t="shared" si="188"/>
        <v>4.7380700000000005E-2</v>
      </c>
      <c r="AD152" s="4">
        <f t="shared" ref="AD152:AD183" si="190">(AD60/1000000)/$A152</f>
        <v>6.4141533333333334E-2</v>
      </c>
      <c r="AE152" s="4">
        <f t="shared" si="133"/>
        <v>4.0489366666666665E-2</v>
      </c>
      <c r="AF152" s="4">
        <f t="shared" si="134"/>
        <v>6.8432433333333334E-2</v>
      </c>
      <c r="AG152" s="4">
        <f t="shared" si="135"/>
        <v>5.6482966666666662E-2</v>
      </c>
      <c r="AH152" s="4">
        <f t="shared" si="136"/>
        <v>6.504533333333333E-2</v>
      </c>
      <c r="AI152" s="4">
        <f t="shared" si="137"/>
        <v>4.5811933333333332E-2</v>
      </c>
      <c r="AJ152" s="4">
        <f t="shared" si="138"/>
        <v>6.6311966666666666E-2</v>
      </c>
      <c r="AK152" s="4">
        <f t="shared" si="140"/>
        <v>6.440913333333334E-2</v>
      </c>
      <c r="AL152" s="4">
        <f t="shared" si="142"/>
        <v>9.8785533333333342E-2</v>
      </c>
      <c r="AM152" s="4">
        <f t="shared" si="144"/>
        <v>8.3277000000000004E-2</v>
      </c>
      <c r="AN152" s="4">
        <f t="shared" si="146"/>
        <v>6.9114899999999993E-2</v>
      </c>
      <c r="AO152" s="4">
        <f t="shared" si="148"/>
        <v>7.6035266666666657E-2</v>
      </c>
      <c r="AP152" s="4">
        <f t="shared" si="150"/>
        <v>9.8466200000000004E-2</v>
      </c>
      <c r="AQ152" s="4">
        <f t="shared" si="152"/>
        <v>8.0329499999999998E-2</v>
      </c>
      <c r="AR152" s="4">
        <f t="shared" si="155"/>
        <v>9.3662200000000001E-2</v>
      </c>
      <c r="AS152" s="4">
        <f t="shared" si="157"/>
        <v>9.1658166666666666E-2</v>
      </c>
      <c r="AT152" s="4">
        <f t="shared" si="159"/>
        <v>0.10632536666666666</v>
      </c>
      <c r="AU152" s="4">
        <f t="shared" si="161"/>
        <v>0.12465693333333333</v>
      </c>
      <c r="AV152" s="4">
        <f t="shared" si="163"/>
        <v>0.11160543333333334</v>
      </c>
      <c r="AW152" s="4">
        <f t="shared" si="165"/>
        <v>0.12914493333333332</v>
      </c>
      <c r="AX152" s="4">
        <f t="shared" si="167"/>
        <v>0.1380014</v>
      </c>
      <c r="AY152" s="4">
        <f t="shared" si="169"/>
        <v>0.18234213333333335</v>
      </c>
      <c r="AZ152" s="4">
        <f t="shared" si="171"/>
        <v>0.17139479999999999</v>
      </c>
      <c r="BA152" s="4">
        <f t="shared" si="173"/>
        <v>0.19806460000000001</v>
      </c>
      <c r="BB152" s="4">
        <f t="shared" si="175"/>
        <v>0.18153726666666667</v>
      </c>
      <c r="BC152" s="4">
        <f t="shared" si="177"/>
        <v>0.1535861</v>
      </c>
      <c r="BD152" s="4">
        <f t="shared" si="179"/>
        <v>0.21177080000000001</v>
      </c>
      <c r="BE152" s="4">
        <f t="shared" si="181"/>
        <v>0.28893593333333334</v>
      </c>
      <c r="BF152" s="4">
        <f t="shared" si="183"/>
        <v>0.30303356666666664</v>
      </c>
      <c r="BG152" s="4">
        <f t="shared" si="185"/>
        <v>0.38477786666666669</v>
      </c>
      <c r="BH152" s="4">
        <f t="shared" si="187"/>
        <v>0.24906163333333334</v>
      </c>
      <c r="BI152" s="4">
        <f t="shared" si="189"/>
        <v>0.28044053333333335</v>
      </c>
      <c r="BJ152" s="4">
        <f t="shared" ref="BJ152:BJ181" si="191">(BJ60/1000000)/$A152</f>
        <v>0.155644</v>
      </c>
    </row>
    <row r="153" spans="1:70" x14ac:dyDescent="0.2">
      <c r="A153" s="4">
        <v>31</v>
      </c>
      <c r="B153" s="5">
        <v>36130</v>
      </c>
      <c r="C153" s="4">
        <f t="shared" si="153"/>
        <v>2.1317732580645159</v>
      </c>
      <c r="D153" s="4">
        <f t="shared" si="153"/>
        <v>2.1000548387096772E-2</v>
      </c>
      <c r="E153" s="4">
        <f t="shared" si="139"/>
        <v>4.1894096774193548E-2</v>
      </c>
      <c r="F153" s="4">
        <f t="shared" si="141"/>
        <v>3.8438064516129036E-2</v>
      </c>
      <c r="G153" s="4">
        <f t="shared" si="143"/>
        <v>2.5743580645161288E-2</v>
      </c>
      <c r="H153" s="4">
        <f t="shared" si="145"/>
        <v>3.6411290322580642E-2</v>
      </c>
      <c r="I153" s="4">
        <f t="shared" si="147"/>
        <v>2.8441322580645162E-2</v>
      </c>
      <c r="J153" s="4">
        <f t="shared" si="149"/>
        <v>4.1504064516129036E-2</v>
      </c>
      <c r="K153" s="4">
        <f t="shared" si="151"/>
        <v>2.7129064516129033E-2</v>
      </c>
      <c r="L153" s="4">
        <f t="shared" si="154"/>
        <v>4.7356967741935485E-2</v>
      </c>
      <c r="M153" s="4">
        <f t="shared" si="156"/>
        <v>2.8023741935483869E-2</v>
      </c>
      <c r="N153" s="4">
        <f t="shared" si="158"/>
        <v>3.1170935483870968E-2</v>
      </c>
      <c r="O153" s="4">
        <f t="shared" si="160"/>
        <v>3.0654516129032257E-2</v>
      </c>
      <c r="P153" s="4">
        <f t="shared" si="162"/>
        <v>3.1013387096774193E-2</v>
      </c>
      <c r="Q153" s="4">
        <f t="shared" si="164"/>
        <v>2.3428290322580644E-2</v>
      </c>
      <c r="R153" s="4">
        <f t="shared" si="166"/>
        <v>4.1043806451612909E-2</v>
      </c>
      <c r="S153" s="4">
        <f t="shared" si="168"/>
        <v>3.5935806451612901E-2</v>
      </c>
      <c r="T153" s="4">
        <f t="shared" si="170"/>
        <v>4.1484161290322577E-2</v>
      </c>
      <c r="U153" s="4">
        <f t="shared" si="172"/>
        <v>2.7884354838709678E-2</v>
      </c>
      <c r="V153" s="4">
        <f t="shared" si="174"/>
        <v>4.2352032258064519E-2</v>
      </c>
      <c r="W153" s="4">
        <f t="shared" si="176"/>
        <v>3.3704451612903225E-2</v>
      </c>
      <c r="X153" s="4">
        <f t="shared" si="178"/>
        <v>4.6488064516129031E-2</v>
      </c>
      <c r="Y153" s="4">
        <f t="shared" si="180"/>
        <v>3.1252225806451615E-2</v>
      </c>
      <c r="Z153" s="4">
        <f t="shared" si="182"/>
        <v>2.5663193548387097E-2</v>
      </c>
      <c r="AA153" s="4">
        <f t="shared" si="184"/>
        <v>5.7682967741935487E-2</v>
      </c>
      <c r="AB153" s="4">
        <f t="shared" si="186"/>
        <v>4.1410354838709675E-2</v>
      </c>
      <c r="AC153" s="4">
        <f t="shared" si="188"/>
        <v>4.3363290322580648E-2</v>
      </c>
      <c r="AD153" s="4">
        <f t="shared" si="190"/>
        <v>5.6530903225806457E-2</v>
      </c>
      <c r="AE153" s="4">
        <f t="shared" ref="AE153:AE184" si="192">(AE61/1000000)/$A153</f>
        <v>3.9209645161290323E-2</v>
      </c>
      <c r="AF153" s="4">
        <f t="shared" si="134"/>
        <v>6.2367193548387101E-2</v>
      </c>
      <c r="AG153" s="4">
        <f t="shared" si="135"/>
        <v>5.46231935483871E-2</v>
      </c>
      <c r="AH153" s="4">
        <f t="shared" si="136"/>
        <v>5.9258322580645159E-2</v>
      </c>
      <c r="AI153" s="4">
        <f t="shared" si="137"/>
        <v>5.899532258064516E-2</v>
      </c>
      <c r="AJ153" s="4">
        <f t="shared" si="138"/>
        <v>6.2492290322580642E-2</v>
      </c>
      <c r="AK153" s="4">
        <f t="shared" si="140"/>
        <v>6.02118064516129E-2</v>
      </c>
      <c r="AL153" s="4">
        <f t="shared" si="142"/>
        <v>9.2442419354838698E-2</v>
      </c>
      <c r="AM153" s="4">
        <f t="shared" si="144"/>
        <v>8.0524612903225809E-2</v>
      </c>
      <c r="AN153" s="4">
        <f t="shared" si="146"/>
        <v>6.5330064516129036E-2</v>
      </c>
      <c r="AO153" s="4">
        <f t="shared" si="148"/>
        <v>6.650654838709677E-2</v>
      </c>
      <c r="AP153" s="4">
        <f t="shared" si="150"/>
        <v>9.5514935483870966E-2</v>
      </c>
      <c r="AQ153" s="4">
        <f t="shared" si="152"/>
        <v>7.4056677419354844E-2</v>
      </c>
      <c r="AR153" s="4">
        <f t="shared" si="155"/>
        <v>7.9397258064516127E-2</v>
      </c>
      <c r="AS153" s="4">
        <f t="shared" si="157"/>
        <v>8.3815193548387096E-2</v>
      </c>
      <c r="AT153" s="4">
        <f t="shared" si="159"/>
        <v>9.6445645161290325E-2</v>
      </c>
      <c r="AU153" s="4">
        <f t="shared" si="161"/>
        <v>0.11564774193548387</v>
      </c>
      <c r="AV153" s="4">
        <f t="shared" si="163"/>
        <v>0.10440025806451612</v>
      </c>
      <c r="AW153" s="4">
        <f t="shared" si="165"/>
        <v>0.12151648387096775</v>
      </c>
      <c r="AX153" s="4">
        <f t="shared" si="167"/>
        <v>0.12936080645161291</v>
      </c>
      <c r="AY153" s="4">
        <f t="shared" si="169"/>
        <v>0.14741825806451614</v>
      </c>
      <c r="AZ153" s="4">
        <f t="shared" si="171"/>
        <v>0.15205758064516128</v>
      </c>
      <c r="BA153" s="4">
        <f t="shared" si="173"/>
        <v>0.17903038709677419</v>
      </c>
      <c r="BB153" s="4">
        <f t="shared" si="175"/>
        <v>0.1626762580645161</v>
      </c>
      <c r="BC153" s="4">
        <f t="shared" si="177"/>
        <v>0.13429693548387095</v>
      </c>
      <c r="BD153" s="4">
        <f t="shared" si="179"/>
        <v>0.18818958064516131</v>
      </c>
      <c r="BE153" s="4">
        <f t="shared" si="181"/>
        <v>0.265681</v>
      </c>
      <c r="BF153" s="4">
        <f t="shared" si="183"/>
        <v>0.26793129032258067</v>
      </c>
      <c r="BG153" s="4">
        <f t="shared" si="185"/>
        <v>0.33430467741935488</v>
      </c>
      <c r="BH153" s="4">
        <f t="shared" si="187"/>
        <v>0.21614112903225807</v>
      </c>
      <c r="BI153" s="4">
        <f t="shared" si="189"/>
        <v>0.24038396774193546</v>
      </c>
      <c r="BJ153" s="4">
        <f t="shared" si="191"/>
        <v>0.3218819677419355</v>
      </c>
      <c r="BK153" s="4">
        <f t="shared" ref="BK153:BK181" si="193">(BK61/1000000)/$A153</f>
        <v>0.13219812903225808</v>
      </c>
    </row>
    <row r="154" spans="1:70" x14ac:dyDescent="0.2">
      <c r="A154" s="4">
        <v>31</v>
      </c>
      <c r="B154" s="5">
        <v>36161</v>
      </c>
      <c r="C154" s="4">
        <f t="shared" ref="C154:D173" si="194">(C62/1000000)/$A154</f>
        <v>2.0970321290322582</v>
      </c>
      <c r="D154" s="4">
        <f t="shared" si="194"/>
        <v>2.2088580645161289E-2</v>
      </c>
      <c r="E154" s="4">
        <f t="shared" si="139"/>
        <v>3.9909870967741935E-2</v>
      </c>
      <c r="F154" s="4">
        <f t="shared" si="141"/>
        <v>3.5837677419354834E-2</v>
      </c>
      <c r="G154" s="4">
        <f t="shared" si="143"/>
        <v>2.6112451612903226E-2</v>
      </c>
      <c r="H154" s="4">
        <f t="shared" si="145"/>
        <v>3.5328225806451612E-2</v>
      </c>
      <c r="I154" s="4">
        <f t="shared" si="147"/>
        <v>2.748548387096774E-2</v>
      </c>
      <c r="J154" s="4">
        <f t="shared" si="149"/>
        <v>4.1356709677419355E-2</v>
      </c>
      <c r="K154" s="4">
        <f t="shared" si="151"/>
        <v>3.1170483870967741E-2</v>
      </c>
      <c r="L154" s="4">
        <f t="shared" si="154"/>
        <v>4.6558161290322579E-2</v>
      </c>
      <c r="M154" s="4">
        <f t="shared" si="156"/>
        <v>2.9506387096774195E-2</v>
      </c>
      <c r="N154" s="4">
        <f t="shared" si="158"/>
        <v>2.8252064516129032E-2</v>
      </c>
      <c r="O154" s="4">
        <f t="shared" si="160"/>
        <v>3.0739096774193547E-2</v>
      </c>
      <c r="P154" s="4">
        <f t="shared" si="162"/>
        <v>2.861841935483871E-2</v>
      </c>
      <c r="Q154" s="4">
        <f t="shared" si="164"/>
        <v>2.435451612903226E-2</v>
      </c>
      <c r="R154" s="4">
        <f t="shared" si="166"/>
        <v>3.9580064516129033E-2</v>
      </c>
      <c r="S154" s="4">
        <f t="shared" si="168"/>
        <v>3.2571387096774193E-2</v>
      </c>
      <c r="T154" s="4">
        <f t="shared" si="170"/>
        <v>4.0862225806451616E-2</v>
      </c>
      <c r="U154" s="4">
        <f t="shared" si="172"/>
        <v>2.7825548387096773E-2</v>
      </c>
      <c r="V154" s="4">
        <f t="shared" si="174"/>
        <v>4.5082096774193552E-2</v>
      </c>
      <c r="W154" s="4">
        <f t="shared" si="176"/>
        <v>3.2559322580645159E-2</v>
      </c>
      <c r="X154" s="4">
        <f t="shared" si="178"/>
        <v>4.7348451612903228E-2</v>
      </c>
      <c r="Y154" s="4">
        <f t="shared" si="180"/>
        <v>2.6669451612903225E-2</v>
      </c>
      <c r="Z154" s="4">
        <f t="shared" si="182"/>
        <v>2.5316000000000002E-2</v>
      </c>
      <c r="AA154" s="4">
        <f t="shared" si="184"/>
        <v>5.3299129032258065E-2</v>
      </c>
      <c r="AB154" s="4">
        <f t="shared" si="186"/>
        <v>4.0666387096774198E-2</v>
      </c>
      <c r="AC154" s="4">
        <f t="shared" si="188"/>
        <v>4.1791064516129031E-2</v>
      </c>
      <c r="AD154" s="4">
        <f t="shared" si="190"/>
        <v>5.3573709677419354E-2</v>
      </c>
      <c r="AE154" s="4">
        <f t="shared" si="192"/>
        <v>3.7856645161290323E-2</v>
      </c>
      <c r="AF154" s="4">
        <f t="shared" ref="AF154:AF185" si="195">(AF62/1000000)/$A154</f>
        <v>6.0469548387096776E-2</v>
      </c>
      <c r="AG154" s="4">
        <f t="shared" si="135"/>
        <v>5.2034709677419355E-2</v>
      </c>
      <c r="AH154" s="4">
        <f t="shared" si="136"/>
        <v>5.9452096774193552E-2</v>
      </c>
      <c r="AI154" s="4">
        <f t="shared" si="137"/>
        <v>5.5372419354838706E-2</v>
      </c>
      <c r="AJ154" s="4">
        <f t="shared" si="138"/>
        <v>6.1724645161290323E-2</v>
      </c>
      <c r="AK154" s="4">
        <f t="shared" si="140"/>
        <v>5.9513870967741932E-2</v>
      </c>
      <c r="AL154" s="4">
        <f t="shared" si="142"/>
        <v>8.8636193548387102E-2</v>
      </c>
      <c r="AM154" s="4">
        <f t="shared" si="144"/>
        <v>7.7618516129032256E-2</v>
      </c>
      <c r="AN154" s="4">
        <f t="shared" si="146"/>
        <v>6.3170806451612896E-2</v>
      </c>
      <c r="AO154" s="4">
        <f t="shared" si="148"/>
        <v>6.2437064516129029E-2</v>
      </c>
      <c r="AP154" s="4">
        <f t="shared" si="150"/>
        <v>9.275467741935485E-2</v>
      </c>
      <c r="AQ154" s="4">
        <f t="shared" si="152"/>
        <v>7.1500838709677425E-2</v>
      </c>
      <c r="AR154" s="4">
        <f t="shared" si="155"/>
        <v>6.907032258064516E-2</v>
      </c>
      <c r="AS154" s="4">
        <f t="shared" si="157"/>
        <v>7.7924935483870972E-2</v>
      </c>
      <c r="AT154" s="4">
        <f t="shared" si="159"/>
        <v>9.1926774193548388E-2</v>
      </c>
      <c r="AU154" s="4">
        <f t="shared" si="161"/>
        <v>0.11242525806451613</v>
      </c>
      <c r="AV154" s="4">
        <f t="shared" si="163"/>
        <v>9.7900193548387096E-2</v>
      </c>
      <c r="AW154" s="4">
        <f t="shared" si="165"/>
        <v>0.11897012903225807</v>
      </c>
      <c r="AX154" s="4">
        <f t="shared" si="167"/>
        <v>0.1172306129032258</v>
      </c>
      <c r="AY154" s="4">
        <f t="shared" si="169"/>
        <v>0.15803306451612903</v>
      </c>
      <c r="AZ154" s="4">
        <f t="shared" si="171"/>
        <v>0.14303983870967743</v>
      </c>
      <c r="BA154" s="4">
        <f t="shared" si="173"/>
        <v>0.16701109677419354</v>
      </c>
      <c r="BB154" s="4">
        <f t="shared" si="175"/>
        <v>0.15481903225806451</v>
      </c>
      <c r="BC154" s="4">
        <f t="shared" si="177"/>
        <v>0.13369751612903227</v>
      </c>
      <c r="BD154" s="4">
        <f t="shared" si="179"/>
        <v>0.17095874193548385</v>
      </c>
      <c r="BE154" s="4">
        <f t="shared" si="181"/>
        <v>0.23289680645161293</v>
      </c>
      <c r="BF154" s="4">
        <f t="shared" si="183"/>
        <v>0.24858487096774193</v>
      </c>
      <c r="BG154" s="4">
        <f t="shared" si="185"/>
        <v>0.32199193548387095</v>
      </c>
      <c r="BH154" s="4">
        <f t="shared" si="187"/>
        <v>0.20229809677419355</v>
      </c>
      <c r="BI154" s="4">
        <f t="shared" si="189"/>
        <v>0.22180516129032257</v>
      </c>
      <c r="BJ154" s="4">
        <f t="shared" si="191"/>
        <v>0.29965561290322584</v>
      </c>
      <c r="BK154" s="4">
        <f t="shared" si="193"/>
        <v>0.31347390322580648</v>
      </c>
      <c r="BL154" s="4">
        <f t="shared" ref="BL154:BL181" si="196">(BL62/1000000)/$A154</f>
        <v>0.21337248387096774</v>
      </c>
    </row>
    <row r="155" spans="1:70" x14ac:dyDescent="0.2">
      <c r="A155" s="4">
        <v>28</v>
      </c>
      <c r="B155" s="5">
        <v>36192</v>
      </c>
      <c r="C155" s="4">
        <f t="shared" si="194"/>
        <v>2.0788640714285713</v>
      </c>
      <c r="D155" s="4">
        <f t="shared" si="194"/>
        <v>2.1812035714285714E-2</v>
      </c>
      <c r="E155" s="4">
        <f t="shared" si="139"/>
        <v>3.8298392857142857E-2</v>
      </c>
      <c r="F155" s="4">
        <f t="shared" si="141"/>
        <v>3.6447571428571426E-2</v>
      </c>
      <c r="G155" s="4">
        <f t="shared" si="143"/>
        <v>2.7066928571428572E-2</v>
      </c>
      <c r="H155" s="4">
        <f t="shared" si="145"/>
        <v>3.454410714285714E-2</v>
      </c>
      <c r="I155" s="4">
        <f t="shared" si="147"/>
        <v>2.7639178571428568E-2</v>
      </c>
      <c r="J155" s="4">
        <f t="shared" si="149"/>
        <v>4.1467964285714289E-2</v>
      </c>
      <c r="K155" s="4">
        <f t="shared" si="151"/>
        <v>2.8913250000000001E-2</v>
      </c>
      <c r="L155" s="4">
        <f t="shared" si="154"/>
        <v>4.5455035714285712E-2</v>
      </c>
      <c r="M155" s="4">
        <f t="shared" si="156"/>
        <v>2.9574214285714284E-2</v>
      </c>
      <c r="N155" s="4">
        <f t="shared" si="158"/>
        <v>2.6671285714285713E-2</v>
      </c>
      <c r="O155" s="4">
        <f t="shared" si="160"/>
        <v>3.0220964285714285E-2</v>
      </c>
      <c r="P155" s="4">
        <f t="shared" si="162"/>
        <v>2.8388964285714285E-2</v>
      </c>
      <c r="Q155" s="4">
        <f t="shared" si="164"/>
        <v>2.3163642857142858E-2</v>
      </c>
      <c r="R155" s="4">
        <f t="shared" si="166"/>
        <v>3.7399821428571435E-2</v>
      </c>
      <c r="S155" s="4">
        <f t="shared" si="168"/>
        <v>2.9225214285714285E-2</v>
      </c>
      <c r="T155" s="4">
        <f t="shared" si="170"/>
        <v>3.9393071428571423E-2</v>
      </c>
      <c r="U155" s="4">
        <f t="shared" si="172"/>
        <v>2.5620607142857143E-2</v>
      </c>
      <c r="V155" s="4">
        <f t="shared" si="174"/>
        <v>4.3248214285714286E-2</v>
      </c>
      <c r="W155" s="4">
        <f t="shared" si="176"/>
        <v>3.2661785714285713E-2</v>
      </c>
      <c r="X155" s="4">
        <f t="shared" si="178"/>
        <v>4.4201607142857147E-2</v>
      </c>
      <c r="Y155" s="4">
        <f t="shared" si="180"/>
        <v>2.8210535714285716E-2</v>
      </c>
      <c r="Z155" s="4">
        <f t="shared" si="182"/>
        <v>2.5978535714285714E-2</v>
      </c>
      <c r="AA155" s="4">
        <f t="shared" si="184"/>
        <v>4.8101999999999999E-2</v>
      </c>
      <c r="AB155" s="4">
        <f t="shared" si="186"/>
        <v>4.0027642857142852E-2</v>
      </c>
      <c r="AC155" s="4">
        <f t="shared" si="188"/>
        <v>4.0292785714285718E-2</v>
      </c>
      <c r="AD155" s="4">
        <f t="shared" si="190"/>
        <v>5.2984785714285713E-2</v>
      </c>
      <c r="AE155" s="4">
        <f t="shared" si="192"/>
        <v>3.7191107142857137E-2</v>
      </c>
      <c r="AF155" s="4">
        <f t="shared" si="195"/>
        <v>5.9169642857142858E-2</v>
      </c>
      <c r="AG155" s="4">
        <f t="shared" ref="AG155:AG186" si="197">(AG63/1000000)/$A155</f>
        <v>4.793510714285714E-2</v>
      </c>
      <c r="AH155" s="4">
        <f t="shared" si="136"/>
        <v>5.4202035714285716E-2</v>
      </c>
      <c r="AI155" s="4">
        <f t="shared" si="137"/>
        <v>5.3384714285714285E-2</v>
      </c>
      <c r="AJ155" s="4">
        <f t="shared" si="138"/>
        <v>5.7587928571428575E-2</v>
      </c>
      <c r="AK155" s="4">
        <f t="shared" si="140"/>
        <v>6.0353214285714281E-2</v>
      </c>
      <c r="AL155" s="4">
        <f t="shared" si="142"/>
        <v>8.6246571428571422E-2</v>
      </c>
      <c r="AM155" s="4">
        <f t="shared" si="144"/>
        <v>7.4983928571428562E-2</v>
      </c>
      <c r="AN155" s="4">
        <f t="shared" si="146"/>
        <v>6.1168214285714284E-2</v>
      </c>
      <c r="AO155" s="4">
        <f t="shared" si="148"/>
        <v>5.7424678571428571E-2</v>
      </c>
      <c r="AP155" s="4">
        <f t="shared" si="150"/>
        <v>8.6942892857142851E-2</v>
      </c>
      <c r="AQ155" s="4">
        <f t="shared" si="152"/>
        <v>6.8002750000000001E-2</v>
      </c>
      <c r="AR155" s="4">
        <f t="shared" si="155"/>
        <v>7.5558678571428575E-2</v>
      </c>
      <c r="AS155" s="4">
        <f t="shared" si="157"/>
        <v>7.6007964285714297E-2</v>
      </c>
      <c r="AT155" s="4">
        <f t="shared" si="159"/>
        <v>8.690764285714285E-2</v>
      </c>
      <c r="AU155" s="4">
        <f t="shared" si="161"/>
        <v>0.10776307142857143</v>
      </c>
      <c r="AV155" s="4">
        <f t="shared" si="163"/>
        <v>9.114339285714286E-2</v>
      </c>
      <c r="AW155" s="4">
        <f t="shared" si="165"/>
        <v>0.11225085714285714</v>
      </c>
      <c r="AX155" s="4">
        <f t="shared" si="167"/>
        <v>0.1105985</v>
      </c>
      <c r="AY155" s="4">
        <f t="shared" si="169"/>
        <v>0.16289492857142857</v>
      </c>
      <c r="AZ155" s="4">
        <f t="shared" si="171"/>
        <v>0.13701978571428572</v>
      </c>
      <c r="BA155" s="4">
        <f t="shared" si="173"/>
        <v>0.15231471428571428</v>
      </c>
      <c r="BB155" s="4">
        <f t="shared" si="175"/>
        <v>0.14328089285714288</v>
      </c>
      <c r="BC155" s="4">
        <f t="shared" si="177"/>
        <v>0.12343014285714285</v>
      </c>
      <c r="BD155" s="4">
        <f t="shared" si="179"/>
        <v>0.15754746428571428</v>
      </c>
      <c r="BE155" s="4">
        <f t="shared" si="181"/>
        <v>0.20049182142857142</v>
      </c>
      <c r="BF155" s="4">
        <f t="shared" si="183"/>
        <v>0.23125742857142859</v>
      </c>
      <c r="BG155" s="4">
        <f t="shared" si="185"/>
        <v>0.30846114285714288</v>
      </c>
      <c r="BH155" s="4">
        <f t="shared" si="187"/>
        <v>0.18961496428571428</v>
      </c>
      <c r="BI155" s="4">
        <f t="shared" si="189"/>
        <v>0.20096057142857143</v>
      </c>
      <c r="BJ155" s="4">
        <f t="shared" si="191"/>
        <v>0.28550278571428572</v>
      </c>
      <c r="BK155" s="4">
        <f t="shared" si="193"/>
        <v>0.27781853571428572</v>
      </c>
      <c r="BL155" s="4">
        <f t="shared" si="196"/>
        <v>0.38746253571428568</v>
      </c>
      <c r="BM155" s="4">
        <f t="shared" ref="BM155:BM181" si="198">(BM63/1000000)/$A155</f>
        <v>0.15470728571428571</v>
      </c>
    </row>
    <row r="156" spans="1:70" x14ac:dyDescent="0.2">
      <c r="A156" s="4">
        <v>31</v>
      </c>
      <c r="B156" s="5">
        <v>36220</v>
      </c>
      <c r="C156" s="4">
        <f t="shared" si="194"/>
        <v>2.0529828064516131</v>
      </c>
      <c r="D156" s="4">
        <f t="shared" si="194"/>
        <v>2.3221580645161291E-2</v>
      </c>
      <c r="E156" s="4">
        <f t="shared" si="139"/>
        <v>3.6511870967741937E-2</v>
      </c>
      <c r="F156" s="4">
        <f t="shared" si="141"/>
        <v>3.4115516129032263E-2</v>
      </c>
      <c r="G156" s="4">
        <f t="shared" si="143"/>
        <v>2.6762032258064516E-2</v>
      </c>
      <c r="H156" s="4">
        <f t="shared" si="145"/>
        <v>3.3627548387096771E-2</v>
      </c>
      <c r="I156" s="4">
        <f t="shared" si="147"/>
        <v>2.6313516129032256E-2</v>
      </c>
      <c r="J156" s="4">
        <f t="shared" si="149"/>
        <v>3.9607354838709675E-2</v>
      </c>
      <c r="K156" s="4">
        <f t="shared" si="151"/>
        <v>2.7132870967741935E-2</v>
      </c>
      <c r="L156" s="4">
        <f t="shared" si="154"/>
        <v>4.3548516129032259E-2</v>
      </c>
      <c r="M156" s="4">
        <f t="shared" si="156"/>
        <v>2.8944483870967742E-2</v>
      </c>
      <c r="N156" s="4">
        <f t="shared" si="158"/>
        <v>2.5995129032258067E-2</v>
      </c>
      <c r="O156" s="4">
        <f t="shared" si="160"/>
        <v>2.9334838709677419E-2</v>
      </c>
      <c r="P156" s="4">
        <f t="shared" si="162"/>
        <v>2.4889161290322582E-2</v>
      </c>
      <c r="Q156" s="4">
        <f t="shared" si="164"/>
        <v>2.2285419354838711E-2</v>
      </c>
      <c r="R156" s="4">
        <f t="shared" si="166"/>
        <v>3.6300935483870971E-2</v>
      </c>
      <c r="S156" s="4">
        <f t="shared" si="168"/>
        <v>2.826316129032258E-2</v>
      </c>
      <c r="T156" s="4">
        <f t="shared" si="170"/>
        <v>4.0115354838709677E-2</v>
      </c>
      <c r="U156" s="4">
        <f t="shared" si="172"/>
        <v>2.3692000000000001E-2</v>
      </c>
      <c r="V156" s="4">
        <f t="shared" si="174"/>
        <v>4.176867741935484E-2</v>
      </c>
      <c r="W156" s="4">
        <f t="shared" si="176"/>
        <v>3.1644838709677423E-2</v>
      </c>
      <c r="X156" s="4">
        <f t="shared" si="178"/>
        <v>4.2312322580645163E-2</v>
      </c>
      <c r="Y156" s="4">
        <f t="shared" si="180"/>
        <v>2.7939645161290324E-2</v>
      </c>
      <c r="Z156" s="4">
        <f t="shared" si="182"/>
        <v>2.5232258064516129E-2</v>
      </c>
      <c r="AA156" s="4">
        <f t="shared" si="184"/>
        <v>4.4584806451612904E-2</v>
      </c>
      <c r="AB156" s="4">
        <f t="shared" si="186"/>
        <v>3.8229677419354839E-2</v>
      </c>
      <c r="AC156" s="4">
        <f t="shared" si="188"/>
        <v>3.8923387096774197E-2</v>
      </c>
      <c r="AD156" s="4">
        <f t="shared" si="190"/>
        <v>5.2030290322580643E-2</v>
      </c>
      <c r="AE156" s="4">
        <f t="shared" si="192"/>
        <v>3.4238032258064516E-2</v>
      </c>
      <c r="AF156" s="4">
        <f t="shared" si="195"/>
        <v>5.8468096774193547E-2</v>
      </c>
      <c r="AG156" s="4">
        <f t="shared" si="197"/>
        <v>4.8762903225806446E-2</v>
      </c>
      <c r="AH156" s="4">
        <f t="shared" ref="AH156:AH187" si="199">(AH64/1000000)/$A156</f>
        <v>4.8599741935483866E-2</v>
      </c>
      <c r="AI156" s="4">
        <f t="shared" si="137"/>
        <v>4.8883903225806449E-2</v>
      </c>
      <c r="AJ156" s="4">
        <f t="shared" si="138"/>
        <v>5.5455774193548385E-2</v>
      </c>
      <c r="AK156" s="4">
        <f t="shared" si="140"/>
        <v>5.7671903225806447E-2</v>
      </c>
      <c r="AL156" s="4">
        <f t="shared" si="142"/>
        <v>8.4900870967741945E-2</v>
      </c>
      <c r="AM156" s="4">
        <f t="shared" si="144"/>
        <v>6.9973903225806461E-2</v>
      </c>
      <c r="AN156" s="4">
        <f t="shared" si="146"/>
        <v>6.1578838709677418E-2</v>
      </c>
      <c r="AO156" s="4">
        <f t="shared" si="148"/>
        <v>5.1730387096774195E-2</v>
      </c>
      <c r="AP156" s="4">
        <f t="shared" si="150"/>
        <v>8.4177225806451622E-2</v>
      </c>
      <c r="AQ156" s="4">
        <f t="shared" si="152"/>
        <v>6.3359193548387094E-2</v>
      </c>
      <c r="AR156" s="4">
        <f t="shared" si="155"/>
        <v>7.3054741935483863E-2</v>
      </c>
      <c r="AS156" s="4">
        <f t="shared" si="157"/>
        <v>7.1117612903225796E-2</v>
      </c>
      <c r="AT156" s="4">
        <f t="shared" si="159"/>
        <v>8.1467419354838713E-2</v>
      </c>
      <c r="AU156" s="4">
        <f t="shared" si="161"/>
        <v>0.10364206451612903</v>
      </c>
      <c r="AV156" s="4">
        <f t="shared" si="163"/>
        <v>8.1513193548387097E-2</v>
      </c>
      <c r="AW156" s="4">
        <f t="shared" si="165"/>
        <v>0.1062368064516129</v>
      </c>
      <c r="AX156" s="4">
        <f t="shared" si="167"/>
        <v>0.10484600000000001</v>
      </c>
      <c r="AY156" s="4">
        <f t="shared" si="169"/>
        <v>0.15116658064516128</v>
      </c>
      <c r="AZ156" s="4">
        <f t="shared" si="171"/>
        <v>0.12582641935483871</v>
      </c>
      <c r="BA156" s="4">
        <f t="shared" si="173"/>
        <v>0.14246474193548389</v>
      </c>
      <c r="BB156" s="4">
        <f t="shared" si="175"/>
        <v>0.12927658064516129</v>
      </c>
      <c r="BC156" s="4">
        <f t="shared" si="177"/>
        <v>0.11709896774193548</v>
      </c>
      <c r="BD156" s="4">
        <f t="shared" si="179"/>
        <v>0.15283387096774192</v>
      </c>
      <c r="BE156" s="4">
        <f t="shared" si="181"/>
        <v>0.18774790322580645</v>
      </c>
      <c r="BF156" s="4">
        <f t="shared" si="183"/>
        <v>0.21445729032258065</v>
      </c>
      <c r="BG156" s="4">
        <f t="shared" si="185"/>
        <v>0.28682006451612907</v>
      </c>
      <c r="BH156" s="4">
        <f t="shared" si="187"/>
        <v>0.17127406451612903</v>
      </c>
      <c r="BI156" s="4">
        <f t="shared" si="189"/>
        <v>0.18369593548387098</v>
      </c>
      <c r="BJ156" s="4">
        <f t="shared" si="191"/>
        <v>0.25316935483870967</v>
      </c>
      <c r="BK156" s="4">
        <f t="shared" si="193"/>
        <v>0.24909270967741934</v>
      </c>
      <c r="BL156" s="4">
        <f t="shared" si="196"/>
        <v>0.35552551612903227</v>
      </c>
      <c r="BM156" s="4">
        <f t="shared" si="198"/>
        <v>0.33413625806451613</v>
      </c>
      <c r="BN156" s="4">
        <f t="shared" ref="BN156:BN181" si="200">(BN64/1000000)/$A156</f>
        <v>0.10476835483870967</v>
      </c>
    </row>
    <row r="157" spans="1:70" x14ac:dyDescent="0.2">
      <c r="A157" s="4">
        <v>30</v>
      </c>
      <c r="B157" s="5">
        <v>36251</v>
      </c>
      <c r="C157" s="4">
        <f t="shared" si="194"/>
        <v>2.0096080999999999</v>
      </c>
      <c r="D157" s="4">
        <f t="shared" si="194"/>
        <v>2.2187933333333333E-2</v>
      </c>
      <c r="E157" s="4">
        <f t="shared" si="139"/>
        <v>3.5113100000000001E-2</v>
      </c>
      <c r="F157" s="4">
        <f t="shared" si="141"/>
        <v>3.3019333333333331E-2</v>
      </c>
      <c r="G157" s="4">
        <f t="shared" si="143"/>
        <v>2.60325E-2</v>
      </c>
      <c r="H157" s="4">
        <f t="shared" si="145"/>
        <v>3.248433333333333E-2</v>
      </c>
      <c r="I157" s="4">
        <f t="shared" si="147"/>
        <v>2.6042500000000003E-2</v>
      </c>
      <c r="J157" s="4">
        <f t="shared" si="149"/>
        <v>3.8325399999999996E-2</v>
      </c>
      <c r="K157" s="4">
        <f t="shared" si="151"/>
        <v>2.5334233333333334E-2</v>
      </c>
      <c r="L157" s="4">
        <f t="shared" si="154"/>
        <v>4.1713533333333337E-2</v>
      </c>
      <c r="M157" s="4">
        <f t="shared" si="156"/>
        <v>2.5947533333333331E-2</v>
      </c>
      <c r="N157" s="4">
        <f t="shared" si="158"/>
        <v>2.7166733333333335E-2</v>
      </c>
      <c r="O157" s="4">
        <f t="shared" si="160"/>
        <v>2.9367433333333335E-2</v>
      </c>
      <c r="P157" s="4">
        <f t="shared" si="162"/>
        <v>2.4481566666666666E-2</v>
      </c>
      <c r="Q157" s="4">
        <f t="shared" si="164"/>
        <v>2.2872999999999998E-2</v>
      </c>
      <c r="R157" s="4">
        <f t="shared" si="166"/>
        <v>3.5067166666666663E-2</v>
      </c>
      <c r="S157" s="4">
        <f t="shared" si="168"/>
        <v>2.7916933333333335E-2</v>
      </c>
      <c r="T157" s="4">
        <f t="shared" si="170"/>
        <v>3.8755699999999997E-2</v>
      </c>
      <c r="U157" s="4">
        <f t="shared" si="172"/>
        <v>2.2972300000000001E-2</v>
      </c>
      <c r="V157" s="4">
        <f t="shared" si="174"/>
        <v>4.1054466666666664E-2</v>
      </c>
      <c r="W157" s="4">
        <f t="shared" si="176"/>
        <v>3.0179366666666665E-2</v>
      </c>
      <c r="X157" s="4">
        <f t="shared" si="178"/>
        <v>4.2851700000000006E-2</v>
      </c>
      <c r="Y157" s="4">
        <f t="shared" si="180"/>
        <v>2.6080900000000001E-2</v>
      </c>
      <c r="Z157" s="4">
        <f t="shared" si="182"/>
        <v>2.4202100000000001E-2</v>
      </c>
      <c r="AA157" s="4">
        <f t="shared" si="184"/>
        <v>4.3980400000000003E-2</v>
      </c>
      <c r="AB157" s="4">
        <f t="shared" si="186"/>
        <v>3.6593666666666663E-2</v>
      </c>
      <c r="AC157" s="4">
        <f t="shared" si="188"/>
        <v>3.7176866666666662E-2</v>
      </c>
      <c r="AD157" s="4">
        <f t="shared" si="190"/>
        <v>5.0146733333333332E-2</v>
      </c>
      <c r="AE157" s="4">
        <f t="shared" si="192"/>
        <v>3.2258099999999998E-2</v>
      </c>
      <c r="AF157" s="4">
        <f t="shared" si="195"/>
        <v>5.8884699999999998E-2</v>
      </c>
      <c r="AG157" s="4">
        <f t="shared" si="197"/>
        <v>4.8228500000000001E-2</v>
      </c>
      <c r="AH157" s="4">
        <f t="shared" si="199"/>
        <v>4.5434033333333332E-2</v>
      </c>
      <c r="AI157" s="4">
        <f t="shared" ref="AI157:AI188" si="201">(AI65/1000000)/$A157</f>
        <v>4.8394133333333332E-2</v>
      </c>
      <c r="AJ157" s="4">
        <f t="shared" si="138"/>
        <v>5.2474266666666665E-2</v>
      </c>
      <c r="AK157" s="4">
        <f t="shared" si="140"/>
        <v>5.5264333333333332E-2</v>
      </c>
      <c r="AL157" s="4">
        <f t="shared" si="142"/>
        <v>8.0025199999999991E-2</v>
      </c>
      <c r="AM157" s="4">
        <f t="shared" si="144"/>
        <v>6.8339166666666659E-2</v>
      </c>
      <c r="AN157" s="4">
        <f t="shared" si="146"/>
        <v>5.8266366666666666E-2</v>
      </c>
      <c r="AO157" s="4">
        <f t="shared" si="148"/>
        <v>5.0720800000000003E-2</v>
      </c>
      <c r="AP157" s="4">
        <f t="shared" si="150"/>
        <v>7.9113900000000001E-2</v>
      </c>
      <c r="AQ157" s="4">
        <f t="shared" si="152"/>
        <v>5.9312633333333337E-2</v>
      </c>
      <c r="AR157" s="4">
        <f t="shared" si="155"/>
        <v>7.2491066666666673E-2</v>
      </c>
      <c r="AS157" s="4">
        <f t="shared" si="157"/>
        <v>6.8272366666666667E-2</v>
      </c>
      <c r="AT157" s="4">
        <f t="shared" si="159"/>
        <v>7.9249633333333333E-2</v>
      </c>
      <c r="AU157" s="4">
        <f t="shared" si="161"/>
        <v>0.10047573333333333</v>
      </c>
      <c r="AV157" s="4">
        <f t="shared" si="163"/>
        <v>7.0421966666666655E-2</v>
      </c>
      <c r="AW157" s="4">
        <f t="shared" si="165"/>
        <v>0.10551546666666667</v>
      </c>
      <c r="AX157" s="4">
        <f t="shared" si="167"/>
        <v>0.10271846666666667</v>
      </c>
      <c r="AY157" s="4">
        <f t="shared" si="169"/>
        <v>0.13502263333333334</v>
      </c>
      <c r="AZ157" s="4">
        <f t="shared" si="171"/>
        <v>0.11789116666666667</v>
      </c>
      <c r="BA157" s="4">
        <f t="shared" si="173"/>
        <v>0.1337622</v>
      </c>
      <c r="BB157" s="4">
        <f t="shared" si="175"/>
        <v>0.1231397</v>
      </c>
      <c r="BC157" s="4">
        <f t="shared" si="177"/>
        <v>0.11112703333333333</v>
      </c>
      <c r="BD157" s="4">
        <f t="shared" si="179"/>
        <v>0.13675243333333331</v>
      </c>
      <c r="BE157" s="4">
        <f t="shared" si="181"/>
        <v>0.16727526666666667</v>
      </c>
      <c r="BF157" s="4">
        <f t="shared" si="183"/>
        <v>0.18539749999999999</v>
      </c>
      <c r="BG157" s="4">
        <f t="shared" si="185"/>
        <v>0.2529438</v>
      </c>
      <c r="BH157" s="4">
        <f t="shared" si="187"/>
        <v>0.15580363333333333</v>
      </c>
      <c r="BI157" s="4">
        <f t="shared" si="189"/>
        <v>0.16982666666666668</v>
      </c>
      <c r="BJ157" s="4">
        <f t="shared" si="191"/>
        <v>0.24250856666666668</v>
      </c>
      <c r="BK157" s="4">
        <f t="shared" si="193"/>
        <v>0.22259106666666667</v>
      </c>
      <c r="BL157" s="4">
        <f t="shared" si="196"/>
        <v>0.32861213333333333</v>
      </c>
      <c r="BM157" s="4">
        <f t="shared" si="198"/>
        <v>0.38092183333333335</v>
      </c>
      <c r="BN157" s="4">
        <f t="shared" si="200"/>
        <v>0.26861166666666669</v>
      </c>
      <c r="BO157" s="4">
        <f t="shared" ref="BO157:BO181" si="202">(BO65/1000000)/$A157</f>
        <v>0.12959743333333332</v>
      </c>
    </row>
    <row r="158" spans="1:70" x14ac:dyDescent="0.2">
      <c r="A158" s="4">
        <v>31</v>
      </c>
      <c r="B158" s="5">
        <v>36281</v>
      </c>
      <c r="C158" s="4">
        <f t="shared" si="194"/>
        <v>1.9967359032258063</v>
      </c>
      <c r="D158" s="4">
        <f t="shared" si="194"/>
        <v>2.1442741935483872E-2</v>
      </c>
      <c r="E158" s="4">
        <f t="shared" si="139"/>
        <v>3.3835000000000004E-2</v>
      </c>
      <c r="F158" s="4">
        <f t="shared" si="141"/>
        <v>3.3483322580645167E-2</v>
      </c>
      <c r="G158" s="4">
        <f t="shared" si="143"/>
        <v>2.6308290322580644E-2</v>
      </c>
      <c r="H158" s="4">
        <f t="shared" si="145"/>
        <v>3.1792967741935484E-2</v>
      </c>
      <c r="I158" s="4">
        <f t="shared" si="147"/>
        <v>2.5626967741935486E-2</v>
      </c>
      <c r="J158" s="4">
        <f t="shared" si="149"/>
        <v>3.7171322580645164E-2</v>
      </c>
      <c r="K158" s="4">
        <f t="shared" si="151"/>
        <v>2.4960741935483872E-2</v>
      </c>
      <c r="L158" s="4">
        <f t="shared" si="154"/>
        <v>3.8831483870967742E-2</v>
      </c>
      <c r="M158" s="4">
        <f t="shared" si="156"/>
        <v>2.6282193548387098E-2</v>
      </c>
      <c r="N158" s="4">
        <f t="shared" si="158"/>
        <v>2.6776354838709677E-2</v>
      </c>
      <c r="O158" s="4">
        <f t="shared" si="160"/>
        <v>2.8026354838709674E-2</v>
      </c>
      <c r="P158" s="4">
        <f t="shared" si="162"/>
        <v>2.4233193548387096E-2</v>
      </c>
      <c r="Q158" s="4">
        <f t="shared" si="164"/>
        <v>2.4302548387096775E-2</v>
      </c>
      <c r="R158" s="4">
        <f t="shared" si="166"/>
        <v>3.2192322580645159E-2</v>
      </c>
      <c r="S158" s="4">
        <f t="shared" si="168"/>
        <v>2.5005032258064514E-2</v>
      </c>
      <c r="T158" s="4">
        <f t="shared" si="170"/>
        <v>3.7025322580645163E-2</v>
      </c>
      <c r="U158" s="4">
        <f t="shared" si="172"/>
        <v>2.3232677419354839E-2</v>
      </c>
      <c r="V158" s="4">
        <f t="shared" si="174"/>
        <v>3.9384677419354842E-2</v>
      </c>
      <c r="W158" s="4">
        <f t="shared" si="176"/>
        <v>2.8189354838709678E-2</v>
      </c>
      <c r="X158" s="4">
        <f t="shared" si="178"/>
        <v>4.1390774193548391E-2</v>
      </c>
      <c r="Y158" s="4">
        <f t="shared" si="180"/>
        <v>2.4534709677419355E-2</v>
      </c>
      <c r="Z158" s="4">
        <f t="shared" si="182"/>
        <v>2.3404516129032257E-2</v>
      </c>
      <c r="AA158" s="4">
        <f t="shared" si="184"/>
        <v>4.0187612903225804E-2</v>
      </c>
      <c r="AB158" s="4">
        <f t="shared" si="186"/>
        <v>3.544061290322581E-2</v>
      </c>
      <c r="AC158" s="4">
        <f t="shared" si="188"/>
        <v>3.5166322580645157E-2</v>
      </c>
      <c r="AD158" s="4">
        <f t="shared" si="190"/>
        <v>4.6992161290322583E-2</v>
      </c>
      <c r="AE158" s="4">
        <f t="shared" si="192"/>
        <v>3.2362645161290324E-2</v>
      </c>
      <c r="AF158" s="4">
        <f t="shared" si="195"/>
        <v>5.6413419354838706E-2</v>
      </c>
      <c r="AG158" s="4">
        <f t="shared" si="197"/>
        <v>4.636132258064516E-2</v>
      </c>
      <c r="AH158" s="4">
        <f t="shared" si="199"/>
        <v>4.618687096774194E-2</v>
      </c>
      <c r="AI158" s="4">
        <f t="shared" si="201"/>
        <v>4.5371225806451615E-2</v>
      </c>
      <c r="AJ158" s="4">
        <f t="shared" ref="AJ158:AJ189" si="203">(AJ66/1000000)/$A158</f>
        <v>5.1820870967741933E-2</v>
      </c>
      <c r="AK158" s="4">
        <f t="shared" si="140"/>
        <v>5.2343838709677425E-2</v>
      </c>
      <c r="AL158" s="4">
        <f t="shared" si="142"/>
        <v>7.8706483870967736E-2</v>
      </c>
      <c r="AM158" s="4">
        <f t="shared" si="144"/>
        <v>6.8211129032258067E-2</v>
      </c>
      <c r="AN158" s="4">
        <f t="shared" si="146"/>
        <v>5.4792516129032263E-2</v>
      </c>
      <c r="AO158" s="4">
        <f t="shared" si="148"/>
        <v>4.8432064516129032E-2</v>
      </c>
      <c r="AP158" s="4">
        <f t="shared" si="150"/>
        <v>7.9874838709677418E-2</v>
      </c>
      <c r="AQ158" s="4">
        <f t="shared" si="152"/>
        <v>5.4515483870967746E-2</v>
      </c>
      <c r="AR158" s="4">
        <f t="shared" si="155"/>
        <v>7.2838870967741928E-2</v>
      </c>
      <c r="AS158" s="4">
        <f t="shared" si="157"/>
        <v>6.363761290322581E-2</v>
      </c>
      <c r="AT158" s="4">
        <f t="shared" si="159"/>
        <v>7.4427387096774197E-2</v>
      </c>
      <c r="AU158" s="4">
        <f t="shared" si="161"/>
        <v>9.7816354838709679E-2</v>
      </c>
      <c r="AV158" s="4">
        <f t="shared" si="163"/>
        <v>6.7655806451612899E-2</v>
      </c>
      <c r="AW158" s="4">
        <f t="shared" si="165"/>
        <v>9.856267741935483E-2</v>
      </c>
      <c r="AX158" s="4">
        <f t="shared" si="167"/>
        <v>9.9225258064516125E-2</v>
      </c>
      <c r="AY158" s="4">
        <f t="shared" si="169"/>
        <v>0.1173256129032258</v>
      </c>
      <c r="AZ158" s="4">
        <f t="shared" si="171"/>
        <v>0.11118583870967742</v>
      </c>
      <c r="BA158" s="4">
        <f t="shared" si="173"/>
        <v>0.12145883870967741</v>
      </c>
      <c r="BB158" s="4">
        <f t="shared" si="175"/>
        <v>0.12502654838709679</v>
      </c>
      <c r="BC158" s="4">
        <f t="shared" si="177"/>
        <v>0.10400112903225807</v>
      </c>
      <c r="BD158" s="4">
        <f t="shared" si="179"/>
        <v>0.13652029032258065</v>
      </c>
      <c r="BE158" s="4">
        <f t="shared" si="181"/>
        <v>0.15363032258064518</v>
      </c>
      <c r="BF158" s="4">
        <f t="shared" si="183"/>
        <v>0.19458906451612903</v>
      </c>
      <c r="BG158" s="4">
        <f t="shared" si="185"/>
        <v>0.24511229032258064</v>
      </c>
      <c r="BH158" s="4">
        <f t="shared" si="187"/>
        <v>0.15287819354838711</v>
      </c>
      <c r="BI158" s="4">
        <f t="shared" si="189"/>
        <v>0.15365106451612903</v>
      </c>
      <c r="BJ158" s="4">
        <f t="shared" si="191"/>
        <v>0.2195541612903226</v>
      </c>
      <c r="BK158" s="4">
        <f t="shared" si="193"/>
        <v>0.23824877419354837</v>
      </c>
      <c r="BL158" s="4">
        <f t="shared" si="196"/>
        <v>0.29297683870967739</v>
      </c>
      <c r="BM158" s="4">
        <f t="shared" si="198"/>
        <v>0.35864658064516125</v>
      </c>
      <c r="BN158" s="4">
        <f t="shared" si="200"/>
        <v>0.23134535483870969</v>
      </c>
      <c r="BO158" s="4">
        <f t="shared" si="202"/>
        <v>0.26957977419354839</v>
      </c>
      <c r="BP158" s="4">
        <f t="shared" ref="BP158:BP181" si="204">(BP66/1000000)/$A158</f>
        <v>0.1484728064516129</v>
      </c>
    </row>
    <row r="159" spans="1:70" x14ac:dyDescent="0.2">
      <c r="A159" s="4">
        <v>30</v>
      </c>
      <c r="B159" s="5">
        <v>36312</v>
      </c>
      <c r="C159" s="4">
        <f t="shared" si="194"/>
        <v>1.9605629333333332</v>
      </c>
      <c r="D159" s="4">
        <f t="shared" si="194"/>
        <v>1.9702400000000002E-2</v>
      </c>
      <c r="E159" s="4">
        <f t="shared" ref="E159:E190" si="205">(E67/1000000)/$A159</f>
        <v>3.234356666666667E-2</v>
      </c>
      <c r="F159" s="4">
        <f t="shared" si="141"/>
        <v>3.2770500000000001E-2</v>
      </c>
      <c r="G159" s="4">
        <f t="shared" si="143"/>
        <v>2.5809166666666668E-2</v>
      </c>
      <c r="H159" s="4">
        <f t="shared" si="145"/>
        <v>3.1007700000000003E-2</v>
      </c>
      <c r="I159" s="4">
        <f t="shared" si="147"/>
        <v>2.4357200000000002E-2</v>
      </c>
      <c r="J159" s="4">
        <f t="shared" si="149"/>
        <v>3.5534466666666667E-2</v>
      </c>
      <c r="K159" s="4">
        <f t="shared" si="151"/>
        <v>2.3632033333333333E-2</v>
      </c>
      <c r="L159" s="4">
        <f t="shared" si="154"/>
        <v>3.8622666666666666E-2</v>
      </c>
      <c r="M159" s="4">
        <f t="shared" si="156"/>
        <v>2.5301533333333334E-2</v>
      </c>
      <c r="N159" s="4">
        <f t="shared" si="158"/>
        <v>2.5945566666666666E-2</v>
      </c>
      <c r="O159" s="4">
        <f t="shared" si="160"/>
        <v>2.6868166666666669E-2</v>
      </c>
      <c r="P159" s="4">
        <f t="shared" si="162"/>
        <v>2.3723866666666666E-2</v>
      </c>
      <c r="Q159" s="4">
        <f t="shared" si="164"/>
        <v>2.2027733333333334E-2</v>
      </c>
      <c r="R159" s="4">
        <f t="shared" si="166"/>
        <v>3.0590300000000001E-2</v>
      </c>
      <c r="S159" s="4">
        <f t="shared" si="168"/>
        <v>2.3448566666666667E-2</v>
      </c>
      <c r="T159" s="4">
        <f t="shared" si="170"/>
        <v>3.8688833333333332E-2</v>
      </c>
      <c r="U159" s="4">
        <f t="shared" si="172"/>
        <v>2.1619099999999999E-2</v>
      </c>
      <c r="V159" s="4">
        <f t="shared" si="174"/>
        <v>3.8474933333333329E-2</v>
      </c>
      <c r="W159" s="4">
        <f t="shared" si="176"/>
        <v>2.81233E-2</v>
      </c>
      <c r="X159" s="4">
        <f t="shared" si="178"/>
        <v>4.0477466666666663E-2</v>
      </c>
      <c r="Y159" s="4">
        <f t="shared" si="180"/>
        <v>2.4626499999999999E-2</v>
      </c>
      <c r="Z159" s="4">
        <f t="shared" si="182"/>
        <v>2.1429166666666666E-2</v>
      </c>
      <c r="AA159" s="4">
        <f t="shared" si="184"/>
        <v>4.1706600000000003E-2</v>
      </c>
      <c r="AB159" s="4">
        <f t="shared" si="186"/>
        <v>3.2675866666666671E-2</v>
      </c>
      <c r="AC159" s="4">
        <f t="shared" si="188"/>
        <v>3.2070166666666663E-2</v>
      </c>
      <c r="AD159" s="4">
        <f t="shared" si="190"/>
        <v>4.5982366666666663E-2</v>
      </c>
      <c r="AE159" s="4">
        <f t="shared" si="192"/>
        <v>3.0496166666666664E-2</v>
      </c>
      <c r="AF159" s="4">
        <f t="shared" si="195"/>
        <v>5.5603300000000001E-2</v>
      </c>
      <c r="AG159" s="4">
        <f t="shared" si="197"/>
        <v>4.3417999999999998E-2</v>
      </c>
      <c r="AH159" s="4">
        <f t="shared" si="199"/>
        <v>4.5152999999999999E-2</v>
      </c>
      <c r="AI159" s="4">
        <f t="shared" si="201"/>
        <v>4.0291100000000003E-2</v>
      </c>
      <c r="AJ159" s="4">
        <f t="shared" si="203"/>
        <v>4.8904433333333337E-2</v>
      </c>
      <c r="AK159" s="4">
        <f t="shared" ref="AK159:AK190" si="206">(AK67/1000000)/$A159</f>
        <v>4.9449133333333332E-2</v>
      </c>
      <c r="AL159" s="4">
        <f t="shared" si="142"/>
        <v>7.5191433333333321E-2</v>
      </c>
      <c r="AM159" s="4">
        <f t="shared" si="144"/>
        <v>6.6531300000000002E-2</v>
      </c>
      <c r="AN159" s="4">
        <f t="shared" si="146"/>
        <v>5.2043100000000002E-2</v>
      </c>
      <c r="AO159" s="4">
        <f t="shared" si="148"/>
        <v>4.6502500000000002E-2</v>
      </c>
      <c r="AP159" s="4">
        <f t="shared" si="150"/>
        <v>7.6801133333333341E-2</v>
      </c>
      <c r="AQ159" s="4">
        <f t="shared" si="152"/>
        <v>5.2452366666666667E-2</v>
      </c>
      <c r="AR159" s="4">
        <f t="shared" si="155"/>
        <v>7.1593799999999999E-2</v>
      </c>
      <c r="AS159" s="4">
        <f t="shared" si="157"/>
        <v>6.1926299999999997E-2</v>
      </c>
      <c r="AT159" s="4">
        <f t="shared" si="159"/>
        <v>7.0923199999999992E-2</v>
      </c>
      <c r="AU159" s="4">
        <f t="shared" si="161"/>
        <v>8.7541000000000008E-2</v>
      </c>
      <c r="AV159" s="4">
        <f t="shared" si="163"/>
        <v>6.7026833333333327E-2</v>
      </c>
      <c r="AW159" s="4">
        <f t="shared" si="165"/>
        <v>9.3312766666666672E-2</v>
      </c>
      <c r="AX159" s="4">
        <f t="shared" si="167"/>
        <v>9.1203633333333325E-2</v>
      </c>
      <c r="AY159" s="4">
        <f t="shared" si="169"/>
        <v>0.13021443333333332</v>
      </c>
      <c r="AZ159" s="4">
        <f t="shared" si="171"/>
        <v>0.1042139</v>
      </c>
      <c r="BA159" s="4">
        <f t="shared" si="173"/>
        <v>0.11841076666666667</v>
      </c>
      <c r="BB159" s="4">
        <f t="shared" si="175"/>
        <v>0.11881570000000001</v>
      </c>
      <c r="BC159" s="4">
        <f t="shared" si="177"/>
        <v>9.1835799999999995E-2</v>
      </c>
      <c r="BD159" s="4">
        <f t="shared" si="179"/>
        <v>0.13244453333333334</v>
      </c>
      <c r="BE159" s="4">
        <f t="shared" si="181"/>
        <v>0.14097410000000002</v>
      </c>
      <c r="BF159" s="4">
        <f t="shared" si="183"/>
        <v>0.17871276666666666</v>
      </c>
      <c r="BG159" s="4">
        <f t="shared" si="185"/>
        <v>0.2205415</v>
      </c>
      <c r="BH159" s="4">
        <f t="shared" si="187"/>
        <v>0.14062676666666668</v>
      </c>
      <c r="BI159" s="4">
        <f t="shared" si="189"/>
        <v>0.13855800000000001</v>
      </c>
      <c r="BJ159" s="4">
        <f t="shared" si="191"/>
        <v>0.20825476666666667</v>
      </c>
      <c r="BK159" s="4">
        <f t="shared" si="193"/>
        <v>0.18073026666666667</v>
      </c>
      <c r="BL159" s="4">
        <f t="shared" si="196"/>
        <v>0.26683136666666668</v>
      </c>
      <c r="BM159" s="4">
        <f t="shared" si="198"/>
        <v>0.35193266666666667</v>
      </c>
      <c r="BN159" s="4">
        <f t="shared" si="200"/>
        <v>0.20496516666666667</v>
      </c>
      <c r="BO159" s="4">
        <f t="shared" si="202"/>
        <v>0.26329546666666664</v>
      </c>
      <c r="BP159" s="4">
        <f t="shared" si="204"/>
        <v>0.33047733333333335</v>
      </c>
      <c r="BQ159" s="4">
        <f t="shared" ref="BQ159:BQ181" si="207">(BQ67/1000000)/$A159</f>
        <v>0.11621016666666667</v>
      </c>
    </row>
    <row r="160" spans="1:70" x14ac:dyDescent="0.2">
      <c r="A160" s="4">
        <v>31</v>
      </c>
      <c r="B160" s="5">
        <v>36342</v>
      </c>
      <c r="C160" s="4">
        <f t="shared" si="194"/>
        <v>1.9201948709677419</v>
      </c>
      <c r="D160" s="4">
        <f t="shared" si="194"/>
        <v>1.9099741935483871E-2</v>
      </c>
      <c r="E160" s="4">
        <f t="shared" si="205"/>
        <v>3.1052193548387095E-2</v>
      </c>
      <c r="F160" s="4">
        <f t="shared" ref="F160:F191" si="208">(F68/1000000)/$A160</f>
        <v>3.3183612903225808E-2</v>
      </c>
      <c r="G160" s="4">
        <f t="shared" si="143"/>
        <v>2.4632838709677422E-2</v>
      </c>
      <c r="H160" s="4">
        <f t="shared" si="145"/>
        <v>3.0134483870967742E-2</v>
      </c>
      <c r="I160" s="4">
        <f t="shared" si="147"/>
        <v>2.4026838709677419E-2</v>
      </c>
      <c r="J160" s="4">
        <f t="shared" si="149"/>
        <v>3.5830000000000001E-2</v>
      </c>
      <c r="K160" s="4">
        <f t="shared" si="151"/>
        <v>2.2809290322580646E-2</v>
      </c>
      <c r="L160" s="4">
        <f t="shared" si="154"/>
        <v>3.7849645161290323E-2</v>
      </c>
      <c r="M160" s="4">
        <f t="shared" si="156"/>
        <v>2.3781645161290322E-2</v>
      </c>
      <c r="N160" s="4">
        <f t="shared" si="158"/>
        <v>2.484548387096774E-2</v>
      </c>
      <c r="O160" s="4">
        <f t="shared" si="160"/>
        <v>2.8989516129032257E-2</v>
      </c>
      <c r="P160" s="4">
        <f t="shared" si="162"/>
        <v>2.2115225806451613E-2</v>
      </c>
      <c r="Q160" s="4">
        <f t="shared" si="164"/>
        <v>2.1001838709677419E-2</v>
      </c>
      <c r="R160" s="4">
        <f t="shared" si="166"/>
        <v>3.452229032258064E-2</v>
      </c>
      <c r="S160" s="4">
        <f t="shared" si="168"/>
        <v>2.2392096774193546E-2</v>
      </c>
      <c r="T160" s="4">
        <f t="shared" si="170"/>
        <v>3.7145483870967742E-2</v>
      </c>
      <c r="U160" s="4">
        <f t="shared" si="172"/>
        <v>2.3934E-2</v>
      </c>
      <c r="V160" s="4">
        <f t="shared" si="174"/>
        <v>3.6603322580645165E-2</v>
      </c>
      <c r="W160" s="4">
        <f t="shared" si="176"/>
        <v>2.8528161290322578E-2</v>
      </c>
      <c r="X160" s="4">
        <f t="shared" si="178"/>
        <v>3.9326741935483869E-2</v>
      </c>
      <c r="Y160" s="4">
        <f t="shared" si="180"/>
        <v>2.5556838709677419E-2</v>
      </c>
      <c r="Z160" s="4">
        <f t="shared" si="182"/>
        <v>2.0526903225806449E-2</v>
      </c>
      <c r="AA160" s="4">
        <f t="shared" si="184"/>
        <v>4.1819032258064513E-2</v>
      </c>
      <c r="AB160" s="4">
        <f t="shared" si="186"/>
        <v>3.1181935483870969E-2</v>
      </c>
      <c r="AC160" s="4">
        <f t="shared" si="188"/>
        <v>3.0959290322580643E-2</v>
      </c>
      <c r="AD160" s="4">
        <f t="shared" si="190"/>
        <v>4.4260935483870965E-2</v>
      </c>
      <c r="AE160" s="4">
        <f t="shared" si="192"/>
        <v>3.0802741935483869E-2</v>
      </c>
      <c r="AF160" s="4">
        <f t="shared" si="195"/>
        <v>5.5349967741935485E-2</v>
      </c>
      <c r="AG160" s="4">
        <f t="shared" si="197"/>
        <v>4.0442967741935489E-2</v>
      </c>
      <c r="AH160" s="4">
        <f t="shared" si="199"/>
        <v>4.2512677419354841E-2</v>
      </c>
      <c r="AI160" s="4">
        <f t="shared" si="201"/>
        <v>3.8881903225806452E-2</v>
      </c>
      <c r="AJ160" s="4">
        <f t="shared" si="203"/>
        <v>4.7651064516129028E-2</v>
      </c>
      <c r="AK160" s="4">
        <f t="shared" si="206"/>
        <v>4.706306451612903E-2</v>
      </c>
      <c r="AL160" s="4">
        <f t="shared" ref="AL160:AL191" si="209">(AL68/1000000)/$A160</f>
        <v>7.2173096774193549E-2</v>
      </c>
      <c r="AM160" s="4">
        <f t="shared" si="144"/>
        <v>6.5524193548387094E-2</v>
      </c>
      <c r="AN160" s="4">
        <f t="shared" si="146"/>
        <v>5.1785258064516129E-2</v>
      </c>
      <c r="AO160" s="4">
        <f t="shared" si="148"/>
        <v>4.8705419354838707E-2</v>
      </c>
      <c r="AP160" s="4">
        <f t="shared" si="150"/>
        <v>7.4925677419354839E-2</v>
      </c>
      <c r="AQ160" s="4">
        <f t="shared" si="152"/>
        <v>4.8173677419354841E-2</v>
      </c>
      <c r="AR160" s="4">
        <f t="shared" si="155"/>
        <v>6.7782838709677426E-2</v>
      </c>
      <c r="AS160" s="4">
        <f t="shared" si="157"/>
        <v>6.0102806451612902E-2</v>
      </c>
      <c r="AT160" s="4">
        <f t="shared" si="159"/>
        <v>6.84903870967742E-2</v>
      </c>
      <c r="AU160" s="4">
        <f t="shared" si="161"/>
        <v>8.3031032258064505E-2</v>
      </c>
      <c r="AV160" s="4">
        <f t="shared" si="163"/>
        <v>6.4144838709677424E-2</v>
      </c>
      <c r="AW160" s="4">
        <f t="shared" si="165"/>
        <v>9.0633967741935481E-2</v>
      </c>
      <c r="AX160" s="4">
        <f t="shared" si="167"/>
        <v>8.5844387096774194E-2</v>
      </c>
      <c r="AY160" s="4">
        <f t="shared" si="169"/>
        <v>0.12017741935483871</v>
      </c>
      <c r="AZ160" s="4">
        <f t="shared" si="171"/>
        <v>9.7400935483870979E-2</v>
      </c>
      <c r="BA160" s="4">
        <f t="shared" si="173"/>
        <v>0.11200661290322582</v>
      </c>
      <c r="BB160" s="4">
        <f t="shared" si="175"/>
        <v>0.11934667741935484</v>
      </c>
      <c r="BC160" s="4">
        <f t="shared" si="177"/>
        <v>8.6776354838709671E-2</v>
      </c>
      <c r="BD160" s="4">
        <f t="shared" si="179"/>
        <v>0.12699883870967743</v>
      </c>
      <c r="BE160" s="4">
        <f t="shared" si="181"/>
        <v>0.13513467741935484</v>
      </c>
      <c r="BF160" s="4">
        <f t="shared" si="183"/>
        <v>0.16434151612903225</v>
      </c>
      <c r="BG160" s="4">
        <f t="shared" si="185"/>
        <v>0.20710564516129032</v>
      </c>
      <c r="BH160" s="4">
        <f t="shared" si="187"/>
        <v>0.13703890322580645</v>
      </c>
      <c r="BI160" s="4">
        <f t="shared" si="189"/>
        <v>0.12771487096774192</v>
      </c>
      <c r="BJ160" s="4">
        <f t="shared" si="191"/>
        <v>0.18857977419354838</v>
      </c>
      <c r="BK160" s="4">
        <f t="shared" si="193"/>
        <v>0.16369399999999998</v>
      </c>
      <c r="BL160" s="4">
        <f t="shared" si="196"/>
        <v>0.25293029032258063</v>
      </c>
      <c r="BM160" s="4">
        <f t="shared" si="198"/>
        <v>0.33827977419354838</v>
      </c>
      <c r="BN160" s="4">
        <f t="shared" si="200"/>
        <v>0.19357470967741935</v>
      </c>
      <c r="BO160" s="4">
        <f t="shared" si="202"/>
        <v>0.26410990322580646</v>
      </c>
      <c r="BP160" s="4">
        <f t="shared" si="204"/>
        <v>0.31848119354838705</v>
      </c>
      <c r="BQ160" s="4">
        <f t="shared" si="207"/>
        <v>0.21835087096774192</v>
      </c>
      <c r="BR160" s="4">
        <f t="shared" ref="BR160:BR181" si="210">(BR68/1000000)/$A160</f>
        <v>0.17320306451612905</v>
      </c>
    </row>
    <row r="161" spans="1:86" x14ac:dyDescent="0.2">
      <c r="A161" s="4">
        <v>31</v>
      </c>
      <c r="B161" s="5">
        <v>36373</v>
      </c>
      <c r="C161" s="4">
        <f t="shared" si="194"/>
        <v>1.8562689999999999</v>
      </c>
      <c r="D161" s="4">
        <f t="shared" si="194"/>
        <v>1.8327741935483872E-2</v>
      </c>
      <c r="E161" s="4">
        <f t="shared" si="205"/>
        <v>2.9634903225806451E-2</v>
      </c>
      <c r="F161" s="4">
        <f t="shared" si="208"/>
        <v>3.0238709677419356E-2</v>
      </c>
      <c r="G161" s="4">
        <f t="shared" ref="G161:G192" si="211">(G69/1000000)/$A161</f>
        <v>2.3916290322580646E-2</v>
      </c>
      <c r="H161" s="4">
        <f t="shared" si="145"/>
        <v>2.860458064516129E-2</v>
      </c>
      <c r="I161" s="4">
        <f t="shared" si="147"/>
        <v>2.2614903225806452E-2</v>
      </c>
      <c r="J161" s="4">
        <f t="shared" si="149"/>
        <v>3.6620258064516124E-2</v>
      </c>
      <c r="K161" s="4">
        <f t="shared" si="151"/>
        <v>2.2256903225806451E-2</v>
      </c>
      <c r="L161" s="4">
        <f t="shared" si="154"/>
        <v>3.631009677419355E-2</v>
      </c>
      <c r="M161" s="4">
        <f t="shared" si="156"/>
        <v>2.3386935483870965E-2</v>
      </c>
      <c r="N161" s="4">
        <f t="shared" si="158"/>
        <v>2.555609677419355E-2</v>
      </c>
      <c r="O161" s="4">
        <f t="shared" si="160"/>
        <v>2.6246709677419357E-2</v>
      </c>
      <c r="P161" s="4">
        <f t="shared" si="162"/>
        <v>2.1812193548387097E-2</v>
      </c>
      <c r="Q161" s="4">
        <f t="shared" si="164"/>
        <v>2.0355290322580644E-2</v>
      </c>
      <c r="R161" s="4">
        <f t="shared" si="166"/>
        <v>3.3144193548387102E-2</v>
      </c>
      <c r="S161" s="4">
        <f t="shared" si="168"/>
        <v>2.152809677419355E-2</v>
      </c>
      <c r="T161" s="4">
        <f t="shared" si="170"/>
        <v>3.6574225806451616E-2</v>
      </c>
      <c r="U161" s="4">
        <f t="shared" si="172"/>
        <v>2.2147967741935483E-2</v>
      </c>
      <c r="V161" s="4">
        <f t="shared" si="174"/>
        <v>3.4170387096774196E-2</v>
      </c>
      <c r="W161" s="4">
        <f t="shared" si="176"/>
        <v>2.5989999999999999E-2</v>
      </c>
      <c r="X161" s="4">
        <f t="shared" si="178"/>
        <v>3.8750645161290322E-2</v>
      </c>
      <c r="Y161" s="4">
        <f t="shared" si="180"/>
        <v>2.2360548387096776E-2</v>
      </c>
      <c r="Z161" s="4">
        <f t="shared" si="182"/>
        <v>1.9544516129032258E-2</v>
      </c>
      <c r="AA161" s="4">
        <f t="shared" si="184"/>
        <v>3.7982516129032258E-2</v>
      </c>
      <c r="AB161" s="4">
        <f t="shared" si="186"/>
        <v>3.0487032258064515E-2</v>
      </c>
      <c r="AC161" s="4">
        <f t="shared" si="188"/>
        <v>3.1207967741935481E-2</v>
      </c>
      <c r="AD161" s="4">
        <f t="shared" si="190"/>
        <v>4.1413129032258064E-2</v>
      </c>
      <c r="AE161" s="4">
        <f t="shared" si="192"/>
        <v>3.1206999999999999E-2</v>
      </c>
      <c r="AF161" s="4">
        <f t="shared" si="195"/>
        <v>5.1966677419354838E-2</v>
      </c>
      <c r="AG161" s="4">
        <f t="shared" si="197"/>
        <v>3.846109677419355E-2</v>
      </c>
      <c r="AH161" s="4">
        <f t="shared" si="199"/>
        <v>4.0789548387096773E-2</v>
      </c>
      <c r="AI161" s="4">
        <f t="shared" si="201"/>
        <v>3.652367741935484E-2</v>
      </c>
      <c r="AJ161" s="4">
        <f t="shared" si="203"/>
        <v>4.4307935483870964E-2</v>
      </c>
      <c r="AK161" s="4">
        <f t="shared" si="206"/>
        <v>4.6567548387096779E-2</v>
      </c>
      <c r="AL161" s="4">
        <f t="shared" si="209"/>
        <v>6.3406935483870969E-2</v>
      </c>
      <c r="AM161" s="4">
        <f t="shared" ref="AM161:AM192" si="212">(AM69/1000000)/$A161</f>
        <v>6.4425064516129033E-2</v>
      </c>
      <c r="AN161" s="4">
        <f t="shared" si="146"/>
        <v>4.9494677419354836E-2</v>
      </c>
      <c r="AO161" s="4">
        <f t="shared" si="148"/>
        <v>4.350887096774194E-2</v>
      </c>
      <c r="AP161" s="4">
        <f t="shared" si="150"/>
        <v>7.32498064516129E-2</v>
      </c>
      <c r="AQ161" s="4">
        <f t="shared" si="152"/>
        <v>4.5427935483870967E-2</v>
      </c>
      <c r="AR161" s="4">
        <f t="shared" si="155"/>
        <v>6.541822580645161E-2</v>
      </c>
      <c r="AS161" s="4">
        <f t="shared" si="157"/>
        <v>5.6845387096774197E-2</v>
      </c>
      <c r="AT161" s="4">
        <f t="shared" si="159"/>
        <v>6.3750870967741943E-2</v>
      </c>
      <c r="AU161" s="4">
        <f t="shared" si="161"/>
        <v>7.9155161290322573E-2</v>
      </c>
      <c r="AV161" s="4">
        <f t="shared" si="163"/>
        <v>5.9639064516129034E-2</v>
      </c>
      <c r="AW161" s="4">
        <f t="shared" si="165"/>
        <v>8.4060806451612902E-2</v>
      </c>
      <c r="AX161" s="4">
        <f t="shared" si="167"/>
        <v>7.9837129032258064E-2</v>
      </c>
      <c r="AY161" s="4">
        <f t="shared" si="169"/>
        <v>0.112788</v>
      </c>
      <c r="AZ161" s="4">
        <f t="shared" si="171"/>
        <v>9.7972870967741932E-2</v>
      </c>
      <c r="BA161" s="4">
        <f t="shared" si="173"/>
        <v>0.10664467741935485</v>
      </c>
      <c r="BB161" s="4">
        <f t="shared" si="175"/>
        <v>0.11069490322580645</v>
      </c>
      <c r="BC161" s="4">
        <f t="shared" si="177"/>
        <v>7.9314580645161295E-2</v>
      </c>
      <c r="BD161" s="4">
        <f t="shared" si="179"/>
        <v>0.1218494193548387</v>
      </c>
      <c r="BE161" s="4">
        <f t="shared" si="181"/>
        <v>0.11947967741935485</v>
      </c>
      <c r="BF161" s="4">
        <f t="shared" si="183"/>
        <v>0.15632222580645164</v>
      </c>
      <c r="BG161" s="4">
        <f t="shared" si="185"/>
        <v>0.19329348387096776</v>
      </c>
      <c r="BH161" s="4">
        <f t="shared" si="187"/>
        <v>0.13053929032258066</v>
      </c>
      <c r="BI161" s="4">
        <f t="shared" si="189"/>
        <v>0.11950596774193549</v>
      </c>
      <c r="BJ161" s="4">
        <f t="shared" si="191"/>
        <v>0.17649077419354839</v>
      </c>
      <c r="BK161" s="4">
        <f t="shared" si="193"/>
        <v>0.14719870967741935</v>
      </c>
      <c r="BL161" s="4">
        <f t="shared" si="196"/>
        <v>0.24728790322580643</v>
      </c>
      <c r="BM161" s="4">
        <f t="shared" si="198"/>
        <v>0.32833767741935488</v>
      </c>
      <c r="BN161" s="4">
        <f t="shared" si="200"/>
        <v>0.174127</v>
      </c>
      <c r="BO161" s="4">
        <f t="shared" si="202"/>
        <v>0.24419403225806452</v>
      </c>
      <c r="BP161" s="4">
        <f t="shared" si="204"/>
        <v>0.28292541935483873</v>
      </c>
      <c r="BQ161" s="4">
        <f t="shared" si="207"/>
        <v>0.19179945161290321</v>
      </c>
      <c r="BR161" s="4">
        <f t="shared" si="210"/>
        <v>0.35462016129032259</v>
      </c>
      <c r="BS161" s="4">
        <f t="shared" ref="BS161:BS181" si="213">(BS69/1000000)/$A161</f>
        <v>0.11227229032258064</v>
      </c>
    </row>
    <row r="162" spans="1:86" x14ac:dyDescent="0.2">
      <c r="A162" s="4">
        <v>30</v>
      </c>
      <c r="B162" s="5">
        <v>36404</v>
      </c>
      <c r="C162" s="4">
        <f t="shared" si="194"/>
        <v>1.8460120666666666</v>
      </c>
      <c r="D162" s="4">
        <f t="shared" si="194"/>
        <v>1.7832733333333333E-2</v>
      </c>
      <c r="E162" s="4">
        <f t="shared" si="205"/>
        <v>2.9272399999999997E-2</v>
      </c>
      <c r="F162" s="4">
        <f t="shared" si="208"/>
        <v>2.7565300000000001E-2</v>
      </c>
      <c r="G162" s="4">
        <f t="shared" si="211"/>
        <v>2.4115233333333333E-2</v>
      </c>
      <c r="H162" s="4">
        <f t="shared" ref="H162:H193" si="214">(H70/1000000)/$A162</f>
        <v>3.1837666666666667E-2</v>
      </c>
      <c r="I162" s="4">
        <f t="shared" si="147"/>
        <v>2.2560833333333332E-2</v>
      </c>
      <c r="J162" s="4">
        <f t="shared" si="149"/>
        <v>3.4406900000000004E-2</v>
      </c>
      <c r="K162" s="4">
        <f t="shared" si="151"/>
        <v>2.0848333333333333E-2</v>
      </c>
      <c r="L162" s="4">
        <f t="shared" si="154"/>
        <v>3.5506166666666665E-2</v>
      </c>
      <c r="M162" s="4">
        <f t="shared" si="156"/>
        <v>2.5537766666666666E-2</v>
      </c>
      <c r="N162" s="4">
        <f t="shared" si="158"/>
        <v>2.4640566666666665E-2</v>
      </c>
      <c r="O162" s="4">
        <f t="shared" si="160"/>
        <v>2.6208566666666665E-2</v>
      </c>
      <c r="P162" s="4">
        <f t="shared" si="162"/>
        <v>2.0758633333333332E-2</v>
      </c>
      <c r="Q162" s="4">
        <f t="shared" si="164"/>
        <v>2.1078933333333334E-2</v>
      </c>
      <c r="R162" s="4">
        <f t="shared" si="166"/>
        <v>3.4369733333333333E-2</v>
      </c>
      <c r="S162" s="4">
        <f t="shared" si="168"/>
        <v>1.966946666666667E-2</v>
      </c>
      <c r="T162" s="4">
        <f t="shared" si="170"/>
        <v>3.4868366666666671E-2</v>
      </c>
      <c r="U162" s="4">
        <f t="shared" si="172"/>
        <v>2.1530266666666669E-2</v>
      </c>
      <c r="V162" s="4">
        <f t="shared" si="174"/>
        <v>3.3668000000000003E-2</v>
      </c>
      <c r="W162" s="4">
        <f t="shared" si="176"/>
        <v>2.62972E-2</v>
      </c>
      <c r="X162" s="4">
        <f t="shared" si="178"/>
        <v>3.8208899999999997E-2</v>
      </c>
      <c r="Y162" s="4">
        <f t="shared" si="180"/>
        <v>2.2507700000000002E-2</v>
      </c>
      <c r="Z162" s="4">
        <f t="shared" si="182"/>
        <v>2.2053566666666666E-2</v>
      </c>
      <c r="AA162" s="4">
        <f t="shared" si="184"/>
        <v>3.8280366666666669E-2</v>
      </c>
      <c r="AB162" s="4">
        <f t="shared" si="186"/>
        <v>3.118213333333333E-2</v>
      </c>
      <c r="AC162" s="4">
        <f t="shared" si="188"/>
        <v>3.1630866666666667E-2</v>
      </c>
      <c r="AD162" s="4">
        <f t="shared" si="190"/>
        <v>4.0673399999999998E-2</v>
      </c>
      <c r="AE162" s="4">
        <f t="shared" si="192"/>
        <v>3.1815900000000001E-2</v>
      </c>
      <c r="AF162" s="4">
        <f t="shared" si="195"/>
        <v>5.3265433333333334E-2</v>
      </c>
      <c r="AG162" s="4">
        <f t="shared" si="197"/>
        <v>3.8336200000000001E-2</v>
      </c>
      <c r="AH162" s="4">
        <f t="shared" si="199"/>
        <v>4.2467966666666662E-2</v>
      </c>
      <c r="AI162" s="4">
        <f t="shared" si="201"/>
        <v>3.5092899999999996E-2</v>
      </c>
      <c r="AJ162" s="4">
        <f t="shared" si="203"/>
        <v>4.55833E-2</v>
      </c>
      <c r="AK162" s="4">
        <f t="shared" si="206"/>
        <v>4.5760766666666661E-2</v>
      </c>
      <c r="AL162" s="4">
        <f t="shared" si="209"/>
        <v>6.1649199999999994E-2</v>
      </c>
      <c r="AM162" s="4">
        <f t="shared" si="212"/>
        <v>6.1358333333333334E-2</v>
      </c>
      <c r="AN162" s="4">
        <f t="shared" ref="AN162:AN193" si="215">(AN70/1000000)/$A162</f>
        <v>4.9123266666666665E-2</v>
      </c>
      <c r="AO162" s="4">
        <f t="shared" si="148"/>
        <v>4.2810299999999996E-2</v>
      </c>
      <c r="AP162" s="4">
        <f t="shared" si="150"/>
        <v>7.3105166666666666E-2</v>
      </c>
      <c r="AQ162" s="4">
        <f t="shared" si="152"/>
        <v>4.5173733333333334E-2</v>
      </c>
      <c r="AR162" s="4">
        <f t="shared" si="155"/>
        <v>6.2118733333333329E-2</v>
      </c>
      <c r="AS162" s="4">
        <f t="shared" si="157"/>
        <v>5.2971200000000003E-2</v>
      </c>
      <c r="AT162" s="4">
        <f t="shared" si="159"/>
        <v>6.1295133333333335E-2</v>
      </c>
      <c r="AU162" s="4">
        <f t="shared" si="161"/>
        <v>7.697356666666666E-2</v>
      </c>
      <c r="AV162" s="4">
        <f t="shared" si="163"/>
        <v>5.8515333333333336E-2</v>
      </c>
      <c r="AW162" s="4">
        <f t="shared" si="165"/>
        <v>8.4225633333333327E-2</v>
      </c>
      <c r="AX162" s="4">
        <f t="shared" si="167"/>
        <v>7.699333333333333E-2</v>
      </c>
      <c r="AY162" s="4">
        <f t="shared" si="169"/>
        <v>0.12153676666666667</v>
      </c>
      <c r="AZ162" s="4">
        <f t="shared" si="171"/>
        <v>9.6812866666666678E-2</v>
      </c>
      <c r="BA162" s="4">
        <f t="shared" si="173"/>
        <v>0.1063973</v>
      </c>
      <c r="BB162" s="4">
        <f t="shared" si="175"/>
        <v>0.10916719999999999</v>
      </c>
      <c r="BC162" s="4">
        <f t="shared" si="177"/>
        <v>7.6027033333333327E-2</v>
      </c>
      <c r="BD162" s="4">
        <f t="shared" si="179"/>
        <v>0.11557533333333334</v>
      </c>
      <c r="BE162" s="4">
        <f t="shared" si="181"/>
        <v>0.10819253333333334</v>
      </c>
      <c r="BF162" s="4">
        <f t="shared" si="183"/>
        <v>0.14687423333333335</v>
      </c>
      <c r="BG162" s="4">
        <f t="shared" si="185"/>
        <v>0.16558003333333332</v>
      </c>
      <c r="BH162" s="4">
        <f t="shared" si="187"/>
        <v>0.12429460000000001</v>
      </c>
      <c r="BI162" s="4">
        <f t="shared" si="189"/>
        <v>0.11113233333333333</v>
      </c>
      <c r="BJ162" s="4">
        <f t="shared" si="191"/>
        <v>0.17089573333333333</v>
      </c>
      <c r="BK162" s="4">
        <f t="shared" si="193"/>
        <v>0.1460362</v>
      </c>
      <c r="BL162" s="4">
        <f t="shared" si="196"/>
        <v>0.23079620000000001</v>
      </c>
      <c r="BM162" s="4">
        <f t="shared" si="198"/>
        <v>0.31735869999999999</v>
      </c>
      <c r="BN162" s="4">
        <f t="shared" si="200"/>
        <v>0.16231813333333334</v>
      </c>
      <c r="BO162" s="4">
        <f t="shared" si="202"/>
        <v>0.25173109999999999</v>
      </c>
      <c r="BP162" s="4">
        <f t="shared" si="204"/>
        <v>0.25108960000000002</v>
      </c>
      <c r="BQ162" s="4">
        <f t="shared" si="207"/>
        <v>0.16495499999999999</v>
      </c>
      <c r="BR162" s="4">
        <f t="shared" si="210"/>
        <v>0.35873110000000002</v>
      </c>
      <c r="BS162" s="4">
        <f t="shared" si="213"/>
        <v>0.22967119999999999</v>
      </c>
      <c r="BT162" s="4">
        <f t="shared" ref="BT162:BT181" si="216">(BT70/1000000)/$A162</f>
        <v>0.18774843333333333</v>
      </c>
    </row>
    <row r="163" spans="1:86" x14ac:dyDescent="0.2">
      <c r="A163" s="4">
        <v>31</v>
      </c>
      <c r="B163" s="5">
        <v>36434</v>
      </c>
      <c r="C163" s="4">
        <f t="shared" si="194"/>
        <v>1.8466255806451612</v>
      </c>
      <c r="D163" s="4">
        <f t="shared" si="194"/>
        <v>1.7498387096774193E-2</v>
      </c>
      <c r="E163" s="4">
        <f t="shared" si="205"/>
        <v>3.0136967741935486E-2</v>
      </c>
      <c r="F163" s="4">
        <f t="shared" si="208"/>
        <v>2.6825225806451615E-2</v>
      </c>
      <c r="G163" s="4">
        <f t="shared" si="211"/>
        <v>2.3410064516129033E-2</v>
      </c>
      <c r="H163" s="4">
        <f t="shared" si="214"/>
        <v>3.0990419354838709E-2</v>
      </c>
      <c r="I163" s="4">
        <f t="shared" ref="I163:I194" si="217">(I71/1000000)/$A163</f>
        <v>2.2910580645161289E-2</v>
      </c>
      <c r="J163" s="4">
        <f t="shared" si="149"/>
        <v>3.5406354838709672E-2</v>
      </c>
      <c r="K163" s="4">
        <f t="shared" si="151"/>
        <v>2.0077612903225808E-2</v>
      </c>
      <c r="L163" s="4">
        <f t="shared" si="154"/>
        <v>3.4349870967741933E-2</v>
      </c>
      <c r="M163" s="4">
        <f t="shared" si="156"/>
        <v>2.6103193548387096E-2</v>
      </c>
      <c r="N163" s="4">
        <f t="shared" si="158"/>
        <v>2.2545709677419354E-2</v>
      </c>
      <c r="O163" s="4">
        <f t="shared" si="160"/>
        <v>2.5987225806451613E-2</v>
      </c>
      <c r="P163" s="4">
        <f t="shared" si="162"/>
        <v>1.9775290322580644E-2</v>
      </c>
      <c r="Q163" s="4">
        <f t="shared" si="164"/>
        <v>2.0283935483870967E-2</v>
      </c>
      <c r="R163" s="4">
        <f t="shared" si="166"/>
        <v>3.2848612903225806E-2</v>
      </c>
      <c r="S163" s="4">
        <f t="shared" si="168"/>
        <v>1.968925806451613E-2</v>
      </c>
      <c r="T163" s="4">
        <f t="shared" si="170"/>
        <v>3.3880096774193548E-2</v>
      </c>
      <c r="U163" s="4">
        <f t="shared" si="172"/>
        <v>2.3019451612903225E-2</v>
      </c>
      <c r="V163" s="4">
        <f t="shared" si="174"/>
        <v>3.2601000000000005E-2</v>
      </c>
      <c r="W163" s="4">
        <f t="shared" si="176"/>
        <v>2.6622483870967741E-2</v>
      </c>
      <c r="X163" s="4">
        <f t="shared" si="178"/>
        <v>3.7351580645161288E-2</v>
      </c>
      <c r="Y163" s="4">
        <f t="shared" si="180"/>
        <v>2.2482483870967743E-2</v>
      </c>
      <c r="Z163" s="4">
        <f t="shared" si="182"/>
        <v>2.0812483870967742E-2</v>
      </c>
      <c r="AA163" s="4">
        <f t="shared" si="184"/>
        <v>3.5937193548387099E-2</v>
      </c>
      <c r="AB163" s="4">
        <f t="shared" si="186"/>
        <v>3.1191354838709679E-2</v>
      </c>
      <c r="AC163" s="4">
        <f t="shared" si="188"/>
        <v>3.0216290322580646E-2</v>
      </c>
      <c r="AD163" s="4">
        <f t="shared" si="190"/>
        <v>4.1641225806451611E-2</v>
      </c>
      <c r="AE163" s="4">
        <f t="shared" si="192"/>
        <v>3.0011935483870968E-2</v>
      </c>
      <c r="AF163" s="4">
        <f t="shared" si="195"/>
        <v>5.2081161290322579E-2</v>
      </c>
      <c r="AG163" s="4">
        <f t="shared" si="197"/>
        <v>3.7465838709677415E-2</v>
      </c>
      <c r="AH163" s="4">
        <f t="shared" si="199"/>
        <v>3.9933387096774194E-2</v>
      </c>
      <c r="AI163" s="4">
        <f t="shared" si="201"/>
        <v>3.3537935483870969E-2</v>
      </c>
      <c r="AJ163" s="4">
        <f t="shared" si="203"/>
        <v>4.2936903225806448E-2</v>
      </c>
      <c r="AK163" s="4">
        <f t="shared" si="206"/>
        <v>4.5717999999999995E-2</v>
      </c>
      <c r="AL163" s="4">
        <f t="shared" si="209"/>
        <v>6.0022225806451612E-2</v>
      </c>
      <c r="AM163" s="4">
        <f t="shared" si="212"/>
        <v>6.3214032258064518E-2</v>
      </c>
      <c r="AN163" s="4">
        <f t="shared" si="215"/>
        <v>5.1016225806451619E-2</v>
      </c>
      <c r="AO163" s="4">
        <f t="shared" ref="AO163:AO194" si="218">(AO71/1000000)/$A163</f>
        <v>4.0223129032258068E-2</v>
      </c>
      <c r="AP163" s="4">
        <f t="shared" si="150"/>
        <v>7.0318741935483875E-2</v>
      </c>
      <c r="AQ163" s="4">
        <f t="shared" si="152"/>
        <v>4.3211193548387102E-2</v>
      </c>
      <c r="AR163" s="4">
        <f t="shared" si="155"/>
        <v>6.0502774193548388E-2</v>
      </c>
      <c r="AS163" s="4">
        <f t="shared" si="157"/>
        <v>5.6666064516129031E-2</v>
      </c>
      <c r="AT163" s="4">
        <f t="shared" si="159"/>
        <v>6.0041290322580647E-2</v>
      </c>
      <c r="AU163" s="4">
        <f t="shared" si="161"/>
        <v>7.4719516129032257E-2</v>
      </c>
      <c r="AV163" s="4">
        <f t="shared" si="163"/>
        <v>5.5790354838709678E-2</v>
      </c>
      <c r="AW163" s="4">
        <f t="shared" si="165"/>
        <v>8.1063645161290332E-2</v>
      </c>
      <c r="AX163" s="4">
        <f t="shared" si="167"/>
        <v>7.353599999999999E-2</v>
      </c>
      <c r="AY163" s="4">
        <f t="shared" si="169"/>
        <v>0.10419474193548386</v>
      </c>
      <c r="AZ163" s="4">
        <f t="shared" si="171"/>
        <v>9.1428516129032258E-2</v>
      </c>
      <c r="BA163" s="4">
        <f t="shared" si="173"/>
        <v>0.10078525806451613</v>
      </c>
      <c r="BB163" s="4">
        <f t="shared" si="175"/>
        <v>0.1035261935483871</v>
      </c>
      <c r="BC163" s="4">
        <f t="shared" si="177"/>
        <v>7.6284322580645159E-2</v>
      </c>
      <c r="BD163" s="4">
        <f t="shared" si="179"/>
        <v>0.10499829032258065</v>
      </c>
      <c r="BE163" s="4">
        <f t="shared" si="181"/>
        <v>0.10697422580645161</v>
      </c>
      <c r="BF163" s="4">
        <f t="shared" si="183"/>
        <v>0.13946267741935486</v>
      </c>
      <c r="BG163" s="4">
        <f t="shared" si="185"/>
        <v>0.16114725806451613</v>
      </c>
      <c r="BH163" s="4">
        <f t="shared" si="187"/>
        <v>0.1308933870967742</v>
      </c>
      <c r="BI163" s="4">
        <f t="shared" si="189"/>
        <v>0.11495796774193548</v>
      </c>
      <c r="BJ163" s="4">
        <f t="shared" si="191"/>
        <v>0.15586935483870967</v>
      </c>
      <c r="BK163" s="4">
        <f t="shared" si="193"/>
        <v>0.1415689677419355</v>
      </c>
      <c r="BL163" s="4">
        <f t="shared" si="196"/>
        <v>0.2055503548387097</v>
      </c>
      <c r="BM163" s="4">
        <f t="shared" si="198"/>
        <v>0.28947483870967744</v>
      </c>
      <c r="BN163" s="4">
        <f t="shared" si="200"/>
        <v>0.14011719354838709</v>
      </c>
      <c r="BO163" s="4">
        <f t="shared" si="202"/>
        <v>0.24411132258064516</v>
      </c>
      <c r="BP163" s="4">
        <f t="shared" si="204"/>
        <v>0.21792061290322579</v>
      </c>
      <c r="BQ163" s="4">
        <f t="shared" si="207"/>
        <v>0.16014025806451612</v>
      </c>
      <c r="BR163" s="4">
        <f t="shared" si="210"/>
        <v>0.30968699999999999</v>
      </c>
      <c r="BS163" s="4">
        <f t="shared" si="213"/>
        <v>0.23204096774193547</v>
      </c>
      <c r="BT163" s="4">
        <f t="shared" si="216"/>
        <v>0.36373822580645165</v>
      </c>
      <c r="BU163" s="4">
        <f t="shared" ref="BU163:BU181" si="219">(BU71/1000000)/$A163</f>
        <v>0.21347838709677419</v>
      </c>
    </row>
    <row r="164" spans="1:86" x14ac:dyDescent="0.2">
      <c r="A164" s="4">
        <v>30</v>
      </c>
      <c r="B164" s="5">
        <v>36465</v>
      </c>
      <c r="C164" s="4">
        <f t="shared" si="194"/>
        <v>1.8437864333333331</v>
      </c>
      <c r="D164" s="4">
        <f t="shared" si="194"/>
        <v>1.8160300000000001E-2</v>
      </c>
      <c r="E164" s="4">
        <f t="shared" si="205"/>
        <v>2.8089800000000002E-2</v>
      </c>
      <c r="F164" s="4">
        <f t="shared" si="208"/>
        <v>2.6117600000000001E-2</v>
      </c>
      <c r="G164" s="4">
        <f t="shared" si="211"/>
        <v>2.2991666666666667E-2</v>
      </c>
      <c r="H164" s="4">
        <f t="shared" si="214"/>
        <v>2.9440000000000001E-2</v>
      </c>
      <c r="I164" s="4">
        <f t="shared" si="217"/>
        <v>2.1189266666666665E-2</v>
      </c>
      <c r="J164" s="4">
        <f t="shared" ref="J164:J195" si="220">(J72/1000000)/$A164</f>
        <v>3.4017433333333333E-2</v>
      </c>
      <c r="K164" s="4">
        <f t="shared" si="151"/>
        <v>2.1605833333333331E-2</v>
      </c>
      <c r="L164" s="4">
        <f t="shared" si="154"/>
        <v>3.2950666666666663E-2</v>
      </c>
      <c r="M164" s="4">
        <f t="shared" si="156"/>
        <v>2.49722E-2</v>
      </c>
      <c r="N164" s="4">
        <f t="shared" si="158"/>
        <v>2.2176566666666668E-2</v>
      </c>
      <c r="O164" s="4">
        <f t="shared" si="160"/>
        <v>2.5251533333333336E-2</v>
      </c>
      <c r="P164" s="4">
        <f t="shared" si="162"/>
        <v>1.8449900000000002E-2</v>
      </c>
      <c r="Q164" s="4">
        <f t="shared" si="164"/>
        <v>1.9341466666666664E-2</v>
      </c>
      <c r="R164" s="4">
        <f t="shared" si="166"/>
        <v>3.0999600000000002E-2</v>
      </c>
      <c r="S164" s="4">
        <f t="shared" si="168"/>
        <v>1.8259433333333335E-2</v>
      </c>
      <c r="T164" s="4">
        <f t="shared" si="170"/>
        <v>3.3088433333333334E-2</v>
      </c>
      <c r="U164" s="4">
        <f t="shared" si="172"/>
        <v>2.3121366666666664E-2</v>
      </c>
      <c r="V164" s="4">
        <f t="shared" si="174"/>
        <v>3.3404899999999994E-2</v>
      </c>
      <c r="W164" s="4">
        <f t="shared" si="176"/>
        <v>2.5498399999999997E-2</v>
      </c>
      <c r="X164" s="4">
        <f t="shared" si="178"/>
        <v>3.6553966666666667E-2</v>
      </c>
      <c r="Y164" s="4">
        <f t="shared" si="180"/>
        <v>2.18338E-2</v>
      </c>
      <c r="Z164" s="4">
        <f t="shared" si="182"/>
        <v>1.9885933333333335E-2</v>
      </c>
      <c r="AA164" s="4">
        <f t="shared" si="184"/>
        <v>3.3253466666666669E-2</v>
      </c>
      <c r="AB164" s="4">
        <f t="shared" si="186"/>
        <v>2.9134E-2</v>
      </c>
      <c r="AC164" s="4">
        <f t="shared" si="188"/>
        <v>2.9884266666666666E-2</v>
      </c>
      <c r="AD164" s="4">
        <f t="shared" si="190"/>
        <v>4.0257499999999995E-2</v>
      </c>
      <c r="AE164" s="4">
        <f t="shared" si="192"/>
        <v>2.8241333333333334E-2</v>
      </c>
      <c r="AF164" s="4">
        <f t="shared" si="195"/>
        <v>5.2095666666666665E-2</v>
      </c>
      <c r="AG164" s="4">
        <f t="shared" si="197"/>
        <v>3.5493499999999997E-2</v>
      </c>
      <c r="AH164" s="4">
        <f t="shared" si="199"/>
        <v>3.8189533333333331E-2</v>
      </c>
      <c r="AI164" s="4">
        <f t="shared" si="201"/>
        <v>3.2292966666666666E-2</v>
      </c>
      <c r="AJ164" s="4">
        <f t="shared" si="203"/>
        <v>4.0441233333333333E-2</v>
      </c>
      <c r="AK164" s="4">
        <f t="shared" si="206"/>
        <v>4.43116E-2</v>
      </c>
      <c r="AL164" s="4">
        <f t="shared" si="209"/>
        <v>5.8231833333333337E-2</v>
      </c>
      <c r="AM164" s="4">
        <f t="shared" si="212"/>
        <v>5.7551633333333331E-2</v>
      </c>
      <c r="AN164" s="4">
        <f t="shared" si="215"/>
        <v>5.05619E-2</v>
      </c>
      <c r="AO164" s="4">
        <f t="shared" si="218"/>
        <v>4.1623199999999999E-2</v>
      </c>
      <c r="AP164" s="4">
        <f t="shared" ref="AP164:AP195" si="221">(AP72/1000000)/$A164</f>
        <v>6.6479800000000006E-2</v>
      </c>
      <c r="AQ164" s="4">
        <f t="shared" si="152"/>
        <v>4.1056133333333335E-2</v>
      </c>
      <c r="AR164" s="4">
        <f t="shared" si="155"/>
        <v>5.7520000000000002E-2</v>
      </c>
      <c r="AS164" s="4">
        <f t="shared" si="157"/>
        <v>5.6435400000000004E-2</v>
      </c>
      <c r="AT164" s="4">
        <f t="shared" si="159"/>
        <v>5.6941633333333332E-2</v>
      </c>
      <c r="AU164" s="4">
        <f t="shared" si="161"/>
        <v>7.3824399999999998E-2</v>
      </c>
      <c r="AV164" s="4">
        <f t="shared" si="163"/>
        <v>5.6324033333333336E-2</v>
      </c>
      <c r="AW164" s="4">
        <f t="shared" si="165"/>
        <v>8.0637933333333328E-2</v>
      </c>
      <c r="AX164" s="4">
        <f t="shared" si="167"/>
        <v>7.2306133333333328E-2</v>
      </c>
      <c r="AY164" s="4">
        <f t="shared" si="169"/>
        <v>0.10896713333333333</v>
      </c>
      <c r="AZ164" s="4">
        <f t="shared" si="171"/>
        <v>8.8059399999999996E-2</v>
      </c>
      <c r="BA164" s="4">
        <f t="shared" si="173"/>
        <v>0.10014926666666667</v>
      </c>
      <c r="BB164" s="4">
        <f t="shared" si="175"/>
        <v>0.10188643333333333</v>
      </c>
      <c r="BC164" s="4">
        <f t="shared" si="177"/>
        <v>7.4413733333333329E-2</v>
      </c>
      <c r="BD164" s="4">
        <f t="shared" si="179"/>
        <v>9.9589266666666662E-2</v>
      </c>
      <c r="BE164" s="4">
        <f t="shared" si="181"/>
        <v>0.10219513333333333</v>
      </c>
      <c r="BF164" s="4">
        <f t="shared" si="183"/>
        <v>0.13163496666666666</v>
      </c>
      <c r="BG164" s="4">
        <f t="shared" si="185"/>
        <v>0.14524609999999999</v>
      </c>
      <c r="BH164" s="4">
        <f t="shared" si="187"/>
        <v>0.12956903333333333</v>
      </c>
      <c r="BI164" s="4">
        <f t="shared" si="189"/>
        <v>0.10538763333333333</v>
      </c>
      <c r="BJ164" s="4">
        <f t="shared" si="191"/>
        <v>0.15086626666666667</v>
      </c>
      <c r="BK164" s="4">
        <f t="shared" si="193"/>
        <v>0.13208330000000001</v>
      </c>
      <c r="BL164" s="4">
        <f t="shared" si="196"/>
        <v>0.18195210000000001</v>
      </c>
      <c r="BM164" s="4">
        <f t="shared" si="198"/>
        <v>0.29770580000000002</v>
      </c>
      <c r="BN164" s="4">
        <f t="shared" si="200"/>
        <v>0.13060383333333334</v>
      </c>
      <c r="BO164" s="4">
        <f t="shared" si="202"/>
        <v>0.2208463</v>
      </c>
      <c r="BP164" s="4">
        <f t="shared" si="204"/>
        <v>0.20965523333333333</v>
      </c>
      <c r="BQ164" s="4">
        <f t="shared" si="207"/>
        <v>0.14371249999999999</v>
      </c>
      <c r="BR164" s="4">
        <f t="shared" si="210"/>
        <v>0.27025516666666666</v>
      </c>
      <c r="BS164" s="4">
        <f t="shared" si="213"/>
        <v>0.22116729999999998</v>
      </c>
      <c r="BT164" s="4">
        <f t="shared" si="216"/>
        <v>0.37145430000000002</v>
      </c>
      <c r="BU164" s="4">
        <f t="shared" si="219"/>
        <v>0.38552009999999998</v>
      </c>
      <c r="BV164" s="4">
        <f t="shared" ref="BV164:BV181" si="222">(BV72/1000000)/$A164</f>
        <v>0.19150976666666666</v>
      </c>
    </row>
    <row r="165" spans="1:86" x14ac:dyDescent="0.2">
      <c r="A165" s="4">
        <v>31</v>
      </c>
      <c r="B165" s="5">
        <v>36495</v>
      </c>
      <c r="C165" s="4">
        <f t="shared" si="194"/>
        <v>1.834773129032258</v>
      </c>
      <c r="D165" s="4">
        <f t="shared" si="194"/>
        <v>1.6018709677419356E-2</v>
      </c>
      <c r="E165" s="4">
        <f t="shared" si="205"/>
        <v>2.6824516129032257E-2</v>
      </c>
      <c r="F165" s="4">
        <f t="shared" si="208"/>
        <v>2.5369774193548387E-2</v>
      </c>
      <c r="G165" s="4">
        <f t="shared" si="211"/>
        <v>2.2804709677419353E-2</v>
      </c>
      <c r="H165" s="4">
        <f t="shared" si="214"/>
        <v>2.6078290322580647E-2</v>
      </c>
      <c r="I165" s="4">
        <f t="shared" si="217"/>
        <v>2.083464516129032E-2</v>
      </c>
      <c r="J165" s="4">
        <f t="shared" si="220"/>
        <v>3.3004387096774196E-2</v>
      </c>
      <c r="K165" s="4">
        <f t="shared" ref="K165:K196" si="223">(K73/1000000)/$A165</f>
        <v>2.1122516129032258E-2</v>
      </c>
      <c r="L165" s="4">
        <f t="shared" si="154"/>
        <v>3.1191E-2</v>
      </c>
      <c r="M165" s="4">
        <f t="shared" si="156"/>
        <v>2.3700935483870967E-2</v>
      </c>
      <c r="N165" s="4">
        <f t="shared" si="158"/>
        <v>2.077383870967742E-2</v>
      </c>
      <c r="O165" s="4">
        <f t="shared" si="160"/>
        <v>2.5269258064516128E-2</v>
      </c>
      <c r="P165" s="4">
        <f t="shared" si="162"/>
        <v>1.7613645161290322E-2</v>
      </c>
      <c r="Q165" s="4">
        <f t="shared" si="164"/>
        <v>1.8297483870967742E-2</v>
      </c>
      <c r="R165" s="4">
        <f t="shared" si="166"/>
        <v>3.1698387096774194E-2</v>
      </c>
      <c r="S165" s="4">
        <f t="shared" si="168"/>
        <v>2.3543225806451615E-2</v>
      </c>
      <c r="T165" s="4">
        <f t="shared" si="170"/>
        <v>3.0979677419354836E-2</v>
      </c>
      <c r="U165" s="4">
        <f t="shared" si="172"/>
        <v>2.1154935483870967E-2</v>
      </c>
      <c r="V165" s="4">
        <f t="shared" si="174"/>
        <v>3.2394064516129036E-2</v>
      </c>
      <c r="W165" s="4">
        <f t="shared" si="176"/>
        <v>2.5045741935483874E-2</v>
      </c>
      <c r="X165" s="4">
        <f t="shared" si="178"/>
        <v>3.5860290322580646E-2</v>
      </c>
      <c r="Y165" s="4">
        <f t="shared" si="180"/>
        <v>2.1629548387096773E-2</v>
      </c>
      <c r="Z165" s="4">
        <f t="shared" si="182"/>
        <v>2.0026387096774192E-2</v>
      </c>
      <c r="AA165" s="4">
        <f t="shared" si="184"/>
        <v>3.1640032258064513E-2</v>
      </c>
      <c r="AB165" s="4">
        <f t="shared" si="186"/>
        <v>2.917425806451613E-2</v>
      </c>
      <c r="AC165" s="4">
        <f t="shared" si="188"/>
        <v>2.9261290322580645E-2</v>
      </c>
      <c r="AD165" s="4">
        <f t="shared" si="190"/>
        <v>3.9590129032258066E-2</v>
      </c>
      <c r="AE165" s="4">
        <f t="shared" si="192"/>
        <v>2.8063612903225805E-2</v>
      </c>
      <c r="AF165" s="4">
        <f t="shared" si="195"/>
        <v>4.9210129032258063E-2</v>
      </c>
      <c r="AG165" s="4">
        <f t="shared" si="197"/>
        <v>3.558351612903226E-2</v>
      </c>
      <c r="AH165" s="4">
        <f t="shared" si="199"/>
        <v>3.6877806451612899E-2</v>
      </c>
      <c r="AI165" s="4">
        <f t="shared" si="201"/>
        <v>3.1633709677419353E-2</v>
      </c>
      <c r="AJ165" s="4">
        <f t="shared" si="203"/>
        <v>3.9673096774193548E-2</v>
      </c>
      <c r="AK165" s="4">
        <f t="shared" si="206"/>
        <v>4.2319741935483872E-2</v>
      </c>
      <c r="AL165" s="4">
        <f t="shared" si="209"/>
        <v>5.8206612903225805E-2</v>
      </c>
      <c r="AM165" s="4">
        <f t="shared" si="212"/>
        <v>5.9321225806451619E-2</v>
      </c>
      <c r="AN165" s="4">
        <f t="shared" si="215"/>
        <v>5.1698870967741936E-2</v>
      </c>
      <c r="AO165" s="4">
        <f t="shared" si="218"/>
        <v>3.935964516129032E-2</v>
      </c>
      <c r="AP165" s="4">
        <f t="shared" si="221"/>
        <v>6.6391806451612898E-2</v>
      </c>
      <c r="AQ165" s="4">
        <f t="shared" ref="AQ165:AQ196" si="224">(AQ73/1000000)/$A165</f>
        <v>3.6248806451612901E-2</v>
      </c>
      <c r="AR165" s="4">
        <f t="shared" si="155"/>
        <v>5.1884032258064518E-2</v>
      </c>
      <c r="AS165" s="4">
        <f t="shared" si="157"/>
        <v>5.5355193548387097E-2</v>
      </c>
      <c r="AT165" s="4">
        <f t="shared" si="159"/>
        <v>5.2407580645161295E-2</v>
      </c>
      <c r="AU165" s="4">
        <f t="shared" si="161"/>
        <v>7.256270967741936E-2</v>
      </c>
      <c r="AV165" s="4">
        <f t="shared" si="163"/>
        <v>5.2095451612903229E-2</v>
      </c>
      <c r="AW165" s="4">
        <f t="shared" si="165"/>
        <v>7.6628000000000002E-2</v>
      </c>
      <c r="AX165" s="4">
        <f t="shared" si="167"/>
        <v>7.1850580645161283E-2</v>
      </c>
      <c r="AY165" s="4">
        <f t="shared" si="169"/>
        <v>0.10679164516129033</v>
      </c>
      <c r="AZ165" s="4">
        <f t="shared" si="171"/>
        <v>8.9217967741935481E-2</v>
      </c>
      <c r="BA165" s="4">
        <f t="shared" si="173"/>
        <v>9.530958064516129E-2</v>
      </c>
      <c r="BB165" s="4">
        <f t="shared" si="175"/>
        <v>0.10127338709677419</v>
      </c>
      <c r="BC165" s="4">
        <f t="shared" si="177"/>
        <v>6.8753451612903221E-2</v>
      </c>
      <c r="BD165" s="4">
        <f t="shared" si="179"/>
        <v>9.1331677419354829E-2</v>
      </c>
      <c r="BE165" s="4">
        <f t="shared" si="181"/>
        <v>9.693603225806452E-2</v>
      </c>
      <c r="BF165" s="4">
        <f t="shared" si="183"/>
        <v>0.12388619354838711</v>
      </c>
      <c r="BG165" s="4">
        <f t="shared" si="185"/>
        <v>0.13055048387096774</v>
      </c>
      <c r="BH165" s="4">
        <f t="shared" si="187"/>
        <v>0.12401264516129032</v>
      </c>
      <c r="BI165" s="4">
        <f t="shared" si="189"/>
        <v>9.9574903225806463E-2</v>
      </c>
      <c r="BJ165" s="4">
        <f t="shared" si="191"/>
        <v>0.14601441935483872</v>
      </c>
      <c r="BK165" s="4">
        <f t="shared" si="193"/>
        <v>0.12031699999999999</v>
      </c>
      <c r="BL165" s="4">
        <f t="shared" si="196"/>
        <v>0.16273419354838711</v>
      </c>
      <c r="BM165" s="4">
        <f t="shared" si="198"/>
        <v>0.28449680645161285</v>
      </c>
      <c r="BN165" s="4">
        <f t="shared" si="200"/>
        <v>0.11965312903225807</v>
      </c>
      <c r="BO165" s="4">
        <f t="shared" si="202"/>
        <v>0.19165309677419354</v>
      </c>
      <c r="BP165" s="4">
        <f t="shared" si="204"/>
        <v>0.1878092258064516</v>
      </c>
      <c r="BQ165" s="4">
        <f t="shared" si="207"/>
        <v>0.12970551612903225</v>
      </c>
      <c r="BR165" s="4">
        <f t="shared" si="210"/>
        <v>0.23755954838709678</v>
      </c>
      <c r="BS165" s="4">
        <f t="shared" si="213"/>
        <v>0.18973232258064515</v>
      </c>
      <c r="BT165" s="4">
        <f t="shared" si="216"/>
        <v>0.33481638709677419</v>
      </c>
      <c r="BU165" s="4">
        <f t="shared" si="219"/>
        <v>0.38273641935483871</v>
      </c>
      <c r="BV165" s="4">
        <f t="shared" si="222"/>
        <v>0.3609868709677419</v>
      </c>
      <c r="BW165" s="4">
        <f t="shared" ref="BW165:BW181" si="225">(BW73/1000000)/$A165</f>
        <v>0.11734167741935485</v>
      </c>
    </row>
    <row r="166" spans="1:86" x14ac:dyDescent="0.2">
      <c r="A166" s="4">
        <v>31</v>
      </c>
      <c r="B166" s="5">
        <v>36526</v>
      </c>
      <c r="C166" s="4">
        <f t="shared" si="194"/>
        <v>1.8205443870967741</v>
      </c>
      <c r="D166" s="4">
        <f t="shared" si="194"/>
        <v>1.6047741935483872E-2</v>
      </c>
      <c r="E166" s="4">
        <f t="shared" si="205"/>
        <v>2.5900032258064514E-2</v>
      </c>
      <c r="F166" s="4">
        <f t="shared" si="208"/>
        <v>2.4927354838709677E-2</v>
      </c>
      <c r="G166" s="4">
        <f t="shared" si="211"/>
        <v>2.2268741935483873E-2</v>
      </c>
      <c r="H166" s="4">
        <f t="shared" si="214"/>
        <v>2.5687935483870966E-2</v>
      </c>
      <c r="I166" s="4">
        <f t="shared" si="217"/>
        <v>1.9924806451612903E-2</v>
      </c>
      <c r="J166" s="4">
        <f t="shared" si="220"/>
        <v>3.1810064516129034E-2</v>
      </c>
      <c r="K166" s="4">
        <f t="shared" si="223"/>
        <v>2.0187935483870968E-2</v>
      </c>
      <c r="L166" s="4">
        <f t="shared" ref="L166:L197" si="226">(L74/1000000)/$A166</f>
        <v>3.1263129032258065E-2</v>
      </c>
      <c r="M166" s="4">
        <f t="shared" si="156"/>
        <v>2.6325129032258063E-2</v>
      </c>
      <c r="N166" s="4">
        <f t="shared" si="158"/>
        <v>2.0676999999999997E-2</v>
      </c>
      <c r="O166" s="4">
        <f t="shared" si="160"/>
        <v>2.3284548387096777E-2</v>
      </c>
      <c r="P166" s="4">
        <f t="shared" si="162"/>
        <v>1.9290774193548389E-2</v>
      </c>
      <c r="Q166" s="4">
        <f t="shared" si="164"/>
        <v>1.8396193548387094E-2</v>
      </c>
      <c r="R166" s="4">
        <f t="shared" si="166"/>
        <v>2.9685741935483873E-2</v>
      </c>
      <c r="S166" s="4">
        <f t="shared" si="168"/>
        <v>1.9206903225806451E-2</v>
      </c>
      <c r="T166" s="4">
        <f t="shared" si="170"/>
        <v>3.0316580645161292E-2</v>
      </c>
      <c r="U166" s="4">
        <f t="shared" si="172"/>
        <v>2.205977419354839E-2</v>
      </c>
      <c r="V166" s="4">
        <f t="shared" si="174"/>
        <v>3.2167387096774192E-2</v>
      </c>
      <c r="W166" s="4">
        <f t="shared" si="176"/>
        <v>2.4463645161290321E-2</v>
      </c>
      <c r="X166" s="4">
        <f t="shared" si="178"/>
        <v>3.4381677419354835E-2</v>
      </c>
      <c r="Y166" s="4">
        <f t="shared" si="180"/>
        <v>2.2070193548387098E-2</v>
      </c>
      <c r="Z166" s="4">
        <f t="shared" si="182"/>
        <v>1.9140000000000001E-2</v>
      </c>
      <c r="AA166" s="4">
        <f t="shared" si="184"/>
        <v>3.0844032258064518E-2</v>
      </c>
      <c r="AB166" s="4">
        <f t="shared" si="186"/>
        <v>2.7921774193548386E-2</v>
      </c>
      <c r="AC166" s="4">
        <f t="shared" si="188"/>
        <v>2.7483129032258063E-2</v>
      </c>
      <c r="AD166" s="4">
        <f t="shared" si="190"/>
        <v>3.7685354838709675E-2</v>
      </c>
      <c r="AE166" s="4">
        <f t="shared" si="192"/>
        <v>2.7579548387096774E-2</v>
      </c>
      <c r="AF166" s="4">
        <f t="shared" si="195"/>
        <v>4.7700516129032255E-2</v>
      </c>
      <c r="AG166" s="4">
        <f t="shared" si="197"/>
        <v>3.5672741935483872E-2</v>
      </c>
      <c r="AH166" s="4">
        <f t="shared" si="199"/>
        <v>3.6321935483870964E-2</v>
      </c>
      <c r="AI166" s="4">
        <f t="shared" si="201"/>
        <v>3.0375193548387098E-2</v>
      </c>
      <c r="AJ166" s="4">
        <f t="shared" si="203"/>
        <v>3.8924967741935483E-2</v>
      </c>
      <c r="AK166" s="4">
        <f t="shared" si="206"/>
        <v>4.3009516129032255E-2</v>
      </c>
      <c r="AL166" s="4">
        <f t="shared" si="209"/>
        <v>5.5972387096774191E-2</v>
      </c>
      <c r="AM166" s="4">
        <f t="shared" si="212"/>
        <v>5.8330709677419351E-2</v>
      </c>
      <c r="AN166" s="4">
        <f t="shared" si="215"/>
        <v>5.0056290322580646E-2</v>
      </c>
      <c r="AO166" s="4">
        <f t="shared" si="218"/>
        <v>4.0511709677419357E-2</v>
      </c>
      <c r="AP166" s="4">
        <f t="shared" si="221"/>
        <v>6.2733064516129033E-2</v>
      </c>
      <c r="AQ166" s="4">
        <f t="shared" si="224"/>
        <v>3.5937774193548391E-2</v>
      </c>
      <c r="AR166" s="4">
        <f t="shared" si="155"/>
        <v>5.0144161290322585E-2</v>
      </c>
      <c r="AS166" s="4">
        <f t="shared" si="157"/>
        <v>5.2105064516129028E-2</v>
      </c>
      <c r="AT166" s="4">
        <f t="shared" si="159"/>
        <v>5.1205709677419359E-2</v>
      </c>
      <c r="AU166" s="4">
        <f t="shared" si="161"/>
        <v>6.8929806451612896E-2</v>
      </c>
      <c r="AV166" s="4">
        <f t="shared" si="163"/>
        <v>5.1035548387096771E-2</v>
      </c>
      <c r="AW166" s="4">
        <f t="shared" si="165"/>
        <v>7.2311806451612906E-2</v>
      </c>
      <c r="AX166" s="4">
        <f t="shared" si="167"/>
        <v>6.8995645161290323E-2</v>
      </c>
      <c r="AY166" s="4">
        <f t="shared" si="169"/>
        <v>0.10733464516129032</v>
      </c>
      <c r="AZ166" s="4">
        <f t="shared" si="171"/>
        <v>9.6056677419354836E-2</v>
      </c>
      <c r="BA166" s="4">
        <f t="shared" si="173"/>
        <v>9.2659322580645159E-2</v>
      </c>
      <c r="BB166" s="4">
        <f t="shared" si="175"/>
        <v>9.7198096774193554E-2</v>
      </c>
      <c r="BC166" s="4">
        <f t="shared" si="177"/>
        <v>6.8237451612903233E-2</v>
      </c>
      <c r="BD166" s="4">
        <f t="shared" si="179"/>
        <v>9.2130258064516121E-2</v>
      </c>
      <c r="BE166" s="4">
        <f t="shared" si="181"/>
        <v>9.6988000000000005E-2</v>
      </c>
      <c r="BF166" s="4">
        <f t="shared" si="183"/>
        <v>0.11853041935483871</v>
      </c>
      <c r="BG166" s="4">
        <f t="shared" si="185"/>
        <v>0.11767574193548387</v>
      </c>
      <c r="BH166" s="4">
        <f t="shared" si="187"/>
        <v>0.11258535483870968</v>
      </c>
      <c r="BI166" s="4">
        <f t="shared" si="189"/>
        <v>9.312193548387096E-2</v>
      </c>
      <c r="BJ166" s="4">
        <f t="shared" si="191"/>
        <v>0.13743525806451615</v>
      </c>
      <c r="BK166" s="4">
        <f t="shared" si="193"/>
        <v>0.10986112903225807</v>
      </c>
      <c r="BL166" s="4">
        <f t="shared" si="196"/>
        <v>0.14521245161290322</v>
      </c>
      <c r="BM166" s="4">
        <f t="shared" si="198"/>
        <v>0.28013732258064517</v>
      </c>
      <c r="BN166" s="4">
        <f t="shared" si="200"/>
        <v>0.10884570967741934</v>
      </c>
      <c r="BO166" s="4">
        <f t="shared" si="202"/>
        <v>0.17760051612903224</v>
      </c>
      <c r="BP166" s="4">
        <f t="shared" si="204"/>
        <v>0.16864629032258066</v>
      </c>
      <c r="BQ166" s="4">
        <f t="shared" si="207"/>
        <v>0.11449774193548387</v>
      </c>
      <c r="BR166" s="4">
        <f t="shared" si="210"/>
        <v>0.21050096774193547</v>
      </c>
      <c r="BS166" s="4">
        <f t="shared" si="213"/>
        <v>0.18510632258064516</v>
      </c>
      <c r="BT166" s="4">
        <f t="shared" si="216"/>
        <v>0.31101532258064518</v>
      </c>
      <c r="BU166" s="4">
        <f t="shared" si="219"/>
        <v>0.34387780645161287</v>
      </c>
      <c r="BV166" s="4">
        <f t="shared" si="222"/>
        <v>0.32206838709677421</v>
      </c>
      <c r="BW166" s="4">
        <f t="shared" si="225"/>
        <v>0.22592312903225806</v>
      </c>
      <c r="BX166" s="4">
        <f t="shared" ref="BX166:BX181" si="227">(BX74/1000000)/$A166</f>
        <v>0.1894335806451613</v>
      </c>
    </row>
    <row r="167" spans="1:86" x14ac:dyDescent="0.2">
      <c r="A167" s="4">
        <v>29</v>
      </c>
      <c r="B167" s="5">
        <v>36557</v>
      </c>
      <c r="C167" s="4">
        <f t="shared" si="194"/>
        <v>1.7718707931034483</v>
      </c>
      <c r="D167" s="4">
        <f t="shared" si="194"/>
        <v>1.5657310344827587E-2</v>
      </c>
      <c r="E167" s="4">
        <f t="shared" si="205"/>
        <v>2.4535206896551722E-2</v>
      </c>
      <c r="F167" s="4">
        <f t="shared" si="208"/>
        <v>2.2580103448275865E-2</v>
      </c>
      <c r="G167" s="4">
        <f t="shared" si="211"/>
        <v>2.1942448275862069E-2</v>
      </c>
      <c r="H167" s="4">
        <f t="shared" si="214"/>
        <v>2.6356724137931036E-2</v>
      </c>
      <c r="I167" s="4">
        <f t="shared" si="217"/>
        <v>2.0203034482758619E-2</v>
      </c>
      <c r="J167" s="4">
        <f t="shared" si="220"/>
        <v>3.206010344827586E-2</v>
      </c>
      <c r="K167" s="4">
        <f t="shared" si="223"/>
        <v>1.8933379310344826E-2</v>
      </c>
      <c r="L167" s="4">
        <f t="shared" si="226"/>
        <v>3.295744827586207E-2</v>
      </c>
      <c r="M167" s="4">
        <f t="shared" ref="M167:M198" si="228">(M75/1000000)/$A167</f>
        <v>2.5873E-2</v>
      </c>
      <c r="N167" s="4">
        <f t="shared" si="158"/>
        <v>2.0415862068965517E-2</v>
      </c>
      <c r="O167" s="4">
        <f t="shared" si="160"/>
        <v>2.297555172413793E-2</v>
      </c>
      <c r="P167" s="4">
        <f t="shared" si="162"/>
        <v>1.9437275862068965E-2</v>
      </c>
      <c r="Q167" s="4">
        <f t="shared" si="164"/>
        <v>1.7485586206896553E-2</v>
      </c>
      <c r="R167" s="4">
        <f t="shared" si="166"/>
        <v>2.9759241379310342E-2</v>
      </c>
      <c r="S167" s="4">
        <f t="shared" si="168"/>
        <v>1.8239344827586206E-2</v>
      </c>
      <c r="T167" s="4">
        <f t="shared" si="170"/>
        <v>2.9149551724137933E-2</v>
      </c>
      <c r="U167" s="4">
        <f t="shared" si="172"/>
        <v>2.2782758620689653E-2</v>
      </c>
      <c r="V167" s="4">
        <f t="shared" si="174"/>
        <v>3.3574275862068965E-2</v>
      </c>
      <c r="W167" s="4">
        <f t="shared" si="176"/>
        <v>2.3834620689655174E-2</v>
      </c>
      <c r="X167" s="4">
        <f t="shared" si="178"/>
        <v>3.3712172413793103E-2</v>
      </c>
      <c r="Y167" s="4">
        <f t="shared" si="180"/>
        <v>2.0570172413793105E-2</v>
      </c>
      <c r="Z167" s="4">
        <f t="shared" si="182"/>
        <v>1.711093103448276E-2</v>
      </c>
      <c r="AA167" s="4">
        <f t="shared" si="184"/>
        <v>2.9977448275862066E-2</v>
      </c>
      <c r="AB167" s="4">
        <f t="shared" si="186"/>
        <v>2.7027206896551723E-2</v>
      </c>
      <c r="AC167" s="4">
        <f t="shared" si="188"/>
        <v>2.6761413793103449E-2</v>
      </c>
      <c r="AD167" s="4">
        <f t="shared" si="190"/>
        <v>3.4242068965517243E-2</v>
      </c>
      <c r="AE167" s="4">
        <f t="shared" si="192"/>
        <v>2.632748275862069E-2</v>
      </c>
      <c r="AF167" s="4">
        <f t="shared" si="195"/>
        <v>4.3490517241379312E-2</v>
      </c>
      <c r="AG167" s="4">
        <f t="shared" si="197"/>
        <v>3.5596793103448279E-2</v>
      </c>
      <c r="AH167" s="4">
        <f t="shared" si="199"/>
        <v>3.5562655172413797E-2</v>
      </c>
      <c r="AI167" s="4">
        <f t="shared" si="201"/>
        <v>2.9836379310344826E-2</v>
      </c>
      <c r="AJ167" s="4">
        <f t="shared" si="203"/>
        <v>3.594603448275862E-2</v>
      </c>
      <c r="AK167" s="4">
        <f t="shared" si="206"/>
        <v>4.2015655172413791E-2</v>
      </c>
      <c r="AL167" s="4">
        <f t="shared" si="209"/>
        <v>5.4890068965517243E-2</v>
      </c>
      <c r="AM167" s="4">
        <f t="shared" si="212"/>
        <v>5.6063758620689658E-2</v>
      </c>
      <c r="AN167" s="4">
        <f t="shared" si="215"/>
        <v>4.9940137931034481E-2</v>
      </c>
      <c r="AO167" s="4">
        <f t="shared" si="218"/>
        <v>3.9114793103448273E-2</v>
      </c>
      <c r="AP167" s="4">
        <f t="shared" si="221"/>
        <v>6.0852344827586211E-2</v>
      </c>
      <c r="AQ167" s="4">
        <f t="shared" si="224"/>
        <v>3.1287413793103451E-2</v>
      </c>
      <c r="AR167" s="4">
        <f t="shared" si="155"/>
        <v>4.9149620689655171E-2</v>
      </c>
      <c r="AS167" s="4">
        <f t="shared" si="157"/>
        <v>4.413210344827586E-2</v>
      </c>
      <c r="AT167" s="4">
        <f t="shared" si="159"/>
        <v>5.0620551724137937E-2</v>
      </c>
      <c r="AU167" s="4">
        <f t="shared" si="161"/>
        <v>6.6599068965517247E-2</v>
      </c>
      <c r="AV167" s="4">
        <f t="shared" si="163"/>
        <v>5.1098999999999999E-2</v>
      </c>
      <c r="AW167" s="4">
        <f t="shared" si="165"/>
        <v>6.9674758620689656E-2</v>
      </c>
      <c r="AX167" s="4">
        <f t="shared" si="167"/>
        <v>6.693955172413793E-2</v>
      </c>
      <c r="AY167" s="4">
        <f t="shared" si="169"/>
        <v>0.10629106896551725</v>
      </c>
      <c r="AZ167" s="4">
        <f t="shared" si="171"/>
        <v>9.2602275862068956E-2</v>
      </c>
      <c r="BA167" s="4">
        <f t="shared" si="173"/>
        <v>8.7739448275862067E-2</v>
      </c>
      <c r="BB167" s="4">
        <f t="shared" si="175"/>
        <v>9.4088310344827591E-2</v>
      </c>
      <c r="BC167" s="4">
        <f t="shared" si="177"/>
        <v>6.4063655172413803E-2</v>
      </c>
      <c r="BD167" s="4">
        <f t="shared" si="179"/>
        <v>9.4115241379310349E-2</v>
      </c>
      <c r="BE167" s="4">
        <f t="shared" si="181"/>
        <v>9.6813620689655169E-2</v>
      </c>
      <c r="BF167" s="4">
        <f t="shared" si="183"/>
        <v>0.10894568965517241</v>
      </c>
      <c r="BG167" s="4">
        <f t="shared" si="185"/>
        <v>0.11085782758620689</v>
      </c>
      <c r="BH167" s="4">
        <f t="shared" si="187"/>
        <v>0.10967613793103448</v>
      </c>
      <c r="BI167" s="4">
        <f t="shared" si="189"/>
        <v>8.6455034482758625E-2</v>
      </c>
      <c r="BJ167" s="4">
        <f t="shared" si="191"/>
        <v>0.13013248275862069</v>
      </c>
      <c r="BK167" s="4">
        <f t="shared" si="193"/>
        <v>0.10306768965517242</v>
      </c>
      <c r="BL167" s="4">
        <f t="shared" si="196"/>
        <v>0.13473058620689654</v>
      </c>
      <c r="BM167" s="4">
        <f t="shared" si="198"/>
        <v>0.2649408620689655</v>
      </c>
      <c r="BN167" s="4">
        <f t="shared" si="200"/>
        <v>0.10238165517241379</v>
      </c>
      <c r="BO167" s="4">
        <f t="shared" si="202"/>
        <v>0.17285920689655171</v>
      </c>
      <c r="BP167" s="4">
        <f t="shared" si="204"/>
        <v>0.15930027586206896</v>
      </c>
      <c r="BQ167" s="4">
        <f t="shared" si="207"/>
        <v>0.10860013793103448</v>
      </c>
      <c r="BR167" s="4">
        <f t="shared" si="210"/>
        <v>0.20162375862068968</v>
      </c>
      <c r="BS167" s="4">
        <f t="shared" si="213"/>
        <v>0.1789945172413793</v>
      </c>
      <c r="BT167" s="4">
        <f t="shared" si="216"/>
        <v>0.2908439655172414</v>
      </c>
      <c r="BU167" s="4">
        <f t="shared" si="219"/>
        <v>0.33050651724137931</v>
      </c>
      <c r="BV167" s="4">
        <f t="shared" si="222"/>
        <v>0.31397968965517242</v>
      </c>
      <c r="BW167" s="4">
        <f t="shared" si="225"/>
        <v>0.23078941379310344</v>
      </c>
      <c r="BX167" s="4">
        <f t="shared" si="227"/>
        <v>0.34308903448275863</v>
      </c>
      <c r="BY167" s="4">
        <f t="shared" ref="BY167:BY181" si="229">(BY75/1000000)/$A167</f>
        <v>0.15738189655172413</v>
      </c>
    </row>
    <row r="168" spans="1:86" x14ac:dyDescent="0.2">
      <c r="A168" s="4">
        <v>31</v>
      </c>
      <c r="B168" s="5">
        <v>36586</v>
      </c>
      <c r="C168" s="4">
        <f t="shared" si="194"/>
        <v>1.7540330322580646</v>
      </c>
      <c r="D168" s="4">
        <f t="shared" si="194"/>
        <v>1.6389290322580644E-2</v>
      </c>
      <c r="E168" s="4">
        <f t="shared" si="205"/>
        <v>2.3823290322580647E-2</v>
      </c>
      <c r="F168" s="4">
        <f t="shared" si="208"/>
        <v>2.3707774193548387E-2</v>
      </c>
      <c r="G168" s="4">
        <f t="shared" si="211"/>
        <v>2.1008064516129032E-2</v>
      </c>
      <c r="H168" s="4">
        <f t="shared" si="214"/>
        <v>2.6276419354838709E-2</v>
      </c>
      <c r="I168" s="4">
        <f t="shared" si="217"/>
        <v>2.0524677419354837E-2</v>
      </c>
      <c r="J168" s="4">
        <f t="shared" si="220"/>
        <v>3.0238225806451614E-2</v>
      </c>
      <c r="K168" s="4">
        <f t="shared" si="223"/>
        <v>1.8082290322580647E-2</v>
      </c>
      <c r="L168" s="4">
        <f t="shared" si="226"/>
        <v>3.1020000000000002E-2</v>
      </c>
      <c r="M168" s="4">
        <f t="shared" si="228"/>
        <v>2.4883451612903226E-2</v>
      </c>
      <c r="N168" s="4">
        <f t="shared" ref="N168:N199" si="230">(N76/1000000)/$A168</f>
        <v>1.983983870967742E-2</v>
      </c>
      <c r="O168" s="4">
        <f t="shared" si="160"/>
        <v>2.3537774193548387E-2</v>
      </c>
      <c r="P168" s="4">
        <f t="shared" si="162"/>
        <v>1.9613290322580645E-2</v>
      </c>
      <c r="Q168" s="4">
        <f t="shared" si="164"/>
        <v>1.6549612903225805E-2</v>
      </c>
      <c r="R168" s="4">
        <f t="shared" si="166"/>
        <v>2.9622677419354839E-2</v>
      </c>
      <c r="S168" s="4">
        <f t="shared" si="168"/>
        <v>1.7238322580645161E-2</v>
      </c>
      <c r="T168" s="4">
        <f t="shared" si="170"/>
        <v>2.7246645161290321E-2</v>
      </c>
      <c r="U168" s="4">
        <f t="shared" si="172"/>
        <v>2.1949903225806453E-2</v>
      </c>
      <c r="V168" s="4">
        <f t="shared" si="174"/>
        <v>3.222551612903226E-2</v>
      </c>
      <c r="W168" s="4">
        <f t="shared" si="176"/>
        <v>2.2589677419354838E-2</v>
      </c>
      <c r="X168" s="4">
        <f t="shared" si="178"/>
        <v>3.3092064516129033E-2</v>
      </c>
      <c r="Y168" s="4">
        <f t="shared" si="180"/>
        <v>2.1527129032258063E-2</v>
      </c>
      <c r="Z168" s="4">
        <f t="shared" si="182"/>
        <v>1.7590322580645162E-2</v>
      </c>
      <c r="AA168" s="4">
        <f t="shared" si="184"/>
        <v>2.9055354838709677E-2</v>
      </c>
      <c r="AB168" s="4">
        <f t="shared" si="186"/>
        <v>2.8979741935483871E-2</v>
      </c>
      <c r="AC168" s="4">
        <f t="shared" si="188"/>
        <v>2.649016129032258E-2</v>
      </c>
      <c r="AD168" s="4">
        <f t="shared" si="190"/>
        <v>3.58761935483871E-2</v>
      </c>
      <c r="AE168" s="4">
        <f t="shared" si="192"/>
        <v>2.7808645161290321E-2</v>
      </c>
      <c r="AF168" s="4">
        <f t="shared" si="195"/>
        <v>4.2303806451612899E-2</v>
      </c>
      <c r="AG168" s="4">
        <f t="shared" si="197"/>
        <v>3.5642774193548388E-2</v>
      </c>
      <c r="AH168" s="4">
        <f t="shared" si="199"/>
        <v>3.2736290322580651E-2</v>
      </c>
      <c r="AI168" s="4">
        <f t="shared" si="201"/>
        <v>2.6862E-2</v>
      </c>
      <c r="AJ168" s="4">
        <f t="shared" si="203"/>
        <v>3.6075129032258062E-2</v>
      </c>
      <c r="AK168" s="4">
        <f t="shared" si="206"/>
        <v>3.9330161290322581E-2</v>
      </c>
      <c r="AL168" s="4">
        <f t="shared" si="209"/>
        <v>5.3821903225806454E-2</v>
      </c>
      <c r="AM168" s="4">
        <f t="shared" si="212"/>
        <v>5.3659451612903225E-2</v>
      </c>
      <c r="AN168" s="4">
        <f t="shared" si="215"/>
        <v>4.8334870967741937E-2</v>
      </c>
      <c r="AO168" s="4">
        <f t="shared" si="218"/>
        <v>3.7305999999999999E-2</v>
      </c>
      <c r="AP168" s="4">
        <f t="shared" si="221"/>
        <v>6.1503838709677419E-2</v>
      </c>
      <c r="AQ168" s="4">
        <f t="shared" si="224"/>
        <v>2.8547387096774193E-2</v>
      </c>
      <c r="AR168" s="4">
        <f t="shared" si="155"/>
        <v>4.7897483870967747E-2</v>
      </c>
      <c r="AS168" s="4">
        <f t="shared" si="157"/>
        <v>4.4131096774193544E-2</v>
      </c>
      <c r="AT168" s="4">
        <f t="shared" si="159"/>
        <v>5.1437225806451617E-2</v>
      </c>
      <c r="AU168" s="4">
        <f t="shared" si="161"/>
        <v>6.1831645161290326E-2</v>
      </c>
      <c r="AV168" s="4">
        <f t="shared" si="163"/>
        <v>4.8651161290322584E-2</v>
      </c>
      <c r="AW168" s="4">
        <f t="shared" si="165"/>
        <v>6.6138774193548383E-2</v>
      </c>
      <c r="AX168" s="4">
        <f t="shared" si="167"/>
        <v>6.2317451612903224E-2</v>
      </c>
      <c r="AY168" s="4">
        <f t="shared" si="169"/>
        <v>0.10956516129032259</v>
      </c>
      <c r="AZ168" s="4">
        <f t="shared" si="171"/>
        <v>8.4661290322580643E-2</v>
      </c>
      <c r="BA168" s="4">
        <f t="shared" si="173"/>
        <v>8.5082870967741933E-2</v>
      </c>
      <c r="BB168" s="4">
        <f t="shared" si="175"/>
        <v>9.025090322580645E-2</v>
      </c>
      <c r="BC168" s="4">
        <f t="shared" si="177"/>
        <v>6.1860967741935481E-2</v>
      </c>
      <c r="BD168" s="4">
        <f t="shared" si="179"/>
        <v>8.7773483870967742E-2</v>
      </c>
      <c r="BE168" s="4">
        <f t="shared" si="181"/>
        <v>9.2463838709677407E-2</v>
      </c>
      <c r="BF168" s="4">
        <f t="shared" si="183"/>
        <v>0.10150467741935483</v>
      </c>
      <c r="BG168" s="4">
        <f t="shared" si="185"/>
        <v>0.10323867741935484</v>
      </c>
      <c r="BH168" s="4">
        <f t="shared" si="187"/>
        <v>0.10500235483870968</v>
      </c>
      <c r="BI168" s="4">
        <f t="shared" si="189"/>
        <v>8.3721096774193551E-2</v>
      </c>
      <c r="BJ168" s="4">
        <f t="shared" si="191"/>
        <v>0.11982290322580645</v>
      </c>
      <c r="BK168" s="4">
        <f t="shared" si="193"/>
        <v>9.7218935483870977E-2</v>
      </c>
      <c r="BL168" s="4">
        <f t="shared" si="196"/>
        <v>0.13397370967741934</v>
      </c>
      <c r="BM168" s="4">
        <f t="shared" si="198"/>
        <v>0.24727029032258063</v>
      </c>
      <c r="BN168" s="4">
        <f t="shared" si="200"/>
        <v>9.9585354838709686E-2</v>
      </c>
      <c r="BO168" s="4">
        <f t="shared" si="202"/>
        <v>0.17293364516129031</v>
      </c>
      <c r="BP168" s="4">
        <f t="shared" si="204"/>
        <v>0.15022716129032257</v>
      </c>
      <c r="BQ168" s="4">
        <f t="shared" si="207"/>
        <v>9.4500161290322571E-2</v>
      </c>
      <c r="BR168" s="4">
        <f t="shared" si="210"/>
        <v>0.17670854838709679</v>
      </c>
      <c r="BS168" s="4">
        <f t="shared" si="213"/>
        <v>0.17007822580645163</v>
      </c>
      <c r="BT168" s="4">
        <f t="shared" si="216"/>
        <v>0.25138129032258066</v>
      </c>
      <c r="BU168" s="4">
        <f t="shared" si="219"/>
        <v>0.31005270967741938</v>
      </c>
      <c r="BV168" s="4">
        <f t="shared" si="222"/>
        <v>0.30615477419354836</v>
      </c>
      <c r="BW168" s="4">
        <f t="shared" si="225"/>
        <v>0.2120703870967742</v>
      </c>
      <c r="BX168" s="4">
        <f t="shared" si="227"/>
        <v>0.30411777419354835</v>
      </c>
      <c r="BY168" s="4">
        <f t="shared" si="229"/>
        <v>0.31063941935483874</v>
      </c>
      <c r="BZ168" s="4">
        <f t="shared" ref="BZ168:BZ181" si="231">(BZ76/1000000)/$A168</f>
        <v>0.18538822580645162</v>
      </c>
    </row>
    <row r="169" spans="1:86" x14ac:dyDescent="0.2">
      <c r="A169" s="4">
        <v>30</v>
      </c>
      <c r="B169" s="5">
        <v>36617</v>
      </c>
      <c r="C169" s="4">
        <f t="shared" si="194"/>
        <v>1.7374601333333333</v>
      </c>
      <c r="D169" s="4">
        <f t="shared" si="194"/>
        <v>1.4902166666666666E-2</v>
      </c>
      <c r="E169" s="4">
        <f t="shared" si="205"/>
        <v>2.1474400000000001E-2</v>
      </c>
      <c r="F169" s="4">
        <f t="shared" si="208"/>
        <v>2.4497366666666669E-2</v>
      </c>
      <c r="G169" s="4">
        <f t="shared" si="211"/>
        <v>1.9830133333333333E-2</v>
      </c>
      <c r="H169" s="4">
        <f t="shared" si="214"/>
        <v>2.6128266666666667E-2</v>
      </c>
      <c r="I169" s="4">
        <f t="shared" si="217"/>
        <v>2.2694766666666664E-2</v>
      </c>
      <c r="J169" s="4">
        <f t="shared" si="220"/>
        <v>3.1483366666666665E-2</v>
      </c>
      <c r="K169" s="4">
        <f t="shared" si="223"/>
        <v>1.8926533333333332E-2</v>
      </c>
      <c r="L169" s="4">
        <f t="shared" si="226"/>
        <v>2.894473333333333E-2</v>
      </c>
      <c r="M169" s="4">
        <f t="shared" si="228"/>
        <v>2.2964866666666663E-2</v>
      </c>
      <c r="N169" s="4">
        <f t="shared" si="230"/>
        <v>1.8081466666666667E-2</v>
      </c>
      <c r="O169" s="4">
        <f t="shared" ref="O169:O200" si="232">(O77/1000000)/$A169</f>
        <v>2.4291E-2</v>
      </c>
      <c r="P169" s="4">
        <f t="shared" si="162"/>
        <v>1.8038933333333333E-2</v>
      </c>
      <c r="Q169" s="4">
        <f t="shared" si="164"/>
        <v>1.6156E-2</v>
      </c>
      <c r="R169" s="4">
        <f t="shared" si="166"/>
        <v>2.9219966666666666E-2</v>
      </c>
      <c r="S169" s="4">
        <f t="shared" si="168"/>
        <v>1.7074800000000001E-2</v>
      </c>
      <c r="T169" s="4">
        <f t="shared" si="170"/>
        <v>2.82303E-2</v>
      </c>
      <c r="U169" s="4">
        <f t="shared" si="172"/>
        <v>2.0876566666666665E-2</v>
      </c>
      <c r="V169" s="4">
        <f t="shared" si="174"/>
        <v>3.1845233333333334E-2</v>
      </c>
      <c r="W169" s="4">
        <f t="shared" si="176"/>
        <v>2.2156233333333334E-2</v>
      </c>
      <c r="X169" s="4">
        <f t="shared" si="178"/>
        <v>3.0880166666666667E-2</v>
      </c>
      <c r="Y169" s="4">
        <f t="shared" si="180"/>
        <v>2.0760466666666665E-2</v>
      </c>
      <c r="Z169" s="4">
        <f t="shared" si="182"/>
        <v>1.7345300000000001E-2</v>
      </c>
      <c r="AA169" s="4">
        <f t="shared" si="184"/>
        <v>2.7411833333333333E-2</v>
      </c>
      <c r="AB169" s="4">
        <f t="shared" si="186"/>
        <v>2.7806900000000002E-2</v>
      </c>
      <c r="AC169" s="4">
        <f t="shared" si="188"/>
        <v>2.5315166666666666E-2</v>
      </c>
      <c r="AD169" s="4">
        <f t="shared" si="190"/>
        <v>3.4556433333333338E-2</v>
      </c>
      <c r="AE169" s="4">
        <f t="shared" si="192"/>
        <v>2.6740966666666664E-2</v>
      </c>
      <c r="AF169" s="4">
        <f t="shared" si="195"/>
        <v>4.0934933333333333E-2</v>
      </c>
      <c r="AG169" s="4">
        <f t="shared" si="197"/>
        <v>3.4169033333333335E-2</v>
      </c>
      <c r="AH169" s="4">
        <f t="shared" si="199"/>
        <v>3.1907166666666667E-2</v>
      </c>
      <c r="AI169" s="4">
        <f t="shared" si="201"/>
        <v>2.6536466666666664E-2</v>
      </c>
      <c r="AJ169" s="4">
        <f t="shared" si="203"/>
        <v>3.5241566666666668E-2</v>
      </c>
      <c r="AK169" s="4">
        <f t="shared" si="206"/>
        <v>3.8049466666666663E-2</v>
      </c>
      <c r="AL169" s="4">
        <f t="shared" si="209"/>
        <v>5.1647733333333327E-2</v>
      </c>
      <c r="AM169" s="4">
        <f t="shared" si="212"/>
        <v>5.2550600000000003E-2</v>
      </c>
      <c r="AN169" s="4">
        <f t="shared" si="215"/>
        <v>5.0295833333333331E-2</v>
      </c>
      <c r="AO169" s="4">
        <f t="shared" si="218"/>
        <v>3.5801366666666667E-2</v>
      </c>
      <c r="AP169" s="4">
        <f t="shared" si="221"/>
        <v>6.0411766666666672E-2</v>
      </c>
      <c r="AQ169" s="4">
        <f t="shared" si="224"/>
        <v>3.0136166666666669E-2</v>
      </c>
      <c r="AR169" s="4">
        <f t="shared" si="155"/>
        <v>4.7907699999999998E-2</v>
      </c>
      <c r="AS169" s="4">
        <f t="shared" si="157"/>
        <v>4.3344300000000002E-2</v>
      </c>
      <c r="AT169" s="4">
        <f t="shared" si="159"/>
        <v>5.1386966666666666E-2</v>
      </c>
      <c r="AU169" s="4">
        <f t="shared" si="161"/>
        <v>5.8809E-2</v>
      </c>
      <c r="AV169" s="4">
        <f t="shared" si="163"/>
        <v>4.4390699999999998E-2</v>
      </c>
      <c r="AW169" s="4">
        <f t="shared" si="165"/>
        <v>6.8238866666666662E-2</v>
      </c>
      <c r="AX169" s="4">
        <f t="shared" si="167"/>
        <v>6.0497033333333332E-2</v>
      </c>
      <c r="AY169" s="4">
        <f t="shared" si="169"/>
        <v>0.10418769999999999</v>
      </c>
      <c r="AZ169" s="4">
        <f t="shared" si="171"/>
        <v>8.364856666666666E-2</v>
      </c>
      <c r="BA169" s="4">
        <f t="shared" si="173"/>
        <v>8.1210066666666664E-2</v>
      </c>
      <c r="BB169" s="4">
        <f t="shared" si="175"/>
        <v>9.215926666666667E-2</v>
      </c>
      <c r="BC169" s="4">
        <f t="shared" si="177"/>
        <v>6.0309366666666663E-2</v>
      </c>
      <c r="BD169" s="4">
        <f t="shared" si="179"/>
        <v>8.3051566666666674E-2</v>
      </c>
      <c r="BE169" s="4">
        <f t="shared" si="181"/>
        <v>8.6787266666666668E-2</v>
      </c>
      <c r="BF169" s="4">
        <f t="shared" si="183"/>
        <v>9.8319933333333331E-2</v>
      </c>
      <c r="BG169" s="4">
        <f t="shared" si="185"/>
        <v>9.4656166666666666E-2</v>
      </c>
      <c r="BH169" s="4">
        <f t="shared" si="187"/>
        <v>9.6220600000000003E-2</v>
      </c>
      <c r="BI169" s="4">
        <f t="shared" si="189"/>
        <v>7.6142666666666664E-2</v>
      </c>
      <c r="BJ169" s="4">
        <f t="shared" si="191"/>
        <v>0.10825403333333333</v>
      </c>
      <c r="BK169" s="4">
        <f t="shared" si="193"/>
        <v>9.0095300000000003E-2</v>
      </c>
      <c r="BL169" s="4">
        <f t="shared" si="196"/>
        <v>0.1181613</v>
      </c>
      <c r="BM169" s="4">
        <f t="shared" si="198"/>
        <v>0.24523429999999999</v>
      </c>
      <c r="BN169" s="4">
        <f t="shared" si="200"/>
        <v>9.1363066666666673E-2</v>
      </c>
      <c r="BO169" s="4">
        <f t="shared" si="202"/>
        <v>0.16322456666666665</v>
      </c>
      <c r="BP169" s="4">
        <f t="shared" si="204"/>
        <v>0.1401319</v>
      </c>
      <c r="BQ169" s="4">
        <f t="shared" si="207"/>
        <v>8.0981666666666674E-2</v>
      </c>
      <c r="BR169" s="4">
        <f t="shared" si="210"/>
        <v>0.18698786666666667</v>
      </c>
      <c r="BS169" s="4">
        <f t="shared" si="213"/>
        <v>0.16039516666666667</v>
      </c>
      <c r="BT169" s="4">
        <f t="shared" si="216"/>
        <v>0.23509803333333332</v>
      </c>
      <c r="BU169" s="4">
        <f t="shared" si="219"/>
        <v>0.26524760000000003</v>
      </c>
      <c r="BV169" s="4">
        <f t="shared" si="222"/>
        <v>0.27751340000000002</v>
      </c>
      <c r="BW169" s="4">
        <f t="shared" si="225"/>
        <v>0.18469503333333334</v>
      </c>
      <c r="BX169" s="4">
        <f t="shared" si="227"/>
        <v>0.30088043333333331</v>
      </c>
      <c r="BY169" s="4">
        <f t="shared" si="229"/>
        <v>0.27429539999999997</v>
      </c>
      <c r="BZ169" s="4">
        <f t="shared" si="231"/>
        <v>0.41489406666666662</v>
      </c>
      <c r="CA169" s="4">
        <f t="shared" ref="CA169:CA181" si="233">(CA77/1000000)/$A169</f>
        <v>0.1652805</v>
      </c>
    </row>
    <row r="170" spans="1:86" x14ac:dyDescent="0.2">
      <c r="A170" s="4">
        <v>31</v>
      </c>
      <c r="B170" s="5">
        <v>36647</v>
      </c>
      <c r="C170" s="4">
        <f t="shared" si="194"/>
        <v>1.7020917096774193</v>
      </c>
      <c r="D170" s="4">
        <f t="shared" si="194"/>
        <v>1.5595903225806451E-2</v>
      </c>
      <c r="E170" s="4">
        <f t="shared" si="205"/>
        <v>2.2269483870967742E-2</v>
      </c>
      <c r="F170" s="4">
        <f t="shared" si="208"/>
        <v>2.5124548387096775E-2</v>
      </c>
      <c r="G170" s="4">
        <f t="shared" si="211"/>
        <v>2.0750096774193549E-2</v>
      </c>
      <c r="H170" s="4">
        <f t="shared" si="214"/>
        <v>2.5414645161290324E-2</v>
      </c>
      <c r="I170" s="4">
        <f t="shared" si="217"/>
        <v>2.0530322580645161E-2</v>
      </c>
      <c r="J170" s="4">
        <f t="shared" si="220"/>
        <v>2.9384677419354837E-2</v>
      </c>
      <c r="K170" s="4">
        <f t="shared" si="223"/>
        <v>1.8167741935483872E-2</v>
      </c>
      <c r="L170" s="4">
        <f t="shared" si="226"/>
        <v>2.7638483870967744E-2</v>
      </c>
      <c r="M170" s="4">
        <f t="shared" si="228"/>
        <v>2.3777935483870968E-2</v>
      </c>
      <c r="N170" s="4">
        <f t="shared" si="230"/>
        <v>1.8561032258064516E-2</v>
      </c>
      <c r="O170" s="4">
        <f t="shared" si="232"/>
        <v>2.2913612903225807E-2</v>
      </c>
      <c r="P170" s="4">
        <f t="shared" ref="P170:P201" si="234">(P78/1000000)/$A170</f>
        <v>1.6951483870967742E-2</v>
      </c>
      <c r="Q170" s="4">
        <f t="shared" si="164"/>
        <v>1.6528354838709677E-2</v>
      </c>
      <c r="R170" s="4">
        <f t="shared" si="166"/>
        <v>2.799674193548387E-2</v>
      </c>
      <c r="S170" s="4">
        <f t="shared" si="168"/>
        <v>1.5758322580645162E-2</v>
      </c>
      <c r="T170" s="4">
        <f t="shared" si="170"/>
        <v>2.6509903225806451E-2</v>
      </c>
      <c r="U170" s="4">
        <f t="shared" si="172"/>
        <v>2.0319645161290326E-2</v>
      </c>
      <c r="V170" s="4">
        <f t="shared" si="174"/>
        <v>3.0995064516129031E-2</v>
      </c>
      <c r="W170" s="4">
        <f t="shared" si="176"/>
        <v>2.1069870967741936E-2</v>
      </c>
      <c r="X170" s="4">
        <f t="shared" si="178"/>
        <v>2.8547387096774193E-2</v>
      </c>
      <c r="Y170" s="4">
        <f t="shared" si="180"/>
        <v>1.9275322580645161E-2</v>
      </c>
      <c r="Z170" s="4">
        <f t="shared" si="182"/>
        <v>1.6381451612903226E-2</v>
      </c>
      <c r="AA170" s="4">
        <f t="shared" si="184"/>
        <v>2.6943322580645159E-2</v>
      </c>
      <c r="AB170" s="4">
        <f t="shared" si="186"/>
        <v>2.5362322580645164E-2</v>
      </c>
      <c r="AC170" s="4">
        <f t="shared" si="188"/>
        <v>2.4471290322580646E-2</v>
      </c>
      <c r="AD170" s="4">
        <f t="shared" si="190"/>
        <v>3.3096774193548388E-2</v>
      </c>
      <c r="AE170" s="4">
        <f t="shared" si="192"/>
        <v>2.5253193548387096E-2</v>
      </c>
      <c r="AF170" s="4">
        <f t="shared" si="195"/>
        <v>4.0326645161290323E-2</v>
      </c>
      <c r="AG170" s="4">
        <f t="shared" si="197"/>
        <v>3.2491064516129028E-2</v>
      </c>
      <c r="AH170" s="4">
        <f t="shared" si="199"/>
        <v>3.2490161290322582E-2</v>
      </c>
      <c r="AI170" s="4">
        <f t="shared" si="201"/>
        <v>2.6600967741935481E-2</v>
      </c>
      <c r="AJ170" s="4">
        <f t="shared" si="203"/>
        <v>3.560564516129032E-2</v>
      </c>
      <c r="AK170" s="4">
        <f t="shared" si="206"/>
        <v>3.7290677419354837E-2</v>
      </c>
      <c r="AL170" s="4">
        <f t="shared" si="209"/>
        <v>5.2714806451612903E-2</v>
      </c>
      <c r="AM170" s="4">
        <f t="shared" si="212"/>
        <v>5.4007709677419358E-2</v>
      </c>
      <c r="AN170" s="4">
        <f t="shared" si="215"/>
        <v>4.7906741935483874E-2</v>
      </c>
      <c r="AO170" s="4">
        <f t="shared" si="218"/>
        <v>3.5391419354838714E-2</v>
      </c>
      <c r="AP170" s="4">
        <f t="shared" si="221"/>
        <v>5.7689000000000004E-2</v>
      </c>
      <c r="AQ170" s="4">
        <f t="shared" si="224"/>
        <v>3.0247032258064514E-2</v>
      </c>
      <c r="AR170" s="4">
        <f t="shared" si="155"/>
        <v>4.8427709677419349E-2</v>
      </c>
      <c r="AS170" s="4">
        <f t="shared" si="157"/>
        <v>4.0053290322580641E-2</v>
      </c>
      <c r="AT170" s="4">
        <f t="shared" si="159"/>
        <v>5.1939838709677423E-2</v>
      </c>
      <c r="AU170" s="4">
        <f t="shared" si="161"/>
        <v>5.5974129032258062E-2</v>
      </c>
      <c r="AV170" s="4">
        <f t="shared" si="163"/>
        <v>4.2855741935483867E-2</v>
      </c>
      <c r="AW170" s="4">
        <f t="shared" si="165"/>
        <v>6.6282161290322578E-2</v>
      </c>
      <c r="AX170" s="4">
        <f t="shared" si="167"/>
        <v>6.3659580645161293E-2</v>
      </c>
      <c r="AY170" s="4">
        <f t="shared" si="169"/>
        <v>0.10425664516129032</v>
      </c>
      <c r="AZ170" s="4">
        <f t="shared" si="171"/>
        <v>7.9326387096774198E-2</v>
      </c>
      <c r="BA170" s="4">
        <f t="shared" si="173"/>
        <v>8.2294483870967744E-2</v>
      </c>
      <c r="BB170" s="4">
        <f t="shared" si="175"/>
        <v>9.3399612903225807E-2</v>
      </c>
      <c r="BC170" s="4">
        <f t="shared" si="177"/>
        <v>5.8007709677419354E-2</v>
      </c>
      <c r="BD170" s="4">
        <f t="shared" si="179"/>
        <v>8.0086774193548385E-2</v>
      </c>
      <c r="BE170" s="4">
        <f t="shared" si="181"/>
        <v>7.7143548387096764E-2</v>
      </c>
      <c r="BF170" s="4">
        <f t="shared" si="183"/>
        <v>9.3945419354838702E-2</v>
      </c>
      <c r="BG170" s="4">
        <f t="shared" si="185"/>
        <v>8.6979516129032264E-2</v>
      </c>
      <c r="BH170" s="4">
        <f t="shared" si="187"/>
        <v>9.0879225806451608E-2</v>
      </c>
      <c r="BI170" s="4">
        <f t="shared" si="189"/>
        <v>7.4221999999999996E-2</v>
      </c>
      <c r="BJ170" s="4">
        <f t="shared" si="191"/>
        <v>0.10606103225806451</v>
      </c>
      <c r="BK170" s="4">
        <f t="shared" si="193"/>
        <v>8.4887870967741946E-2</v>
      </c>
      <c r="BL170" s="4">
        <f t="shared" si="196"/>
        <v>0.11462525806451614</v>
      </c>
      <c r="BM170" s="4">
        <f t="shared" si="198"/>
        <v>0.23021793548387098</v>
      </c>
      <c r="BN170" s="4">
        <f t="shared" si="200"/>
        <v>0.10283954838709677</v>
      </c>
      <c r="BO170" s="4">
        <f t="shared" si="202"/>
        <v>0.15920435483870968</v>
      </c>
      <c r="BP170" s="4">
        <f t="shared" si="204"/>
        <v>0.13155593548387098</v>
      </c>
      <c r="BQ170" s="4">
        <f t="shared" si="207"/>
        <v>7.1012000000000006E-2</v>
      </c>
      <c r="BR170" s="4">
        <f t="shared" si="210"/>
        <v>0.16646287096774193</v>
      </c>
      <c r="BS170" s="4">
        <f t="shared" si="213"/>
        <v>0.15883070967741936</v>
      </c>
      <c r="BT170" s="4">
        <f t="shared" si="216"/>
        <v>0.23287503225806452</v>
      </c>
      <c r="BU170" s="4">
        <f t="shared" si="219"/>
        <v>0.23721445161290322</v>
      </c>
      <c r="BV170" s="4">
        <f t="shared" si="222"/>
        <v>0.24081722580645162</v>
      </c>
      <c r="BW170" s="4">
        <f t="shared" si="225"/>
        <v>0.1659111612903226</v>
      </c>
      <c r="BX170" s="4">
        <f t="shared" si="227"/>
        <v>0.27707496774193546</v>
      </c>
      <c r="BY170" s="4">
        <f t="shared" si="229"/>
        <v>0.23884990322580643</v>
      </c>
      <c r="BZ170" s="4">
        <f t="shared" si="231"/>
        <v>0.41745480645161287</v>
      </c>
      <c r="CA170" s="4">
        <f t="shared" si="233"/>
        <v>0.30053564516129028</v>
      </c>
      <c r="CB170" s="4">
        <f t="shared" ref="CB170:CB181" si="235">(CB78/1000000)/$A170</f>
        <v>0.17718277419354839</v>
      </c>
    </row>
    <row r="171" spans="1:86" x14ac:dyDescent="0.2">
      <c r="A171" s="4">
        <v>30</v>
      </c>
      <c r="B171" s="5">
        <v>36678</v>
      </c>
      <c r="C171" s="4">
        <f t="shared" si="194"/>
        <v>1.7101446</v>
      </c>
      <c r="D171" s="4">
        <f t="shared" si="194"/>
        <v>1.4016066666666667E-2</v>
      </c>
      <c r="E171" s="4">
        <f t="shared" si="205"/>
        <v>2.1610266666666666E-2</v>
      </c>
      <c r="F171" s="4">
        <f t="shared" si="208"/>
        <v>2.5277233333333333E-2</v>
      </c>
      <c r="G171" s="4">
        <f t="shared" si="211"/>
        <v>1.9943333333333334E-2</v>
      </c>
      <c r="H171" s="4">
        <f t="shared" si="214"/>
        <v>2.5644900000000002E-2</v>
      </c>
      <c r="I171" s="4">
        <f t="shared" si="217"/>
        <v>1.99516E-2</v>
      </c>
      <c r="J171" s="4">
        <f t="shared" si="220"/>
        <v>2.8910966666666666E-2</v>
      </c>
      <c r="K171" s="4">
        <f t="shared" si="223"/>
        <v>1.7711533333333331E-2</v>
      </c>
      <c r="L171" s="4">
        <f t="shared" si="226"/>
        <v>2.4695966666666666E-2</v>
      </c>
      <c r="M171" s="4">
        <f t="shared" si="228"/>
        <v>2.1317233333333335E-2</v>
      </c>
      <c r="N171" s="4">
        <f t="shared" si="230"/>
        <v>1.7836266666666666E-2</v>
      </c>
      <c r="O171" s="4">
        <f t="shared" si="232"/>
        <v>2.2319266666666667E-2</v>
      </c>
      <c r="P171" s="4">
        <f t="shared" si="234"/>
        <v>1.6666500000000001E-2</v>
      </c>
      <c r="Q171" s="4">
        <f t="shared" ref="Q171:Q202" si="236">(Q79/1000000)/$A171</f>
        <v>1.6041E-2</v>
      </c>
      <c r="R171" s="4">
        <f t="shared" si="166"/>
        <v>2.7343200000000002E-2</v>
      </c>
      <c r="S171" s="4">
        <f t="shared" si="168"/>
        <v>1.5056900000000002E-2</v>
      </c>
      <c r="T171" s="4">
        <f t="shared" si="170"/>
        <v>2.4835599999999999E-2</v>
      </c>
      <c r="U171" s="4">
        <f t="shared" si="172"/>
        <v>1.9746900000000001E-2</v>
      </c>
      <c r="V171" s="4">
        <f t="shared" si="174"/>
        <v>3.0450099999999997E-2</v>
      </c>
      <c r="W171" s="4">
        <f t="shared" si="176"/>
        <v>2.0431266666666666E-2</v>
      </c>
      <c r="X171" s="4">
        <f t="shared" si="178"/>
        <v>2.7126133333333333E-2</v>
      </c>
      <c r="Y171" s="4">
        <f t="shared" si="180"/>
        <v>1.9205900000000001E-2</v>
      </c>
      <c r="Z171" s="4">
        <f t="shared" si="182"/>
        <v>1.5854633333333333E-2</v>
      </c>
      <c r="AA171" s="4">
        <f t="shared" si="184"/>
        <v>2.5887866666666665E-2</v>
      </c>
      <c r="AB171" s="4">
        <f t="shared" si="186"/>
        <v>2.5465866666666667E-2</v>
      </c>
      <c r="AC171" s="4">
        <f t="shared" si="188"/>
        <v>2.4373633333333332E-2</v>
      </c>
      <c r="AD171" s="4">
        <f t="shared" si="190"/>
        <v>3.2600366666666665E-2</v>
      </c>
      <c r="AE171" s="4">
        <f t="shared" si="192"/>
        <v>2.5500066666666665E-2</v>
      </c>
      <c r="AF171" s="4">
        <f t="shared" si="195"/>
        <v>3.69617E-2</v>
      </c>
      <c r="AG171" s="4">
        <f t="shared" si="197"/>
        <v>3.2226600000000001E-2</v>
      </c>
      <c r="AH171" s="4">
        <f t="shared" si="199"/>
        <v>3.2122699999999997E-2</v>
      </c>
      <c r="AI171" s="4">
        <f t="shared" si="201"/>
        <v>2.58508E-2</v>
      </c>
      <c r="AJ171" s="4">
        <f t="shared" si="203"/>
        <v>3.4470800000000003E-2</v>
      </c>
      <c r="AK171" s="4">
        <f t="shared" si="206"/>
        <v>3.5270366666666671E-2</v>
      </c>
      <c r="AL171" s="4">
        <f t="shared" si="209"/>
        <v>4.9306999999999997E-2</v>
      </c>
      <c r="AM171" s="4">
        <f t="shared" si="212"/>
        <v>5.3977900000000002E-2</v>
      </c>
      <c r="AN171" s="4">
        <f t="shared" si="215"/>
        <v>4.3881299999999998E-2</v>
      </c>
      <c r="AO171" s="4">
        <f t="shared" si="218"/>
        <v>3.5194633333333329E-2</v>
      </c>
      <c r="AP171" s="4">
        <f t="shared" si="221"/>
        <v>5.8001433333333331E-2</v>
      </c>
      <c r="AQ171" s="4">
        <f t="shared" si="224"/>
        <v>2.990286666666667E-2</v>
      </c>
      <c r="AR171" s="4">
        <f t="shared" si="155"/>
        <v>4.7852199999999998E-2</v>
      </c>
      <c r="AS171" s="4">
        <f t="shared" si="157"/>
        <v>3.9022633333333334E-2</v>
      </c>
      <c r="AT171" s="4">
        <f t="shared" si="159"/>
        <v>5.2453066666666673E-2</v>
      </c>
      <c r="AU171" s="4">
        <f t="shared" si="161"/>
        <v>5.2185366666666663E-2</v>
      </c>
      <c r="AV171" s="4">
        <f t="shared" si="163"/>
        <v>4.2205266666666665E-2</v>
      </c>
      <c r="AW171" s="4">
        <f t="shared" si="165"/>
        <v>6.290306666666666E-2</v>
      </c>
      <c r="AX171" s="4">
        <f t="shared" si="167"/>
        <v>6.3619933333333337E-2</v>
      </c>
      <c r="AY171" s="4">
        <f t="shared" si="169"/>
        <v>0.10253186666666667</v>
      </c>
      <c r="AZ171" s="4">
        <f t="shared" si="171"/>
        <v>7.4808799999999995E-2</v>
      </c>
      <c r="BA171" s="4">
        <f t="shared" si="173"/>
        <v>7.7813933333333335E-2</v>
      </c>
      <c r="BB171" s="4">
        <f t="shared" si="175"/>
        <v>9.2741566666666664E-2</v>
      </c>
      <c r="BC171" s="4">
        <f t="shared" si="177"/>
        <v>5.4899400000000001E-2</v>
      </c>
      <c r="BD171" s="4">
        <f t="shared" si="179"/>
        <v>7.6360033333333341E-2</v>
      </c>
      <c r="BE171" s="4">
        <f t="shared" si="181"/>
        <v>7.0653433333333335E-2</v>
      </c>
      <c r="BF171" s="4">
        <f t="shared" si="183"/>
        <v>8.7507233333333337E-2</v>
      </c>
      <c r="BG171" s="4">
        <f t="shared" si="185"/>
        <v>8.2433800000000002E-2</v>
      </c>
      <c r="BH171" s="4">
        <f t="shared" si="187"/>
        <v>8.8761233333333342E-2</v>
      </c>
      <c r="BI171" s="4">
        <f t="shared" si="189"/>
        <v>7.2677533333333336E-2</v>
      </c>
      <c r="BJ171" s="4">
        <f t="shared" si="191"/>
        <v>0.10101120000000001</v>
      </c>
      <c r="BK171" s="4">
        <f t="shared" si="193"/>
        <v>7.8089933333333333E-2</v>
      </c>
      <c r="BL171" s="4">
        <f t="shared" si="196"/>
        <v>0.1073161</v>
      </c>
      <c r="BM171" s="4">
        <f t="shared" si="198"/>
        <v>0.21217996666666666</v>
      </c>
      <c r="BN171" s="4">
        <f t="shared" si="200"/>
        <v>0.10020416666666666</v>
      </c>
      <c r="BO171" s="4">
        <f t="shared" si="202"/>
        <v>0.14884340000000001</v>
      </c>
      <c r="BP171" s="4">
        <f t="shared" si="204"/>
        <v>0.1263502</v>
      </c>
      <c r="BQ171" s="4">
        <f t="shared" si="207"/>
        <v>6.6937733333333332E-2</v>
      </c>
      <c r="BR171" s="4">
        <f t="shared" si="210"/>
        <v>0.15775126666666667</v>
      </c>
      <c r="BS171" s="4">
        <f t="shared" si="213"/>
        <v>0.15121690000000002</v>
      </c>
      <c r="BT171" s="4">
        <f t="shared" si="216"/>
        <v>0.22336300000000001</v>
      </c>
      <c r="BU171" s="4">
        <f t="shared" si="219"/>
        <v>0.21014439999999998</v>
      </c>
      <c r="BV171" s="4">
        <f t="shared" si="222"/>
        <v>0.22273433333333334</v>
      </c>
      <c r="BW171" s="4">
        <f t="shared" si="225"/>
        <v>0.14848876666666666</v>
      </c>
      <c r="BX171" s="4">
        <f t="shared" si="227"/>
        <v>0.25945040000000003</v>
      </c>
      <c r="BY171" s="4">
        <f t="shared" si="229"/>
        <v>0.21558326666666666</v>
      </c>
      <c r="BZ171" s="4">
        <f t="shared" si="231"/>
        <v>0.35988220000000004</v>
      </c>
      <c r="CA171" s="4">
        <f t="shared" si="233"/>
        <v>0.25999909999999998</v>
      </c>
      <c r="CB171" s="4">
        <f t="shared" si="235"/>
        <v>0.37110179999999998</v>
      </c>
      <c r="CC171" s="4">
        <f t="shared" ref="CC171:CC181" si="237">(CC79/1000000)/$A171</f>
        <v>0.24404919999999999</v>
      </c>
    </row>
    <row r="172" spans="1:86" x14ac:dyDescent="0.2">
      <c r="A172" s="4">
        <v>31</v>
      </c>
      <c r="B172" s="5">
        <v>36708</v>
      </c>
      <c r="C172" s="4">
        <f t="shared" si="194"/>
        <v>1.6967432903225805</v>
      </c>
      <c r="D172" s="4">
        <f t="shared" si="194"/>
        <v>1.4980354838709678E-2</v>
      </c>
      <c r="E172" s="4">
        <f t="shared" si="205"/>
        <v>2.0059064516129033E-2</v>
      </c>
      <c r="F172" s="4">
        <f t="shared" si="208"/>
        <v>2.5828387096774191E-2</v>
      </c>
      <c r="G172" s="4">
        <f t="shared" si="211"/>
        <v>1.9380903225806451E-2</v>
      </c>
      <c r="H172" s="4">
        <f t="shared" si="214"/>
        <v>2.5830709677419357E-2</v>
      </c>
      <c r="I172" s="4">
        <f t="shared" si="217"/>
        <v>1.9829935483870971E-2</v>
      </c>
      <c r="J172" s="4">
        <f t="shared" si="220"/>
        <v>2.7073258064516128E-2</v>
      </c>
      <c r="K172" s="4">
        <f t="shared" si="223"/>
        <v>1.7141225806451613E-2</v>
      </c>
      <c r="L172" s="4">
        <f t="shared" si="226"/>
        <v>2.3536516129032257E-2</v>
      </c>
      <c r="M172" s="4">
        <f t="shared" si="228"/>
        <v>2.0983612903225805E-2</v>
      </c>
      <c r="N172" s="4">
        <f t="shared" si="230"/>
        <v>1.7995387096774194E-2</v>
      </c>
      <c r="O172" s="4">
        <f t="shared" si="232"/>
        <v>2.1682612903225807E-2</v>
      </c>
      <c r="P172" s="4">
        <f t="shared" si="234"/>
        <v>1.6303645161290323E-2</v>
      </c>
      <c r="Q172" s="4">
        <f t="shared" si="236"/>
        <v>1.6378645161290322E-2</v>
      </c>
      <c r="R172" s="4">
        <f t="shared" ref="R172:R203" si="238">(R80/1000000)/$A172</f>
        <v>2.6611612903225806E-2</v>
      </c>
      <c r="S172" s="4">
        <f t="shared" si="168"/>
        <v>1.4150193548387096E-2</v>
      </c>
      <c r="T172" s="4">
        <f t="shared" si="170"/>
        <v>2.5463129032258065E-2</v>
      </c>
      <c r="U172" s="4">
        <f t="shared" si="172"/>
        <v>2.001174193548387E-2</v>
      </c>
      <c r="V172" s="4">
        <f t="shared" si="174"/>
        <v>2.7075903225806452E-2</v>
      </c>
      <c r="W172" s="4">
        <f t="shared" si="176"/>
        <v>2.0631741935483873E-2</v>
      </c>
      <c r="X172" s="4">
        <f t="shared" si="178"/>
        <v>2.7613387096774192E-2</v>
      </c>
      <c r="Y172" s="4">
        <f t="shared" si="180"/>
        <v>2.0554677419354836E-2</v>
      </c>
      <c r="Z172" s="4">
        <f t="shared" si="182"/>
        <v>1.5411806451612903E-2</v>
      </c>
      <c r="AA172" s="4">
        <f t="shared" si="184"/>
        <v>2.528564516129032E-2</v>
      </c>
      <c r="AB172" s="4">
        <f t="shared" si="186"/>
        <v>2.4220838709677419E-2</v>
      </c>
      <c r="AC172" s="4">
        <f t="shared" si="188"/>
        <v>2.4723806451612901E-2</v>
      </c>
      <c r="AD172" s="4">
        <f t="shared" si="190"/>
        <v>3.1310903225806451E-2</v>
      </c>
      <c r="AE172" s="4">
        <f t="shared" si="192"/>
        <v>2.5259129032258062E-2</v>
      </c>
      <c r="AF172" s="4">
        <f t="shared" si="195"/>
        <v>3.4831032258064519E-2</v>
      </c>
      <c r="AG172" s="4">
        <f t="shared" si="197"/>
        <v>3.147651612903226E-2</v>
      </c>
      <c r="AH172" s="4">
        <f t="shared" si="199"/>
        <v>3.1779516129032258E-2</v>
      </c>
      <c r="AI172" s="4">
        <f t="shared" si="201"/>
        <v>2.4926354838709676E-2</v>
      </c>
      <c r="AJ172" s="4">
        <f t="shared" si="203"/>
        <v>3.2669677419354844E-2</v>
      </c>
      <c r="AK172" s="4">
        <f t="shared" si="206"/>
        <v>3.6369677419354839E-2</v>
      </c>
      <c r="AL172" s="4">
        <f t="shared" si="209"/>
        <v>4.7942225806451612E-2</v>
      </c>
      <c r="AM172" s="4">
        <f t="shared" si="212"/>
        <v>5.1363935483870964E-2</v>
      </c>
      <c r="AN172" s="4">
        <f t="shared" si="215"/>
        <v>4.3424838709677421E-2</v>
      </c>
      <c r="AO172" s="4">
        <f t="shared" si="218"/>
        <v>3.2709645161290324E-2</v>
      </c>
      <c r="AP172" s="4">
        <f t="shared" si="221"/>
        <v>5.3199516129032252E-2</v>
      </c>
      <c r="AQ172" s="4">
        <f t="shared" si="224"/>
        <v>2.8243451612903224E-2</v>
      </c>
      <c r="AR172" s="4">
        <f t="shared" si="155"/>
        <v>4.3594290322580644E-2</v>
      </c>
      <c r="AS172" s="4">
        <f t="shared" si="157"/>
        <v>3.598170967741935E-2</v>
      </c>
      <c r="AT172" s="4">
        <f t="shared" si="159"/>
        <v>5.3940967741935485E-2</v>
      </c>
      <c r="AU172" s="4">
        <f t="shared" si="161"/>
        <v>5.0555225806451616E-2</v>
      </c>
      <c r="AV172" s="4">
        <f t="shared" si="163"/>
        <v>3.9738580645161295E-2</v>
      </c>
      <c r="AW172" s="4">
        <f t="shared" si="165"/>
        <v>5.7524129032258065E-2</v>
      </c>
      <c r="AX172" s="4">
        <f t="shared" si="167"/>
        <v>5.769590322580645E-2</v>
      </c>
      <c r="AY172" s="4">
        <f t="shared" si="169"/>
        <v>0.1075066129032258</v>
      </c>
      <c r="AZ172" s="4">
        <f t="shared" si="171"/>
        <v>6.9883580645161286E-2</v>
      </c>
      <c r="BA172" s="4">
        <f t="shared" si="173"/>
        <v>7.7618967741935496E-2</v>
      </c>
      <c r="BB172" s="4">
        <f t="shared" si="175"/>
        <v>9.1095354838709675E-2</v>
      </c>
      <c r="BC172" s="4">
        <f t="shared" si="177"/>
        <v>5.3048354838709677E-2</v>
      </c>
      <c r="BD172" s="4">
        <f t="shared" si="179"/>
        <v>7.3352870967741929E-2</v>
      </c>
      <c r="BE172" s="4">
        <f t="shared" si="181"/>
        <v>7.2238838709677414E-2</v>
      </c>
      <c r="BF172" s="4">
        <f t="shared" si="183"/>
        <v>8.3352193548387105E-2</v>
      </c>
      <c r="BG172" s="4">
        <f t="shared" si="185"/>
        <v>8.1547290322580651E-2</v>
      </c>
      <c r="BH172" s="4">
        <f t="shared" si="187"/>
        <v>8.6683612903225807E-2</v>
      </c>
      <c r="BI172" s="4">
        <f t="shared" si="189"/>
        <v>7.066916129032258E-2</v>
      </c>
      <c r="BJ172" s="4">
        <f t="shared" si="191"/>
        <v>9.4330709677419355E-2</v>
      </c>
      <c r="BK172" s="4">
        <f t="shared" si="193"/>
        <v>7.7306709677419344E-2</v>
      </c>
      <c r="BL172" s="4">
        <f t="shared" si="196"/>
        <v>9.862670967741935E-2</v>
      </c>
      <c r="BM172" s="4">
        <f t="shared" si="198"/>
        <v>0.18887616129032259</v>
      </c>
      <c r="BN172" s="4">
        <f t="shared" si="200"/>
        <v>9.5904451612903216E-2</v>
      </c>
      <c r="BO172" s="4">
        <f t="shared" si="202"/>
        <v>0.1361861612903226</v>
      </c>
      <c r="BP172" s="4">
        <f t="shared" si="204"/>
        <v>0.11209251612903225</v>
      </c>
      <c r="BQ172" s="4">
        <f t="shared" si="207"/>
        <v>6.2826516129032256E-2</v>
      </c>
      <c r="BR172" s="4">
        <f t="shared" si="210"/>
        <v>0.13770506451612902</v>
      </c>
      <c r="BS172" s="4">
        <f t="shared" si="213"/>
        <v>0.1476023870967742</v>
      </c>
      <c r="BT172" s="4">
        <f t="shared" si="216"/>
        <v>0.21963629032258064</v>
      </c>
      <c r="BU172" s="4">
        <f t="shared" si="219"/>
        <v>0.19437545161290323</v>
      </c>
      <c r="BV172" s="4">
        <f t="shared" si="222"/>
        <v>0.20351809677419355</v>
      </c>
      <c r="BW172" s="4">
        <f t="shared" si="225"/>
        <v>0.1335947741935484</v>
      </c>
      <c r="BX172" s="4">
        <f t="shared" si="227"/>
        <v>0.2366053870967742</v>
      </c>
      <c r="BY172" s="4">
        <f t="shared" si="229"/>
        <v>0.19371225806451614</v>
      </c>
      <c r="BZ172" s="4">
        <f t="shared" si="231"/>
        <v>0.32192990322580645</v>
      </c>
      <c r="CA172" s="4">
        <f t="shared" si="233"/>
        <v>0.26190138709677419</v>
      </c>
      <c r="CB172" s="4">
        <f t="shared" si="235"/>
        <v>0.33046964516129035</v>
      </c>
      <c r="CC172" s="4">
        <f t="shared" si="237"/>
        <v>0.37722861290322579</v>
      </c>
      <c r="CD172" s="4">
        <f t="shared" ref="CD172:CD181" si="239">(CD80/1000000)/$A172</f>
        <v>0.13333806451612901</v>
      </c>
    </row>
    <row r="173" spans="1:86" x14ac:dyDescent="0.2">
      <c r="A173" s="4">
        <v>31</v>
      </c>
      <c r="B173" s="5">
        <v>36739</v>
      </c>
      <c r="C173" s="4">
        <f t="shared" si="194"/>
        <v>1.6733200322580644</v>
      </c>
      <c r="D173" s="4">
        <f t="shared" si="194"/>
        <v>1.5370677419354838E-2</v>
      </c>
      <c r="E173" s="4">
        <f t="shared" si="205"/>
        <v>1.9159774193548387E-2</v>
      </c>
      <c r="F173" s="4">
        <f t="shared" si="208"/>
        <v>2.415441935483871E-2</v>
      </c>
      <c r="G173" s="4">
        <f t="shared" si="211"/>
        <v>1.8629580645161289E-2</v>
      </c>
      <c r="H173" s="4">
        <f t="shared" si="214"/>
        <v>2.4391096774193551E-2</v>
      </c>
      <c r="I173" s="4">
        <f t="shared" si="217"/>
        <v>2.0148612903225806E-2</v>
      </c>
      <c r="J173" s="4">
        <f t="shared" si="220"/>
        <v>2.5762580645161289E-2</v>
      </c>
      <c r="K173" s="4">
        <f t="shared" si="223"/>
        <v>1.6892354838709676E-2</v>
      </c>
      <c r="L173" s="4">
        <f t="shared" si="226"/>
        <v>2.3121129032258065E-2</v>
      </c>
      <c r="M173" s="4">
        <f t="shared" si="228"/>
        <v>2.0196903225806452E-2</v>
      </c>
      <c r="N173" s="4">
        <f t="shared" si="230"/>
        <v>1.5798419354838708E-2</v>
      </c>
      <c r="O173" s="4">
        <f t="shared" si="232"/>
        <v>2.2464322580645159E-2</v>
      </c>
      <c r="P173" s="4">
        <f t="shared" si="234"/>
        <v>1.6788129032258063E-2</v>
      </c>
      <c r="Q173" s="4">
        <f t="shared" si="236"/>
        <v>2.3696322580645159E-2</v>
      </c>
      <c r="R173" s="4">
        <f t="shared" si="238"/>
        <v>2.6306741935483872E-2</v>
      </c>
      <c r="S173" s="4">
        <f t="shared" ref="S173:S204" si="240">(S81/1000000)/$A173</f>
        <v>1.4234290322580646E-2</v>
      </c>
      <c r="T173" s="4">
        <f t="shared" si="170"/>
        <v>2.5212064516129031E-2</v>
      </c>
      <c r="U173" s="4">
        <f t="shared" si="172"/>
        <v>1.9849193548387097E-2</v>
      </c>
      <c r="V173" s="4">
        <f t="shared" si="174"/>
        <v>2.9392354838709677E-2</v>
      </c>
      <c r="W173" s="4">
        <f t="shared" si="176"/>
        <v>1.9881000000000003E-2</v>
      </c>
      <c r="X173" s="4">
        <f t="shared" si="178"/>
        <v>2.7352064516129031E-2</v>
      </c>
      <c r="Y173" s="4">
        <f t="shared" si="180"/>
        <v>1.8183225806451611E-2</v>
      </c>
      <c r="Z173" s="4">
        <f t="shared" si="182"/>
        <v>1.4948387096774193E-2</v>
      </c>
      <c r="AA173" s="4">
        <f t="shared" si="184"/>
        <v>2.405064516129032E-2</v>
      </c>
      <c r="AB173" s="4">
        <f t="shared" si="186"/>
        <v>2.3742483870967744E-2</v>
      </c>
      <c r="AC173" s="4">
        <f t="shared" si="188"/>
        <v>2.3931645161290323E-2</v>
      </c>
      <c r="AD173" s="4">
        <f t="shared" si="190"/>
        <v>3.1157193548387096E-2</v>
      </c>
      <c r="AE173" s="4">
        <f t="shared" si="192"/>
        <v>2.4370645161290321E-2</v>
      </c>
      <c r="AF173" s="4">
        <f t="shared" si="195"/>
        <v>3.5189774193548386E-2</v>
      </c>
      <c r="AG173" s="4">
        <f t="shared" si="197"/>
        <v>3.1260032258064514E-2</v>
      </c>
      <c r="AH173" s="4">
        <f t="shared" si="199"/>
        <v>2.8490451612903225E-2</v>
      </c>
      <c r="AI173" s="4">
        <f t="shared" si="201"/>
        <v>2.4266967741935482E-2</v>
      </c>
      <c r="AJ173" s="4">
        <f t="shared" si="203"/>
        <v>3.1557000000000002E-2</v>
      </c>
      <c r="AK173" s="4">
        <f t="shared" si="206"/>
        <v>3.740264516129032E-2</v>
      </c>
      <c r="AL173" s="4">
        <f t="shared" si="209"/>
        <v>4.7124322580645167E-2</v>
      </c>
      <c r="AM173" s="4">
        <f t="shared" si="212"/>
        <v>4.6983548387096778E-2</v>
      </c>
      <c r="AN173" s="4">
        <f t="shared" si="215"/>
        <v>3.9984451612903225E-2</v>
      </c>
      <c r="AO173" s="4">
        <f t="shared" si="218"/>
        <v>3.391077419354839E-2</v>
      </c>
      <c r="AP173" s="4">
        <f t="shared" si="221"/>
        <v>5.2743225806451612E-2</v>
      </c>
      <c r="AQ173" s="4">
        <f t="shared" si="224"/>
        <v>2.6088903225806453E-2</v>
      </c>
      <c r="AR173" s="4">
        <f t="shared" si="155"/>
        <v>4.2719096774193548E-2</v>
      </c>
      <c r="AS173" s="4">
        <f t="shared" si="157"/>
        <v>3.3917645161290325E-2</v>
      </c>
      <c r="AT173" s="4">
        <f t="shared" si="159"/>
        <v>5.737683870967742E-2</v>
      </c>
      <c r="AU173" s="4">
        <f t="shared" si="161"/>
        <v>4.9419612903225808E-2</v>
      </c>
      <c r="AV173" s="4">
        <f t="shared" si="163"/>
        <v>3.6967E-2</v>
      </c>
      <c r="AW173" s="4">
        <f t="shared" si="165"/>
        <v>5.8684774193548388E-2</v>
      </c>
      <c r="AX173" s="4">
        <f t="shared" si="167"/>
        <v>5.4947967741935486E-2</v>
      </c>
      <c r="AY173" s="4">
        <f t="shared" si="169"/>
        <v>0.10345106451612904</v>
      </c>
      <c r="AZ173" s="4">
        <f t="shared" si="171"/>
        <v>6.8357419354838703E-2</v>
      </c>
      <c r="BA173" s="4">
        <f t="shared" si="173"/>
        <v>7.3006193548387097E-2</v>
      </c>
      <c r="BB173" s="4">
        <f t="shared" si="175"/>
        <v>8.4376580645161278E-2</v>
      </c>
      <c r="BC173" s="4">
        <f t="shared" si="177"/>
        <v>5.1786032258064517E-2</v>
      </c>
      <c r="BD173" s="4">
        <f t="shared" si="179"/>
        <v>7.1916612903225804E-2</v>
      </c>
      <c r="BE173" s="4">
        <f t="shared" si="181"/>
        <v>7.1746870967741933E-2</v>
      </c>
      <c r="BF173" s="4">
        <f t="shared" si="183"/>
        <v>7.6790387096774188E-2</v>
      </c>
      <c r="BG173" s="4">
        <f t="shared" si="185"/>
        <v>7.9113032258064514E-2</v>
      </c>
      <c r="BH173" s="4">
        <f t="shared" si="187"/>
        <v>8.3882677419354845E-2</v>
      </c>
      <c r="BI173" s="4">
        <f t="shared" si="189"/>
        <v>6.7275451612903214E-2</v>
      </c>
      <c r="BJ173" s="4">
        <f t="shared" si="191"/>
        <v>9.0093451612903219E-2</v>
      </c>
      <c r="BK173" s="4">
        <f t="shared" si="193"/>
        <v>7.5090290322580647E-2</v>
      </c>
      <c r="BL173" s="4">
        <f t="shared" si="196"/>
        <v>9.1970225806451616E-2</v>
      </c>
      <c r="BM173" s="4">
        <f t="shared" si="198"/>
        <v>0.18757109677419354</v>
      </c>
      <c r="BN173" s="4">
        <f t="shared" si="200"/>
        <v>8.6997258064516136E-2</v>
      </c>
      <c r="BO173" s="4">
        <f t="shared" si="202"/>
        <v>0.12684787096774194</v>
      </c>
      <c r="BP173" s="4">
        <f t="shared" si="204"/>
        <v>0.11071883870967743</v>
      </c>
      <c r="BQ173" s="4">
        <f t="shared" si="207"/>
        <v>5.6350677419354837E-2</v>
      </c>
      <c r="BR173" s="4">
        <f t="shared" si="210"/>
        <v>0.12730338709677419</v>
      </c>
      <c r="BS173" s="4">
        <f t="shared" si="213"/>
        <v>0.14427680645161289</v>
      </c>
      <c r="BT173" s="4">
        <f t="shared" si="216"/>
        <v>0.20419003225806451</v>
      </c>
      <c r="BU173" s="4">
        <f t="shared" si="219"/>
        <v>0.16968467741935483</v>
      </c>
      <c r="BV173" s="4">
        <f t="shared" si="222"/>
        <v>0.19277877419354839</v>
      </c>
      <c r="BW173" s="4">
        <f t="shared" si="225"/>
        <v>0.12186464516129032</v>
      </c>
      <c r="BX173" s="4">
        <f t="shared" si="227"/>
        <v>0.21949022580645161</v>
      </c>
      <c r="BY173" s="4">
        <f t="shared" si="229"/>
        <v>0.18062283870967741</v>
      </c>
      <c r="BZ173" s="4">
        <f t="shared" si="231"/>
        <v>0.30696090322580649</v>
      </c>
      <c r="CA173" s="4">
        <f t="shared" si="233"/>
        <v>0.21360351612903225</v>
      </c>
      <c r="CB173" s="4">
        <f t="shared" si="235"/>
        <v>0.28322554838709679</v>
      </c>
      <c r="CC173" s="4">
        <f t="shared" si="237"/>
        <v>0.33163970967741935</v>
      </c>
      <c r="CD173" s="4">
        <f t="shared" si="239"/>
        <v>0.27453332258064517</v>
      </c>
      <c r="CE173" s="4">
        <f t="shared" ref="CE173:CE181" si="241">(CE81/1000000)/$A173</f>
        <v>0.1617285806451613</v>
      </c>
    </row>
    <row r="174" spans="1:86" x14ac:dyDescent="0.2">
      <c r="A174" s="4">
        <v>30</v>
      </c>
      <c r="B174" s="5">
        <v>36770</v>
      </c>
      <c r="C174" s="4">
        <f t="shared" ref="C174:D193" si="242">(C82/1000000)/$A174</f>
        <v>1.6293914333333333</v>
      </c>
      <c r="D174" s="4">
        <f t="shared" si="242"/>
        <v>1.45402E-2</v>
      </c>
      <c r="E174" s="4">
        <f t="shared" si="205"/>
        <v>1.8011966666666667E-2</v>
      </c>
      <c r="F174" s="4">
        <f t="shared" si="208"/>
        <v>2.4608066666666664E-2</v>
      </c>
      <c r="G174" s="4">
        <f t="shared" si="211"/>
        <v>1.87948E-2</v>
      </c>
      <c r="H174" s="4">
        <f t="shared" si="214"/>
        <v>2.32476E-2</v>
      </c>
      <c r="I174" s="4">
        <f t="shared" si="217"/>
        <v>1.9228566666666665E-2</v>
      </c>
      <c r="J174" s="4">
        <f t="shared" si="220"/>
        <v>2.5894799999999999E-2</v>
      </c>
      <c r="K174" s="4">
        <f t="shared" si="223"/>
        <v>1.5810333333333332E-2</v>
      </c>
      <c r="L174" s="4">
        <f t="shared" si="226"/>
        <v>2.3189766666666667E-2</v>
      </c>
      <c r="M174" s="4">
        <f t="shared" si="228"/>
        <v>2.0034E-2</v>
      </c>
      <c r="N174" s="4">
        <f t="shared" si="230"/>
        <v>1.6778266666666666E-2</v>
      </c>
      <c r="O174" s="4">
        <f t="shared" si="232"/>
        <v>2.2661500000000001E-2</v>
      </c>
      <c r="P174" s="4">
        <f t="shared" si="234"/>
        <v>1.5304566666666667E-2</v>
      </c>
      <c r="Q174" s="4">
        <f t="shared" si="236"/>
        <v>1.47029E-2</v>
      </c>
      <c r="R174" s="4">
        <f t="shared" si="238"/>
        <v>2.4777366666666668E-2</v>
      </c>
      <c r="S174" s="4">
        <f t="shared" si="240"/>
        <v>1.5228933333333333E-2</v>
      </c>
      <c r="T174" s="4">
        <f t="shared" ref="T174:T205" si="243">(T82/1000000)/$A174</f>
        <v>2.5470700000000002E-2</v>
      </c>
      <c r="U174" s="4">
        <f t="shared" si="172"/>
        <v>2.1457333333333332E-2</v>
      </c>
      <c r="V174" s="4">
        <f t="shared" si="174"/>
        <v>2.7539033333333334E-2</v>
      </c>
      <c r="W174" s="4">
        <f t="shared" si="176"/>
        <v>1.9034366666666667E-2</v>
      </c>
      <c r="X174" s="4">
        <f t="shared" si="178"/>
        <v>2.6576733333333331E-2</v>
      </c>
      <c r="Y174" s="4">
        <f t="shared" si="180"/>
        <v>1.77877E-2</v>
      </c>
      <c r="Z174" s="4">
        <f t="shared" si="182"/>
        <v>1.4229733333333333E-2</v>
      </c>
      <c r="AA174" s="4">
        <f t="shared" si="184"/>
        <v>2.3392666666666666E-2</v>
      </c>
      <c r="AB174" s="4">
        <f t="shared" si="186"/>
        <v>2.2497900000000001E-2</v>
      </c>
      <c r="AC174" s="4">
        <f t="shared" si="188"/>
        <v>2.3395766666666665E-2</v>
      </c>
      <c r="AD174" s="4">
        <f t="shared" si="190"/>
        <v>2.9208966666666666E-2</v>
      </c>
      <c r="AE174" s="4">
        <f t="shared" si="192"/>
        <v>2.4102433333333333E-2</v>
      </c>
      <c r="AF174" s="4">
        <f t="shared" si="195"/>
        <v>3.2386400000000003E-2</v>
      </c>
      <c r="AG174" s="4">
        <f t="shared" si="197"/>
        <v>2.9525066666666665E-2</v>
      </c>
      <c r="AH174" s="4">
        <f t="shared" si="199"/>
        <v>2.8516366666666668E-2</v>
      </c>
      <c r="AI174" s="4">
        <f t="shared" si="201"/>
        <v>2.3569200000000002E-2</v>
      </c>
      <c r="AJ174" s="4">
        <f t="shared" si="203"/>
        <v>3.0239033333333332E-2</v>
      </c>
      <c r="AK174" s="4">
        <f t="shared" si="206"/>
        <v>3.6691033333333331E-2</v>
      </c>
      <c r="AL174" s="4">
        <f t="shared" si="209"/>
        <v>4.6764699999999999E-2</v>
      </c>
      <c r="AM174" s="4">
        <f t="shared" si="212"/>
        <v>4.4587033333333338E-2</v>
      </c>
      <c r="AN174" s="4">
        <f t="shared" si="215"/>
        <v>4.0881366666666662E-2</v>
      </c>
      <c r="AO174" s="4">
        <f t="shared" si="218"/>
        <v>3.582013333333333E-2</v>
      </c>
      <c r="AP174" s="4">
        <f t="shared" si="221"/>
        <v>5.1799666666666667E-2</v>
      </c>
      <c r="AQ174" s="4">
        <f t="shared" si="224"/>
        <v>2.4960033333333336E-2</v>
      </c>
      <c r="AR174" s="4">
        <f t="shared" si="155"/>
        <v>3.7887499999999998E-2</v>
      </c>
      <c r="AS174" s="4">
        <f t="shared" si="157"/>
        <v>3.5168333333333336E-2</v>
      </c>
      <c r="AT174" s="4">
        <f t="shared" si="159"/>
        <v>5.3928700000000003E-2</v>
      </c>
      <c r="AU174" s="4">
        <f t="shared" si="161"/>
        <v>4.8825466666666664E-2</v>
      </c>
      <c r="AV174" s="4">
        <f t="shared" si="163"/>
        <v>4.0757533333333332E-2</v>
      </c>
      <c r="AW174" s="4">
        <f t="shared" si="165"/>
        <v>5.9111400000000001E-2</v>
      </c>
      <c r="AX174" s="4">
        <f t="shared" si="167"/>
        <v>5.3168166666666669E-2</v>
      </c>
      <c r="AY174" s="4">
        <f t="shared" si="169"/>
        <v>9.9488333333333331E-2</v>
      </c>
      <c r="AZ174" s="4">
        <f t="shared" si="171"/>
        <v>6.3069366666666668E-2</v>
      </c>
      <c r="BA174" s="4">
        <f t="shared" si="173"/>
        <v>6.9828166666666663E-2</v>
      </c>
      <c r="BB174" s="4">
        <f t="shared" si="175"/>
        <v>7.8043933333333329E-2</v>
      </c>
      <c r="BC174" s="4">
        <f t="shared" si="177"/>
        <v>4.9986500000000003E-2</v>
      </c>
      <c r="BD174" s="4">
        <f t="shared" si="179"/>
        <v>6.6602499999999995E-2</v>
      </c>
      <c r="BE174" s="4">
        <f t="shared" si="181"/>
        <v>6.9621066666666662E-2</v>
      </c>
      <c r="BF174" s="4">
        <f t="shared" si="183"/>
        <v>7.2022466666666674E-2</v>
      </c>
      <c r="BG174" s="4">
        <f t="shared" si="185"/>
        <v>7.6377799999999996E-2</v>
      </c>
      <c r="BH174" s="4">
        <f t="shared" si="187"/>
        <v>7.5388233333333332E-2</v>
      </c>
      <c r="BI174" s="4">
        <f t="shared" si="189"/>
        <v>6.2856233333333331E-2</v>
      </c>
      <c r="BJ174" s="4">
        <f t="shared" si="191"/>
        <v>8.990703333333333E-2</v>
      </c>
      <c r="BK174" s="4">
        <f t="shared" si="193"/>
        <v>7.0290666666666668E-2</v>
      </c>
      <c r="BL174" s="4">
        <f t="shared" si="196"/>
        <v>8.8684166666666661E-2</v>
      </c>
      <c r="BM174" s="4">
        <f t="shared" si="198"/>
        <v>0.16712060000000001</v>
      </c>
      <c r="BN174" s="4">
        <f t="shared" si="200"/>
        <v>9.03476E-2</v>
      </c>
      <c r="BO174" s="4">
        <f t="shared" si="202"/>
        <v>0.11794323333333333</v>
      </c>
      <c r="BP174" s="4">
        <f t="shared" si="204"/>
        <v>0.10580229999999999</v>
      </c>
      <c r="BQ174" s="4">
        <f t="shared" si="207"/>
        <v>5.3183899999999999E-2</v>
      </c>
      <c r="BR174" s="4">
        <f t="shared" si="210"/>
        <v>0.1212868</v>
      </c>
      <c r="BS174" s="4">
        <f t="shared" si="213"/>
        <v>0.14067326666666666</v>
      </c>
      <c r="BT174" s="4">
        <f t="shared" si="216"/>
        <v>0.18470109999999998</v>
      </c>
      <c r="BU174" s="4">
        <f t="shared" si="219"/>
        <v>0.157501</v>
      </c>
      <c r="BV174" s="4">
        <f t="shared" si="222"/>
        <v>0.17383646666666666</v>
      </c>
      <c r="BW174" s="4">
        <f t="shared" si="225"/>
        <v>0.11402563333333333</v>
      </c>
      <c r="BX174" s="4">
        <f t="shared" si="227"/>
        <v>0.20607386666666669</v>
      </c>
      <c r="BY174" s="4">
        <f t="shared" si="229"/>
        <v>0.15753566666666666</v>
      </c>
      <c r="BZ174" s="4">
        <f t="shared" si="231"/>
        <v>0.28502693333333334</v>
      </c>
      <c r="CA174" s="4">
        <f t="shared" si="233"/>
        <v>0.18936270000000002</v>
      </c>
      <c r="CB174" s="4">
        <f t="shared" si="235"/>
        <v>0.24835126666666665</v>
      </c>
      <c r="CC174" s="4">
        <f t="shared" si="237"/>
        <v>0.27330179999999998</v>
      </c>
      <c r="CD174" s="4">
        <f t="shared" si="239"/>
        <v>0.26858770000000004</v>
      </c>
      <c r="CE174" s="4">
        <f t="shared" si="241"/>
        <v>0.27697613333333332</v>
      </c>
      <c r="CF174" s="4">
        <f t="shared" ref="CF174:CF181" si="244">(CF82/1000000)/$A174</f>
        <v>0.15839926666666668</v>
      </c>
    </row>
    <row r="175" spans="1:86" x14ac:dyDescent="0.2">
      <c r="A175" s="4">
        <v>31</v>
      </c>
      <c r="B175" s="5">
        <v>36800</v>
      </c>
      <c r="C175" s="4">
        <f t="shared" si="242"/>
        <v>1.6242914838709679</v>
      </c>
      <c r="D175" s="4">
        <f t="shared" si="242"/>
        <v>1.3325774193548388E-2</v>
      </c>
      <c r="E175" s="4">
        <f t="shared" si="205"/>
        <v>1.7408870967741935E-2</v>
      </c>
      <c r="F175" s="4">
        <f t="shared" si="208"/>
        <v>2.2405741935483871E-2</v>
      </c>
      <c r="G175" s="4">
        <f t="shared" si="211"/>
        <v>1.8339129032258067E-2</v>
      </c>
      <c r="H175" s="4">
        <f t="shared" si="214"/>
        <v>2.3659032258064518E-2</v>
      </c>
      <c r="I175" s="4">
        <f t="shared" si="217"/>
        <v>1.8378387096774192E-2</v>
      </c>
      <c r="J175" s="4">
        <f t="shared" si="220"/>
        <v>2.4224161290322579E-2</v>
      </c>
      <c r="K175" s="4">
        <f t="shared" si="223"/>
        <v>1.5460709677419355E-2</v>
      </c>
      <c r="L175" s="4">
        <f t="shared" si="226"/>
        <v>2.3439999999999999E-2</v>
      </c>
      <c r="M175" s="4">
        <f t="shared" si="228"/>
        <v>1.9793870967741937E-2</v>
      </c>
      <c r="N175" s="4">
        <f t="shared" si="230"/>
        <v>1.6573903225806451E-2</v>
      </c>
      <c r="O175" s="4">
        <f t="shared" si="232"/>
        <v>2.1743225806451612E-2</v>
      </c>
      <c r="P175" s="4">
        <f t="shared" si="234"/>
        <v>1.5601483870967743E-2</v>
      </c>
      <c r="Q175" s="4">
        <f t="shared" si="236"/>
        <v>1.9384354838709678E-2</v>
      </c>
      <c r="R175" s="4">
        <f t="shared" si="238"/>
        <v>2.4504999999999999E-2</v>
      </c>
      <c r="S175" s="4">
        <f t="shared" si="240"/>
        <v>1.4727516129032258E-2</v>
      </c>
      <c r="T175" s="4">
        <f t="shared" si="243"/>
        <v>2.5673161290322582E-2</v>
      </c>
      <c r="U175" s="4">
        <f t="shared" ref="U175:U206" si="245">(U83/1000000)/$A175</f>
        <v>2.1909903225806451E-2</v>
      </c>
      <c r="V175" s="4">
        <f t="shared" si="174"/>
        <v>2.7714387096774193E-2</v>
      </c>
      <c r="W175" s="4">
        <f t="shared" si="176"/>
        <v>1.8579741935483871E-2</v>
      </c>
      <c r="X175" s="4">
        <f t="shared" si="178"/>
        <v>2.6789064516129033E-2</v>
      </c>
      <c r="Y175" s="4">
        <f t="shared" si="180"/>
        <v>1.8399064516129032E-2</v>
      </c>
      <c r="Z175" s="4">
        <f t="shared" si="182"/>
        <v>1.3344548387096774E-2</v>
      </c>
      <c r="AA175" s="4">
        <f t="shared" si="184"/>
        <v>2.2652935483870967E-2</v>
      </c>
      <c r="AB175" s="4">
        <f t="shared" si="186"/>
        <v>2.1035064516129031E-2</v>
      </c>
      <c r="AC175" s="4">
        <f t="shared" si="188"/>
        <v>2.1803806451612905E-2</v>
      </c>
      <c r="AD175" s="4">
        <f t="shared" si="190"/>
        <v>2.7551548387096773E-2</v>
      </c>
      <c r="AE175" s="4">
        <f t="shared" si="192"/>
        <v>2.1829483870967743E-2</v>
      </c>
      <c r="AF175" s="4">
        <f t="shared" si="195"/>
        <v>3.0953161290322578E-2</v>
      </c>
      <c r="AG175" s="4">
        <f t="shared" si="197"/>
        <v>2.8811322580645161E-2</v>
      </c>
      <c r="AH175" s="4">
        <f t="shared" si="199"/>
        <v>2.7581225806451611E-2</v>
      </c>
      <c r="AI175" s="4">
        <f t="shared" si="201"/>
        <v>2.2640258064516128E-2</v>
      </c>
      <c r="AJ175" s="4">
        <f t="shared" si="203"/>
        <v>2.9834129032258062E-2</v>
      </c>
      <c r="AK175" s="4">
        <f t="shared" si="206"/>
        <v>3.4928000000000001E-2</v>
      </c>
      <c r="AL175" s="4">
        <f t="shared" si="209"/>
        <v>4.5197741935483871E-2</v>
      </c>
      <c r="AM175" s="4">
        <f t="shared" si="212"/>
        <v>5.4019774193548385E-2</v>
      </c>
      <c r="AN175" s="4">
        <f t="shared" si="215"/>
        <v>3.8722419354838715E-2</v>
      </c>
      <c r="AO175" s="4">
        <f t="shared" si="218"/>
        <v>3.1648290322580645E-2</v>
      </c>
      <c r="AP175" s="4">
        <f t="shared" si="221"/>
        <v>4.961109677419355E-2</v>
      </c>
      <c r="AQ175" s="4">
        <f t="shared" si="224"/>
        <v>2.3566193548387095E-2</v>
      </c>
      <c r="AR175" s="4">
        <f t="shared" si="155"/>
        <v>3.9898032258064514E-2</v>
      </c>
      <c r="AS175" s="4">
        <f t="shared" si="157"/>
        <v>3.3427774193548393E-2</v>
      </c>
      <c r="AT175" s="4">
        <f t="shared" si="159"/>
        <v>5.0214322580645156E-2</v>
      </c>
      <c r="AU175" s="4">
        <f t="shared" si="161"/>
        <v>4.6818612903225802E-2</v>
      </c>
      <c r="AV175" s="4">
        <f t="shared" si="163"/>
        <v>3.569625806451613E-2</v>
      </c>
      <c r="AW175" s="4">
        <f t="shared" si="165"/>
        <v>5.6881580645161287E-2</v>
      </c>
      <c r="AX175" s="4">
        <f t="shared" si="167"/>
        <v>5.1043290322580641E-2</v>
      </c>
      <c r="AY175" s="4">
        <f t="shared" si="169"/>
        <v>9.45233870967742E-2</v>
      </c>
      <c r="AZ175" s="4">
        <f t="shared" si="171"/>
        <v>6.1158645161290319E-2</v>
      </c>
      <c r="BA175" s="4">
        <f t="shared" si="173"/>
        <v>6.9432612903225804E-2</v>
      </c>
      <c r="BB175" s="4">
        <f t="shared" si="175"/>
        <v>8.0062225806451615E-2</v>
      </c>
      <c r="BC175" s="4">
        <f t="shared" si="177"/>
        <v>4.8236483870967739E-2</v>
      </c>
      <c r="BD175" s="4">
        <f t="shared" si="179"/>
        <v>6.2749354838709678E-2</v>
      </c>
      <c r="BE175" s="4">
        <f t="shared" si="181"/>
        <v>6.5411999999999998E-2</v>
      </c>
      <c r="BF175" s="4">
        <f t="shared" si="183"/>
        <v>7.0896967741935477E-2</v>
      </c>
      <c r="BG175" s="4">
        <f t="shared" si="185"/>
        <v>7.1681322580645163E-2</v>
      </c>
      <c r="BH175" s="4">
        <f t="shared" si="187"/>
        <v>7.7453258064516126E-2</v>
      </c>
      <c r="BI175" s="4">
        <f t="shared" si="189"/>
        <v>6.0030645161290329E-2</v>
      </c>
      <c r="BJ175" s="4">
        <f t="shared" si="191"/>
        <v>9.7527903225806456E-2</v>
      </c>
      <c r="BK175" s="4">
        <f t="shared" si="193"/>
        <v>6.6390161290322575E-2</v>
      </c>
      <c r="BL175" s="4">
        <f t="shared" si="196"/>
        <v>8.5561806451612904E-2</v>
      </c>
      <c r="BM175" s="4">
        <f t="shared" si="198"/>
        <v>0.16991041935483872</v>
      </c>
      <c r="BN175" s="4">
        <f t="shared" si="200"/>
        <v>8.5809354838709676E-2</v>
      </c>
      <c r="BO175" s="4">
        <f t="shared" si="202"/>
        <v>0.1096338064516129</v>
      </c>
      <c r="BP175" s="4">
        <f t="shared" si="204"/>
        <v>9.8650354838709681E-2</v>
      </c>
      <c r="BQ175" s="4">
        <f t="shared" si="207"/>
        <v>5.2077290322580641E-2</v>
      </c>
      <c r="BR175" s="4">
        <f t="shared" si="210"/>
        <v>0.10999441935483871</v>
      </c>
      <c r="BS175" s="4">
        <f t="shared" si="213"/>
        <v>0.12248290322580645</v>
      </c>
      <c r="BT175" s="4">
        <f t="shared" si="216"/>
        <v>0.17976429032258065</v>
      </c>
      <c r="BU175" s="4">
        <f t="shared" si="219"/>
        <v>0.14370535483870966</v>
      </c>
      <c r="BV175" s="4">
        <f t="shared" si="222"/>
        <v>0.16531116129032258</v>
      </c>
      <c r="BW175" s="4">
        <f t="shared" si="225"/>
        <v>0.10611812903225806</v>
      </c>
      <c r="BX175" s="4">
        <f t="shared" si="227"/>
        <v>0.19732793548387098</v>
      </c>
      <c r="BY175" s="4">
        <f t="shared" si="229"/>
        <v>0.16042751612903225</v>
      </c>
      <c r="BZ175" s="4">
        <f t="shared" si="231"/>
        <v>0.26345548387096779</v>
      </c>
      <c r="CA175" s="4">
        <f t="shared" si="233"/>
        <v>0.18111958064516129</v>
      </c>
      <c r="CB175" s="4">
        <f t="shared" si="235"/>
        <v>0.23487780645161291</v>
      </c>
      <c r="CC175" s="4">
        <f t="shared" si="237"/>
        <v>0.25696548387096774</v>
      </c>
      <c r="CD175" s="4">
        <f t="shared" si="239"/>
        <v>0.23875667741935483</v>
      </c>
      <c r="CE175" s="4">
        <f t="shared" si="241"/>
        <v>0.25684406451612901</v>
      </c>
      <c r="CF175" s="4">
        <f t="shared" si="244"/>
        <v>0.31652909677419355</v>
      </c>
      <c r="CG175" s="4">
        <f t="shared" ref="CG175:CG181" si="246">(CG83/1000000)/$A175</f>
        <v>0.1874450322580645</v>
      </c>
    </row>
    <row r="176" spans="1:86" x14ac:dyDescent="0.2">
      <c r="A176" s="4">
        <v>30</v>
      </c>
      <c r="B176" s="5">
        <v>36831</v>
      </c>
      <c r="C176" s="4">
        <f t="shared" si="242"/>
        <v>1.6020424</v>
      </c>
      <c r="D176" s="4">
        <f t="shared" si="242"/>
        <v>1.39063E-2</v>
      </c>
      <c r="E176" s="4">
        <f t="shared" si="205"/>
        <v>1.6529433333333333E-2</v>
      </c>
      <c r="F176" s="4">
        <f t="shared" si="208"/>
        <v>2.1763733333333334E-2</v>
      </c>
      <c r="G176" s="4">
        <f t="shared" si="211"/>
        <v>1.8846666666666668E-2</v>
      </c>
      <c r="H176" s="4">
        <f t="shared" si="214"/>
        <v>2.2995666666666668E-2</v>
      </c>
      <c r="I176" s="4">
        <f t="shared" si="217"/>
        <v>2.0956066666666665E-2</v>
      </c>
      <c r="J176" s="4">
        <f t="shared" si="220"/>
        <v>2.4069633333333333E-2</v>
      </c>
      <c r="K176" s="4">
        <f t="shared" si="223"/>
        <v>1.5072799999999999E-2</v>
      </c>
      <c r="L176" s="4">
        <f t="shared" si="226"/>
        <v>2.4776833333333335E-2</v>
      </c>
      <c r="M176" s="4">
        <f t="shared" si="228"/>
        <v>1.9426033333333332E-2</v>
      </c>
      <c r="N176" s="4">
        <f t="shared" si="230"/>
        <v>1.6157066666666667E-2</v>
      </c>
      <c r="O176" s="4">
        <f t="shared" si="232"/>
        <v>2.19705E-2</v>
      </c>
      <c r="P176" s="4">
        <f t="shared" si="234"/>
        <v>1.48661E-2</v>
      </c>
      <c r="Q176" s="4">
        <f t="shared" si="236"/>
        <v>1.8963766666666666E-2</v>
      </c>
      <c r="R176" s="4">
        <f t="shared" si="238"/>
        <v>2.4262233333333334E-2</v>
      </c>
      <c r="S176" s="4">
        <f t="shared" si="240"/>
        <v>1.2771933333333334E-2</v>
      </c>
      <c r="T176" s="4">
        <f t="shared" si="243"/>
        <v>2.4436166666666665E-2</v>
      </c>
      <c r="U176" s="4">
        <f t="shared" si="245"/>
        <v>2.0075899999999997E-2</v>
      </c>
      <c r="V176" s="4">
        <f t="shared" ref="V176:V207" si="247">(V84/1000000)/$A176</f>
        <v>2.6319833333333334E-2</v>
      </c>
      <c r="W176" s="4">
        <f t="shared" si="176"/>
        <v>1.7289800000000001E-2</v>
      </c>
      <c r="X176" s="4">
        <f t="shared" si="178"/>
        <v>2.6694666666666665E-2</v>
      </c>
      <c r="Y176" s="4">
        <f t="shared" si="180"/>
        <v>1.8906766666666668E-2</v>
      </c>
      <c r="Z176" s="4">
        <f t="shared" si="182"/>
        <v>1.2668199999999999E-2</v>
      </c>
      <c r="AA176" s="4">
        <f t="shared" si="184"/>
        <v>2.1801266666666666E-2</v>
      </c>
      <c r="AB176" s="4">
        <f t="shared" si="186"/>
        <v>2.2533566666666668E-2</v>
      </c>
      <c r="AC176" s="4">
        <f t="shared" si="188"/>
        <v>2.155756666666667E-2</v>
      </c>
      <c r="AD176" s="4">
        <f t="shared" si="190"/>
        <v>2.6840466666666667E-2</v>
      </c>
      <c r="AE176" s="4">
        <f t="shared" si="192"/>
        <v>2.2199100000000003E-2</v>
      </c>
      <c r="AF176" s="4">
        <f t="shared" si="195"/>
        <v>3.1923366666666668E-2</v>
      </c>
      <c r="AG176" s="4">
        <f t="shared" si="197"/>
        <v>2.6682166666666667E-2</v>
      </c>
      <c r="AH176" s="4">
        <f t="shared" si="199"/>
        <v>2.62948E-2</v>
      </c>
      <c r="AI176" s="4">
        <f t="shared" si="201"/>
        <v>1.8732666666666668E-2</v>
      </c>
      <c r="AJ176" s="4">
        <f t="shared" si="203"/>
        <v>2.7527233333333335E-2</v>
      </c>
      <c r="AK176" s="4">
        <f t="shared" si="206"/>
        <v>3.2734866666666668E-2</v>
      </c>
      <c r="AL176" s="4">
        <f t="shared" si="209"/>
        <v>4.3054466666666666E-2</v>
      </c>
      <c r="AM176" s="4">
        <f t="shared" si="212"/>
        <v>5.2632266666666663E-2</v>
      </c>
      <c r="AN176" s="4">
        <f t="shared" si="215"/>
        <v>3.6878766666666667E-2</v>
      </c>
      <c r="AO176" s="4">
        <f t="shared" si="218"/>
        <v>3.0772766666666666E-2</v>
      </c>
      <c r="AP176" s="4">
        <f t="shared" si="221"/>
        <v>4.6714900000000004E-2</v>
      </c>
      <c r="AQ176" s="4">
        <f t="shared" si="224"/>
        <v>2.2624200000000001E-2</v>
      </c>
      <c r="AR176" s="4">
        <f t="shared" si="155"/>
        <v>3.9107333333333334E-2</v>
      </c>
      <c r="AS176" s="4">
        <f t="shared" si="157"/>
        <v>3.2201566666666667E-2</v>
      </c>
      <c r="AT176" s="4">
        <f t="shared" si="159"/>
        <v>4.7332100000000002E-2</v>
      </c>
      <c r="AU176" s="4">
        <f t="shared" si="161"/>
        <v>4.7482333333333328E-2</v>
      </c>
      <c r="AV176" s="4">
        <f t="shared" si="163"/>
        <v>3.3236933333333336E-2</v>
      </c>
      <c r="AW176" s="4">
        <f t="shared" si="165"/>
        <v>5.6659033333333331E-2</v>
      </c>
      <c r="AX176" s="4">
        <f t="shared" si="167"/>
        <v>4.68615E-2</v>
      </c>
      <c r="AY176" s="4">
        <f t="shared" si="169"/>
        <v>8.9069666666666658E-2</v>
      </c>
      <c r="AZ176" s="4">
        <f t="shared" si="171"/>
        <v>5.8697166666666668E-2</v>
      </c>
      <c r="BA176" s="4">
        <f t="shared" si="173"/>
        <v>6.7168466666666676E-2</v>
      </c>
      <c r="BB176" s="4">
        <f t="shared" si="175"/>
        <v>7.574966666666666E-2</v>
      </c>
      <c r="BC176" s="4">
        <f t="shared" si="177"/>
        <v>4.7866499999999999E-2</v>
      </c>
      <c r="BD176" s="4">
        <f t="shared" si="179"/>
        <v>6.2085066666666668E-2</v>
      </c>
      <c r="BE176" s="4">
        <f t="shared" si="181"/>
        <v>6.092496666666667E-2</v>
      </c>
      <c r="BF176" s="4">
        <f t="shared" si="183"/>
        <v>6.777989999999999E-2</v>
      </c>
      <c r="BG176" s="4">
        <f t="shared" si="185"/>
        <v>7.0175633333333334E-2</v>
      </c>
      <c r="BH176" s="4">
        <f t="shared" si="187"/>
        <v>7.1823866666666666E-2</v>
      </c>
      <c r="BI176" s="4">
        <f t="shared" si="189"/>
        <v>5.2274033333333338E-2</v>
      </c>
      <c r="BJ176" s="4">
        <f t="shared" si="191"/>
        <v>9.7914199999999993E-2</v>
      </c>
      <c r="BK176" s="4">
        <f t="shared" si="193"/>
        <v>6.73623E-2</v>
      </c>
      <c r="BL176" s="4">
        <f t="shared" si="196"/>
        <v>8.0552100000000001E-2</v>
      </c>
      <c r="BM176" s="4">
        <f t="shared" si="198"/>
        <v>0.1714986</v>
      </c>
      <c r="BN176" s="4">
        <f t="shared" si="200"/>
        <v>8.5471033333333335E-2</v>
      </c>
      <c r="BO176" s="4">
        <f t="shared" si="202"/>
        <v>9.8981233333333335E-2</v>
      </c>
      <c r="BP176" s="4">
        <f t="shared" si="204"/>
        <v>8.8247699999999998E-2</v>
      </c>
      <c r="BQ176" s="4">
        <f t="shared" si="207"/>
        <v>5.2976299999999997E-2</v>
      </c>
      <c r="BR176" s="4">
        <f t="shared" si="210"/>
        <v>9.8802366666666669E-2</v>
      </c>
      <c r="BS176" s="4">
        <f t="shared" si="213"/>
        <v>0.11837513333333334</v>
      </c>
      <c r="BT176" s="4">
        <f t="shared" si="216"/>
        <v>0.14958580000000002</v>
      </c>
      <c r="BU176" s="4">
        <f t="shared" si="219"/>
        <v>0.12804623333333334</v>
      </c>
      <c r="BV176" s="4">
        <f t="shared" si="222"/>
        <v>0.14709456666666665</v>
      </c>
      <c r="BW176" s="4">
        <f t="shared" si="225"/>
        <v>9.9038433333333342E-2</v>
      </c>
      <c r="BX176" s="4">
        <f t="shared" si="227"/>
        <v>0.18324559999999998</v>
      </c>
      <c r="BY176" s="4">
        <f t="shared" si="229"/>
        <v>0.14650446666666667</v>
      </c>
      <c r="BZ176" s="4">
        <f t="shared" si="231"/>
        <v>0.24360026666666668</v>
      </c>
      <c r="CA176" s="4">
        <f t="shared" si="233"/>
        <v>0.1587595</v>
      </c>
      <c r="CB176" s="4">
        <f t="shared" si="235"/>
        <v>0.19876060000000001</v>
      </c>
      <c r="CC176" s="4">
        <f t="shared" si="237"/>
        <v>0.22867779999999999</v>
      </c>
      <c r="CD176" s="4">
        <f t="shared" si="239"/>
        <v>0.19985529999999999</v>
      </c>
      <c r="CE176" s="4">
        <f t="shared" si="241"/>
        <v>0.23256506666666665</v>
      </c>
      <c r="CF176" s="4">
        <f t="shared" si="244"/>
        <v>0.31216343333333335</v>
      </c>
      <c r="CG176" s="4">
        <f t="shared" si="246"/>
        <v>0.31363233333333335</v>
      </c>
      <c r="CH176" s="4">
        <f t="shared" ref="CH176:CH181" si="248">(CH84/1000000)/$A176</f>
        <v>0.24572943333333336</v>
      </c>
    </row>
    <row r="177" spans="1:91" x14ac:dyDescent="0.2">
      <c r="A177" s="4">
        <v>31</v>
      </c>
      <c r="B177" s="5">
        <v>36861</v>
      </c>
      <c r="C177" s="4">
        <f t="shared" si="242"/>
        <v>1.5838242903225808</v>
      </c>
      <c r="D177" s="4">
        <f t="shared" si="242"/>
        <v>1.7271774193548389E-2</v>
      </c>
      <c r="E177" s="4">
        <f t="shared" si="205"/>
        <v>1.5916709677419354E-2</v>
      </c>
      <c r="F177" s="4">
        <f t="shared" si="208"/>
        <v>2.1245322580645161E-2</v>
      </c>
      <c r="G177" s="4">
        <f t="shared" si="211"/>
        <v>1.8643064516129033E-2</v>
      </c>
      <c r="H177" s="4">
        <f t="shared" si="214"/>
        <v>2.2312967741935485E-2</v>
      </c>
      <c r="I177" s="4">
        <f t="shared" si="217"/>
        <v>1.886290322580645E-2</v>
      </c>
      <c r="J177" s="4">
        <f t="shared" si="220"/>
        <v>2.4907451612903225E-2</v>
      </c>
      <c r="K177" s="4">
        <f t="shared" si="223"/>
        <v>1.4122967741935484E-2</v>
      </c>
      <c r="L177" s="4">
        <f t="shared" si="226"/>
        <v>2.4134838709677416E-2</v>
      </c>
      <c r="M177" s="4">
        <f t="shared" si="228"/>
        <v>1.8619161290322581E-2</v>
      </c>
      <c r="N177" s="4">
        <f t="shared" si="230"/>
        <v>1.668225806451613E-2</v>
      </c>
      <c r="O177" s="4">
        <f t="shared" si="232"/>
        <v>2.2080129032258065E-2</v>
      </c>
      <c r="P177" s="4">
        <f t="shared" si="234"/>
        <v>1.3703064516129031E-2</v>
      </c>
      <c r="Q177" s="4">
        <f t="shared" si="236"/>
        <v>1.6386516129032261E-2</v>
      </c>
      <c r="R177" s="4">
        <f t="shared" si="238"/>
        <v>2.3444612903225807E-2</v>
      </c>
      <c r="S177" s="4">
        <f t="shared" si="240"/>
        <v>1.3603483870967744E-2</v>
      </c>
      <c r="T177" s="4">
        <f t="shared" si="243"/>
        <v>2.2375225806451612E-2</v>
      </c>
      <c r="U177" s="4">
        <f t="shared" si="245"/>
        <v>1.9118677419354836E-2</v>
      </c>
      <c r="V177" s="4">
        <f t="shared" si="247"/>
        <v>2.6583258064516127E-2</v>
      </c>
      <c r="W177" s="4">
        <f t="shared" ref="W177:W208" si="249">(W85/1000000)/$A177</f>
        <v>1.6080709677419355E-2</v>
      </c>
      <c r="X177" s="4">
        <f t="shared" si="178"/>
        <v>2.7058387096774193E-2</v>
      </c>
      <c r="Y177" s="4">
        <f t="shared" si="180"/>
        <v>1.7826193548387097E-2</v>
      </c>
      <c r="Z177" s="4">
        <f t="shared" si="182"/>
        <v>1.5917967741935483E-2</v>
      </c>
      <c r="AA177" s="4">
        <f t="shared" si="184"/>
        <v>2.0835387096774197E-2</v>
      </c>
      <c r="AB177" s="4">
        <f t="shared" si="186"/>
        <v>2.3526645161290324E-2</v>
      </c>
      <c r="AC177" s="4">
        <f t="shared" si="188"/>
        <v>2.4105516129032258E-2</v>
      </c>
      <c r="AD177" s="4">
        <f t="shared" si="190"/>
        <v>2.603006451612903E-2</v>
      </c>
      <c r="AE177" s="4">
        <f t="shared" si="192"/>
        <v>2.152216129032258E-2</v>
      </c>
      <c r="AF177" s="4">
        <f t="shared" si="195"/>
        <v>3.1125870967741935E-2</v>
      </c>
      <c r="AG177" s="4">
        <f t="shared" si="197"/>
        <v>2.7126709677419356E-2</v>
      </c>
      <c r="AH177" s="4">
        <f t="shared" si="199"/>
        <v>2.5284677419354838E-2</v>
      </c>
      <c r="AI177" s="4">
        <f t="shared" si="201"/>
        <v>2.0547516129032259E-2</v>
      </c>
      <c r="AJ177" s="4">
        <f t="shared" si="203"/>
        <v>2.8574419354838711E-2</v>
      </c>
      <c r="AK177" s="4">
        <f t="shared" si="206"/>
        <v>3.178332258064516E-2</v>
      </c>
      <c r="AL177" s="4">
        <f t="shared" si="209"/>
        <v>4.4415612903225807E-2</v>
      </c>
      <c r="AM177" s="4">
        <f t="shared" si="212"/>
        <v>4.8882258064516126E-2</v>
      </c>
      <c r="AN177" s="4">
        <f t="shared" si="215"/>
        <v>3.6417096774193546E-2</v>
      </c>
      <c r="AO177" s="4">
        <f t="shared" si="218"/>
        <v>3.0525838709677417E-2</v>
      </c>
      <c r="AP177" s="4">
        <f t="shared" si="221"/>
        <v>4.4836161290322578E-2</v>
      </c>
      <c r="AQ177" s="4">
        <f t="shared" si="224"/>
        <v>2.2712612903225807E-2</v>
      </c>
      <c r="AR177" s="4">
        <f t="shared" si="155"/>
        <v>3.8344129032258069E-2</v>
      </c>
      <c r="AS177" s="4">
        <f t="shared" si="157"/>
        <v>3.0432129032258066E-2</v>
      </c>
      <c r="AT177" s="4">
        <f t="shared" si="159"/>
        <v>4.5564838709677417E-2</v>
      </c>
      <c r="AU177" s="4">
        <f t="shared" si="161"/>
        <v>4.6550000000000001E-2</v>
      </c>
      <c r="AV177" s="4">
        <f t="shared" si="163"/>
        <v>3.504364516129032E-2</v>
      </c>
      <c r="AW177" s="4">
        <f t="shared" si="165"/>
        <v>5.3592677419354841E-2</v>
      </c>
      <c r="AX177" s="4">
        <f t="shared" si="167"/>
        <v>4.7152225806451613E-2</v>
      </c>
      <c r="AY177" s="4">
        <f t="shared" si="169"/>
        <v>8.0365225806451612E-2</v>
      </c>
      <c r="AZ177" s="4">
        <f t="shared" si="171"/>
        <v>5.4709193548387096E-2</v>
      </c>
      <c r="BA177" s="4">
        <f t="shared" si="173"/>
        <v>6.4950419354838709E-2</v>
      </c>
      <c r="BB177" s="4">
        <f t="shared" si="175"/>
        <v>7.4511612903225805E-2</v>
      </c>
      <c r="BC177" s="4">
        <f t="shared" si="177"/>
        <v>4.6615967741935486E-2</v>
      </c>
      <c r="BD177" s="4">
        <f t="shared" si="179"/>
        <v>6.4363193548387099E-2</v>
      </c>
      <c r="BE177" s="4">
        <f t="shared" si="181"/>
        <v>5.7357354838709677E-2</v>
      </c>
      <c r="BF177" s="4">
        <f t="shared" si="183"/>
        <v>6.6336161290322576E-2</v>
      </c>
      <c r="BG177" s="4">
        <f t="shared" si="185"/>
        <v>6.5669129032258064E-2</v>
      </c>
      <c r="BH177" s="4">
        <f t="shared" si="187"/>
        <v>7.1366870967741927E-2</v>
      </c>
      <c r="BI177" s="4">
        <f t="shared" si="189"/>
        <v>5.0120064516129034E-2</v>
      </c>
      <c r="BJ177" s="4">
        <f t="shared" si="191"/>
        <v>8.0765322580645171E-2</v>
      </c>
      <c r="BK177" s="4">
        <f t="shared" si="193"/>
        <v>6.2162161290322579E-2</v>
      </c>
      <c r="BL177" s="4">
        <f t="shared" si="196"/>
        <v>8.8409612903225812E-2</v>
      </c>
      <c r="BM177" s="4">
        <f t="shared" si="198"/>
        <v>0.15985577419354841</v>
      </c>
      <c r="BN177" s="4">
        <f t="shared" si="200"/>
        <v>8.238674193548387E-2</v>
      </c>
      <c r="BO177" s="4">
        <f t="shared" si="202"/>
        <v>9.7942161290322585E-2</v>
      </c>
      <c r="BP177" s="4">
        <f t="shared" si="204"/>
        <v>8.0932516129032253E-2</v>
      </c>
      <c r="BQ177" s="4">
        <f t="shared" si="207"/>
        <v>5.3370548387096775E-2</v>
      </c>
      <c r="BR177" s="4">
        <f t="shared" si="210"/>
        <v>9.3424193548387102E-2</v>
      </c>
      <c r="BS177" s="4">
        <f t="shared" si="213"/>
        <v>0.11397706451612903</v>
      </c>
      <c r="BT177" s="4">
        <f t="shared" si="216"/>
        <v>0.13880264516129034</v>
      </c>
      <c r="BU177" s="4">
        <f t="shared" si="219"/>
        <v>0.11589038709677418</v>
      </c>
      <c r="BV177" s="4">
        <f t="shared" si="222"/>
        <v>0.13590116129032259</v>
      </c>
      <c r="BW177" s="4">
        <f t="shared" si="225"/>
        <v>9.8008516129032247E-2</v>
      </c>
      <c r="BX177" s="4">
        <f t="shared" si="227"/>
        <v>0.16849435483870967</v>
      </c>
      <c r="BY177" s="4">
        <f t="shared" si="229"/>
        <v>0.13283170967741936</v>
      </c>
      <c r="BZ177" s="4">
        <f t="shared" si="231"/>
        <v>0.22723012903225806</v>
      </c>
      <c r="CA177" s="4">
        <f t="shared" si="233"/>
        <v>0.1559295806451613</v>
      </c>
      <c r="CB177" s="4">
        <f t="shared" si="235"/>
        <v>0.18385293548387097</v>
      </c>
      <c r="CC177" s="4">
        <f t="shared" si="237"/>
        <v>0.21540477419354839</v>
      </c>
      <c r="CD177" s="4">
        <f t="shared" si="239"/>
        <v>0.19307125806451614</v>
      </c>
      <c r="CE177" s="4">
        <f t="shared" si="241"/>
        <v>0.24150948387096774</v>
      </c>
      <c r="CF177" s="4">
        <f t="shared" si="244"/>
        <v>0.2878352258064516</v>
      </c>
      <c r="CG177" s="4">
        <f t="shared" si="246"/>
        <v>0.28937138709677418</v>
      </c>
      <c r="CH177" s="4">
        <f t="shared" si="248"/>
        <v>0.39034125806451614</v>
      </c>
      <c r="CI177" s="4">
        <f>(CI85/1000000)/$A177</f>
        <v>0.30921464516129032</v>
      </c>
    </row>
    <row r="178" spans="1:91" x14ac:dyDescent="0.2">
      <c r="A178" s="4">
        <v>31</v>
      </c>
      <c r="B178" s="5">
        <v>36892</v>
      </c>
      <c r="C178" s="4">
        <f t="shared" si="242"/>
        <v>1.5315622580645163</v>
      </c>
      <c r="D178" s="4">
        <f t="shared" si="242"/>
        <v>1.8092612903225808E-2</v>
      </c>
      <c r="E178" s="4">
        <f t="shared" si="205"/>
        <v>1.5991516129032258E-2</v>
      </c>
      <c r="F178" s="4">
        <f t="shared" si="208"/>
        <v>1.989725806451613E-2</v>
      </c>
      <c r="G178" s="4">
        <f t="shared" si="211"/>
        <v>1.6902032258064515E-2</v>
      </c>
      <c r="H178" s="4">
        <f t="shared" si="214"/>
        <v>2.5002806451612902E-2</v>
      </c>
      <c r="I178" s="4">
        <f t="shared" si="217"/>
        <v>1.7284451612903227E-2</v>
      </c>
      <c r="J178" s="4">
        <f t="shared" si="220"/>
        <v>2.400441935483871E-2</v>
      </c>
      <c r="K178" s="4">
        <f t="shared" si="223"/>
        <v>1.3972290322580645E-2</v>
      </c>
      <c r="L178" s="4">
        <f t="shared" si="226"/>
        <v>2.1355225806451616E-2</v>
      </c>
      <c r="M178" s="4">
        <f t="shared" si="228"/>
        <v>1.7403064516129031E-2</v>
      </c>
      <c r="N178" s="4">
        <f t="shared" si="230"/>
        <v>1.5295032258064516E-2</v>
      </c>
      <c r="O178" s="4">
        <f t="shared" si="232"/>
        <v>2.2082258064516129E-2</v>
      </c>
      <c r="P178" s="4">
        <f t="shared" si="234"/>
        <v>1.4775516129032258E-2</v>
      </c>
      <c r="Q178" s="4">
        <f t="shared" si="236"/>
        <v>1.5420612903225807E-2</v>
      </c>
      <c r="R178" s="4">
        <f t="shared" si="238"/>
        <v>2.2934322580645164E-2</v>
      </c>
      <c r="S178" s="4">
        <f t="shared" si="240"/>
        <v>1.2388032258064516E-2</v>
      </c>
      <c r="T178" s="4">
        <f t="shared" si="243"/>
        <v>2.1542838709677419E-2</v>
      </c>
      <c r="U178" s="4">
        <f t="shared" si="245"/>
        <v>2.1395225806451611E-2</v>
      </c>
      <c r="V178" s="4">
        <f t="shared" si="247"/>
        <v>2.4533967741935486E-2</v>
      </c>
      <c r="W178" s="4">
        <f t="shared" si="249"/>
        <v>1.6178290322580644E-2</v>
      </c>
      <c r="X178" s="4">
        <f t="shared" ref="X178:X209" si="250">(X86/1000000)/$A178</f>
        <v>2.6130096774193548E-2</v>
      </c>
      <c r="Y178" s="4">
        <f t="shared" si="180"/>
        <v>1.6474290322580645E-2</v>
      </c>
      <c r="Z178" s="4">
        <f t="shared" si="182"/>
        <v>1.4821322580645162E-2</v>
      </c>
      <c r="AA178" s="4">
        <f t="shared" si="184"/>
        <v>2.017141935483871E-2</v>
      </c>
      <c r="AB178" s="4">
        <f t="shared" si="186"/>
        <v>2.2811967741935484E-2</v>
      </c>
      <c r="AC178" s="4">
        <f t="shared" si="188"/>
        <v>2.3700451612903226E-2</v>
      </c>
      <c r="AD178" s="4">
        <f t="shared" si="190"/>
        <v>2.5565354838709677E-2</v>
      </c>
      <c r="AE178" s="4">
        <f t="shared" si="192"/>
        <v>2.149574193548387E-2</v>
      </c>
      <c r="AF178" s="4">
        <f t="shared" si="195"/>
        <v>2.8862806451612901E-2</v>
      </c>
      <c r="AG178" s="4">
        <f t="shared" si="197"/>
        <v>2.6628354838709675E-2</v>
      </c>
      <c r="AH178" s="4">
        <f t="shared" si="199"/>
        <v>2.5419451612903227E-2</v>
      </c>
      <c r="AI178" s="4">
        <f t="shared" si="201"/>
        <v>2.0991096774193547E-2</v>
      </c>
      <c r="AJ178" s="4">
        <f t="shared" si="203"/>
        <v>2.53718064516129E-2</v>
      </c>
      <c r="AK178" s="4">
        <f t="shared" si="206"/>
        <v>3.0368741935483872E-2</v>
      </c>
      <c r="AL178" s="4">
        <f t="shared" si="209"/>
        <v>4.235477419354839E-2</v>
      </c>
      <c r="AM178" s="4">
        <f t="shared" si="212"/>
        <v>4.6778096774193548E-2</v>
      </c>
      <c r="AN178" s="4">
        <f t="shared" si="215"/>
        <v>3.5413903225806453E-2</v>
      </c>
      <c r="AO178" s="4">
        <f t="shared" si="218"/>
        <v>3.0709322580645161E-2</v>
      </c>
      <c r="AP178" s="4">
        <f t="shared" si="221"/>
        <v>4.3364741935483869E-2</v>
      </c>
      <c r="AQ178" s="4">
        <f t="shared" si="224"/>
        <v>2.5686193548387096E-2</v>
      </c>
      <c r="AR178" s="4">
        <f t="shared" si="155"/>
        <v>3.6575741935483873E-2</v>
      </c>
      <c r="AS178" s="4">
        <f t="shared" si="157"/>
        <v>2.921874193548387E-2</v>
      </c>
      <c r="AT178" s="4">
        <f t="shared" si="159"/>
        <v>4.432516129032258E-2</v>
      </c>
      <c r="AU178" s="4">
        <f t="shared" si="161"/>
        <v>4.2598838709677421E-2</v>
      </c>
      <c r="AV178" s="4">
        <f t="shared" si="163"/>
        <v>3.1852387096774196E-2</v>
      </c>
      <c r="AW178" s="4">
        <f t="shared" si="165"/>
        <v>5.232448387096774E-2</v>
      </c>
      <c r="AX178" s="4">
        <f t="shared" si="167"/>
        <v>4.2819645161290325E-2</v>
      </c>
      <c r="AY178" s="4">
        <f t="shared" si="169"/>
        <v>8.0449806451612899E-2</v>
      </c>
      <c r="AZ178" s="4">
        <f t="shared" si="171"/>
        <v>5.1675387096774189E-2</v>
      </c>
      <c r="BA178" s="4">
        <f t="shared" si="173"/>
        <v>6.229803225806451E-2</v>
      </c>
      <c r="BB178" s="4">
        <f t="shared" si="175"/>
        <v>6.7327161290322582E-2</v>
      </c>
      <c r="BC178" s="4">
        <f t="shared" si="177"/>
        <v>4.6319129032258065E-2</v>
      </c>
      <c r="BD178" s="4">
        <f t="shared" si="179"/>
        <v>6.411729032258065E-2</v>
      </c>
      <c r="BE178" s="4">
        <f t="shared" si="181"/>
        <v>5.5510322580645165E-2</v>
      </c>
      <c r="BF178" s="4">
        <f t="shared" si="183"/>
        <v>6.251264516129032E-2</v>
      </c>
      <c r="BG178" s="4">
        <f t="shared" si="185"/>
        <v>6.0362096774193547E-2</v>
      </c>
      <c r="BH178" s="4">
        <f t="shared" si="187"/>
        <v>6.7219161290322585E-2</v>
      </c>
      <c r="BI178" s="4">
        <f t="shared" si="189"/>
        <v>4.6451741935483876E-2</v>
      </c>
      <c r="BJ178" s="4">
        <f t="shared" si="191"/>
        <v>7.0257161290322584E-2</v>
      </c>
      <c r="BK178" s="4">
        <f t="shared" si="193"/>
        <v>5.4236032258064518E-2</v>
      </c>
      <c r="BL178" s="4">
        <f t="shared" si="196"/>
        <v>8.4352354838709676E-2</v>
      </c>
      <c r="BM178" s="4">
        <f t="shared" si="198"/>
        <v>0.15230435483870966</v>
      </c>
      <c r="BN178" s="4">
        <f t="shared" si="200"/>
        <v>7.5267677419354848E-2</v>
      </c>
      <c r="BO178" s="4">
        <f t="shared" si="202"/>
        <v>9.253990322580645E-2</v>
      </c>
      <c r="BP178" s="4">
        <f t="shared" si="204"/>
        <v>7.8529064516129024E-2</v>
      </c>
      <c r="BQ178" s="4">
        <f t="shared" si="207"/>
        <v>5.2378967741935484E-2</v>
      </c>
      <c r="BR178" s="4">
        <f t="shared" si="210"/>
        <v>8.6509935483870967E-2</v>
      </c>
      <c r="BS178" s="4">
        <f t="shared" si="213"/>
        <v>0.10714712903225806</v>
      </c>
      <c r="BT178" s="4">
        <f t="shared" si="216"/>
        <v>0.1357595806451613</v>
      </c>
      <c r="BU178" s="4">
        <f t="shared" si="219"/>
        <v>0.10968903225806452</v>
      </c>
      <c r="BV178" s="4">
        <f t="shared" si="222"/>
        <v>0.12865619354838709</v>
      </c>
      <c r="BW178" s="4">
        <f t="shared" si="225"/>
        <v>8.9267129032258072E-2</v>
      </c>
      <c r="BX178" s="4">
        <f t="shared" si="227"/>
        <v>0.14021248387096777</v>
      </c>
      <c r="BY178" s="4">
        <f t="shared" si="229"/>
        <v>0.12404367741935483</v>
      </c>
      <c r="BZ178" s="4">
        <f t="shared" si="231"/>
        <v>0.20797487096774192</v>
      </c>
      <c r="CA178" s="4">
        <f t="shared" si="233"/>
        <v>0.14392832258064517</v>
      </c>
      <c r="CB178" s="4">
        <f t="shared" si="235"/>
        <v>0.15944412903225808</v>
      </c>
      <c r="CC178" s="4">
        <f t="shared" si="237"/>
        <v>0.19552329032258065</v>
      </c>
      <c r="CD178" s="4">
        <f t="shared" si="239"/>
        <v>0.17660441935483873</v>
      </c>
      <c r="CE178" s="4">
        <f t="shared" si="241"/>
        <v>0.21088890322580647</v>
      </c>
      <c r="CF178" s="4">
        <f t="shared" si="244"/>
        <v>0.26501248387096771</v>
      </c>
      <c r="CG178" s="4">
        <f t="shared" si="246"/>
        <v>0.26311932258064513</v>
      </c>
      <c r="CH178" s="4">
        <f t="shared" si="248"/>
        <v>0.32419806451612904</v>
      </c>
      <c r="CI178" s="4">
        <f>(CI86/1000000)/$A178</f>
        <v>0.50297919354838705</v>
      </c>
      <c r="CJ178" s="4">
        <f>(CJ86/1000000)/$A178</f>
        <v>0.15227432258064516</v>
      </c>
    </row>
    <row r="179" spans="1:91" x14ac:dyDescent="0.2">
      <c r="A179" s="4">
        <v>28</v>
      </c>
      <c r="B179" s="5">
        <v>36923</v>
      </c>
      <c r="C179" s="4">
        <f t="shared" si="242"/>
        <v>1.5343468928571429</v>
      </c>
      <c r="D179" s="4">
        <f t="shared" si="242"/>
        <v>1.5752464285714286E-2</v>
      </c>
      <c r="E179" s="4">
        <f t="shared" si="205"/>
        <v>1.5874964285714284E-2</v>
      </c>
      <c r="F179" s="4">
        <f t="shared" si="208"/>
        <v>2.0964357142857142E-2</v>
      </c>
      <c r="G179" s="4">
        <f t="shared" si="211"/>
        <v>1.6042214285714288E-2</v>
      </c>
      <c r="H179" s="4">
        <f t="shared" si="214"/>
        <v>2.7102607142857144E-2</v>
      </c>
      <c r="I179" s="4">
        <f t="shared" si="217"/>
        <v>1.6788428571428572E-2</v>
      </c>
      <c r="J179" s="4">
        <f t="shared" si="220"/>
        <v>2.3832285714285716E-2</v>
      </c>
      <c r="K179" s="4">
        <f t="shared" si="223"/>
        <v>1.4571785714285714E-2</v>
      </c>
      <c r="L179" s="4">
        <f t="shared" si="226"/>
        <v>1.993214285714286E-2</v>
      </c>
      <c r="M179" s="4">
        <f t="shared" si="228"/>
        <v>1.7062714285714285E-2</v>
      </c>
      <c r="N179" s="4">
        <f t="shared" si="230"/>
        <v>1.5626928571428573E-2</v>
      </c>
      <c r="O179" s="4">
        <f t="shared" si="232"/>
        <v>2.2785178571428571E-2</v>
      </c>
      <c r="P179" s="4">
        <f t="shared" si="234"/>
        <v>1.4133857142857142E-2</v>
      </c>
      <c r="Q179" s="4">
        <f t="shared" si="236"/>
        <v>1.6020428571428571E-2</v>
      </c>
      <c r="R179" s="4">
        <f t="shared" si="238"/>
        <v>2.3664892857142857E-2</v>
      </c>
      <c r="S179" s="4">
        <f t="shared" si="240"/>
        <v>1.2025964285714286E-2</v>
      </c>
      <c r="T179" s="4">
        <f t="shared" si="243"/>
        <v>2.3912642857142858E-2</v>
      </c>
      <c r="U179" s="4">
        <f t="shared" si="245"/>
        <v>1.9581357142857143E-2</v>
      </c>
      <c r="V179" s="4">
        <f t="shared" si="247"/>
        <v>2.2175107142857142E-2</v>
      </c>
      <c r="W179" s="4">
        <f t="shared" si="249"/>
        <v>1.6697678571428572E-2</v>
      </c>
      <c r="X179" s="4">
        <f t="shared" si="250"/>
        <v>2.504675E-2</v>
      </c>
      <c r="Y179" s="4">
        <f t="shared" ref="Y179:Y210" si="251">(Y87/1000000)/$A179</f>
        <v>1.6587178571428572E-2</v>
      </c>
      <c r="Z179" s="4">
        <f t="shared" si="182"/>
        <v>1.4183285714285714E-2</v>
      </c>
      <c r="AA179" s="4">
        <f t="shared" si="184"/>
        <v>1.9829321428571429E-2</v>
      </c>
      <c r="AB179" s="4">
        <f t="shared" si="186"/>
        <v>2.2100249999999998E-2</v>
      </c>
      <c r="AC179" s="4">
        <f t="shared" si="188"/>
        <v>2.1525892857142855E-2</v>
      </c>
      <c r="AD179" s="4">
        <f t="shared" si="190"/>
        <v>2.5400035714285712E-2</v>
      </c>
      <c r="AE179" s="4">
        <f t="shared" si="192"/>
        <v>2.1586357142857143E-2</v>
      </c>
      <c r="AF179" s="4">
        <f t="shared" si="195"/>
        <v>3.0317428571428572E-2</v>
      </c>
      <c r="AG179" s="4">
        <f t="shared" si="197"/>
        <v>2.6254499999999997E-2</v>
      </c>
      <c r="AH179" s="4">
        <f t="shared" si="199"/>
        <v>2.4236285714285714E-2</v>
      </c>
      <c r="AI179" s="4">
        <f t="shared" si="201"/>
        <v>2.0633785714285712E-2</v>
      </c>
      <c r="AJ179" s="4">
        <f t="shared" si="203"/>
        <v>2.5954107142857143E-2</v>
      </c>
      <c r="AK179" s="4">
        <f t="shared" si="206"/>
        <v>2.9302357142857144E-2</v>
      </c>
      <c r="AL179" s="4">
        <f t="shared" si="209"/>
        <v>4.1590607142857138E-2</v>
      </c>
      <c r="AM179" s="4">
        <f t="shared" si="212"/>
        <v>4.4703892857142859E-2</v>
      </c>
      <c r="AN179" s="4">
        <f t="shared" si="215"/>
        <v>3.6511785714285712E-2</v>
      </c>
      <c r="AO179" s="4">
        <f t="shared" si="218"/>
        <v>3.1990428571428572E-2</v>
      </c>
      <c r="AP179" s="4">
        <f t="shared" si="221"/>
        <v>3.8793250000000001E-2</v>
      </c>
      <c r="AQ179" s="4">
        <f t="shared" si="224"/>
        <v>2.6804178571428573E-2</v>
      </c>
      <c r="AR179" s="4">
        <f t="shared" si="155"/>
        <v>3.6566428571428569E-2</v>
      </c>
      <c r="AS179" s="4">
        <f t="shared" si="157"/>
        <v>2.8546999999999999E-2</v>
      </c>
      <c r="AT179" s="4">
        <f t="shared" si="159"/>
        <v>4.3565964285714284E-2</v>
      </c>
      <c r="AU179" s="4">
        <f t="shared" si="161"/>
        <v>3.8995000000000002E-2</v>
      </c>
      <c r="AV179" s="4">
        <f t="shared" si="163"/>
        <v>3.1341000000000001E-2</v>
      </c>
      <c r="AW179" s="4">
        <f t="shared" si="165"/>
        <v>5.1328357142857148E-2</v>
      </c>
      <c r="AX179" s="4">
        <f t="shared" si="167"/>
        <v>3.9842821428571429E-2</v>
      </c>
      <c r="AY179" s="4">
        <f t="shared" si="169"/>
        <v>8.1834178571428579E-2</v>
      </c>
      <c r="AZ179" s="4">
        <f t="shared" si="171"/>
        <v>5.197907142857143E-2</v>
      </c>
      <c r="BA179" s="4">
        <f t="shared" si="173"/>
        <v>5.8984607142857144E-2</v>
      </c>
      <c r="BB179" s="4">
        <f t="shared" si="175"/>
        <v>6.7366892857142854E-2</v>
      </c>
      <c r="BC179" s="4">
        <f t="shared" si="177"/>
        <v>4.6945821428571434E-2</v>
      </c>
      <c r="BD179" s="4">
        <f t="shared" si="179"/>
        <v>6.2675285714285711E-2</v>
      </c>
      <c r="BE179" s="4">
        <f t="shared" si="181"/>
        <v>5.480689285714286E-2</v>
      </c>
      <c r="BF179" s="4">
        <f t="shared" si="183"/>
        <v>6.1130499999999997E-2</v>
      </c>
      <c r="BG179" s="4">
        <f t="shared" si="185"/>
        <v>5.249282142857143E-2</v>
      </c>
      <c r="BH179" s="4">
        <f t="shared" si="187"/>
        <v>6.6174499999999997E-2</v>
      </c>
      <c r="BI179" s="4">
        <f t="shared" si="189"/>
        <v>4.5875999999999993E-2</v>
      </c>
      <c r="BJ179" s="4">
        <f t="shared" si="191"/>
        <v>6.3848785714285719E-2</v>
      </c>
      <c r="BK179" s="4">
        <f t="shared" si="193"/>
        <v>5.0189999999999999E-2</v>
      </c>
      <c r="BL179" s="4">
        <f t="shared" si="196"/>
        <v>7.6837392857142861E-2</v>
      </c>
      <c r="BM179" s="4">
        <f t="shared" si="198"/>
        <v>0.14747260714285715</v>
      </c>
      <c r="BN179" s="4">
        <f t="shared" si="200"/>
        <v>5.1373249999999995E-2</v>
      </c>
      <c r="BO179" s="4">
        <f t="shared" si="202"/>
        <v>8.4799642857142851E-2</v>
      </c>
      <c r="BP179" s="4">
        <f t="shared" si="204"/>
        <v>6.0879642857142861E-2</v>
      </c>
      <c r="BQ179" s="4">
        <f t="shared" si="207"/>
        <v>5.064707142857143E-2</v>
      </c>
      <c r="BR179" s="4">
        <f t="shared" si="210"/>
        <v>8.2367892857142855E-2</v>
      </c>
      <c r="BS179" s="4">
        <f t="shared" si="213"/>
        <v>9.0579857142857143E-2</v>
      </c>
      <c r="BT179" s="4">
        <f t="shared" si="216"/>
        <v>0.11941510714285715</v>
      </c>
      <c r="BU179" s="4">
        <f t="shared" si="219"/>
        <v>0.10463960714285714</v>
      </c>
      <c r="BV179" s="4">
        <f t="shared" si="222"/>
        <v>0.12186753571428573</v>
      </c>
      <c r="BW179" s="4">
        <f t="shared" si="225"/>
        <v>8.0427214285714282E-2</v>
      </c>
      <c r="BX179" s="4">
        <f t="shared" si="227"/>
        <v>0.13303889285714285</v>
      </c>
      <c r="BY179" s="4">
        <f t="shared" si="229"/>
        <v>0.12317185714285715</v>
      </c>
      <c r="BZ179" s="4">
        <f t="shared" si="231"/>
        <v>0.19793425000000001</v>
      </c>
      <c r="CA179" s="4">
        <f t="shared" si="233"/>
        <v>0.13549635714285715</v>
      </c>
      <c r="CB179" s="4">
        <f t="shared" si="235"/>
        <v>0.15165885714285715</v>
      </c>
      <c r="CC179" s="4">
        <f t="shared" si="237"/>
        <v>0.17311767857142857</v>
      </c>
      <c r="CD179" s="4">
        <f t="shared" si="239"/>
        <v>0.16664042857142855</v>
      </c>
      <c r="CE179" s="4">
        <f t="shared" si="241"/>
        <v>0.20346985714285712</v>
      </c>
      <c r="CF179" s="4">
        <f t="shared" si="244"/>
        <v>0.24609307142857142</v>
      </c>
      <c r="CG179" s="4">
        <f t="shared" si="246"/>
        <v>0.21297646428571429</v>
      </c>
      <c r="CH179" s="4">
        <f t="shared" si="248"/>
        <v>0.28274267857142854</v>
      </c>
      <c r="CI179" s="4">
        <f>(CI87/1000000)/$A179</f>
        <v>0.46975960714285714</v>
      </c>
      <c r="CJ179" s="4">
        <f>(CJ87/1000000)/$A179</f>
        <v>0.26120960714285718</v>
      </c>
      <c r="CK179" s="4">
        <f>(CK87/1000000)/$A179</f>
        <v>0.14345310714285714</v>
      </c>
    </row>
    <row r="180" spans="1:91" x14ac:dyDescent="0.2">
      <c r="A180" s="4">
        <v>31</v>
      </c>
      <c r="B180" s="5">
        <v>36951</v>
      </c>
      <c r="C180" s="4">
        <f t="shared" si="242"/>
        <v>1.5164502903225807</v>
      </c>
      <c r="D180" s="4">
        <f t="shared" si="242"/>
        <v>1.4021032258064515E-2</v>
      </c>
      <c r="E180" s="4">
        <f t="shared" si="205"/>
        <v>1.5397129032258063E-2</v>
      </c>
      <c r="F180" s="4">
        <f t="shared" si="208"/>
        <v>2.076909677419355E-2</v>
      </c>
      <c r="G180" s="4">
        <f t="shared" si="211"/>
        <v>1.5122741935483871E-2</v>
      </c>
      <c r="H180" s="4">
        <f t="shared" si="214"/>
        <v>2.8380645161290324E-2</v>
      </c>
      <c r="I180" s="4">
        <f t="shared" si="217"/>
        <v>1.7274129032258067E-2</v>
      </c>
      <c r="J180" s="4">
        <f t="shared" si="220"/>
        <v>2.4931999999999999E-2</v>
      </c>
      <c r="K180" s="4">
        <f t="shared" si="223"/>
        <v>1.4083387096774194E-2</v>
      </c>
      <c r="L180" s="4">
        <f t="shared" si="226"/>
        <v>2.1808806451612903E-2</v>
      </c>
      <c r="M180" s="4">
        <f t="shared" si="228"/>
        <v>1.573583870967742E-2</v>
      </c>
      <c r="N180" s="4">
        <f t="shared" si="230"/>
        <v>1.6061129032258065E-2</v>
      </c>
      <c r="O180" s="4">
        <f t="shared" si="232"/>
        <v>2.2348741935483869E-2</v>
      </c>
      <c r="P180" s="4">
        <f t="shared" si="234"/>
        <v>1.3719225806451614E-2</v>
      </c>
      <c r="Q180" s="4">
        <f t="shared" si="236"/>
        <v>1.6177354838709676E-2</v>
      </c>
      <c r="R180" s="4">
        <f t="shared" si="238"/>
        <v>2.2937612903225806E-2</v>
      </c>
      <c r="S180" s="4">
        <f t="shared" si="240"/>
        <v>1.1957774193548387E-2</v>
      </c>
      <c r="T180" s="4">
        <f t="shared" si="243"/>
        <v>2.3865645161290323E-2</v>
      </c>
      <c r="U180" s="4">
        <f t="shared" si="245"/>
        <v>1.8973967741935483E-2</v>
      </c>
      <c r="V180" s="4">
        <f t="shared" si="247"/>
        <v>2.1039709677419353E-2</v>
      </c>
      <c r="W180" s="4">
        <f t="shared" si="249"/>
        <v>1.8648290322580644E-2</v>
      </c>
      <c r="X180" s="4">
        <f t="shared" si="250"/>
        <v>2.3960516129032258E-2</v>
      </c>
      <c r="Y180" s="4">
        <f t="shared" si="251"/>
        <v>1.6415387096774193E-2</v>
      </c>
      <c r="Z180" s="4">
        <f t="shared" ref="Z180:Z211" si="252">(Z88/1000000)/$A180</f>
        <v>1.2741290322580645E-2</v>
      </c>
      <c r="AA180" s="4">
        <f t="shared" si="184"/>
        <v>1.8803838709677417E-2</v>
      </c>
      <c r="AB180" s="4">
        <f t="shared" si="186"/>
        <v>2.1785354838709678E-2</v>
      </c>
      <c r="AC180" s="4">
        <f t="shared" si="188"/>
        <v>2.1289935483870967E-2</v>
      </c>
      <c r="AD180" s="4">
        <f t="shared" si="190"/>
        <v>2.5283483870967745E-2</v>
      </c>
      <c r="AE180" s="4">
        <f t="shared" si="192"/>
        <v>2.0542096774193545E-2</v>
      </c>
      <c r="AF180" s="4">
        <f t="shared" si="195"/>
        <v>2.902758064516129E-2</v>
      </c>
      <c r="AG180" s="4">
        <f t="shared" si="197"/>
        <v>2.4902387096774194E-2</v>
      </c>
      <c r="AH180" s="4">
        <f t="shared" si="199"/>
        <v>2.4271225806451611E-2</v>
      </c>
      <c r="AI180" s="4">
        <f t="shared" si="201"/>
        <v>2.1185677419354839E-2</v>
      </c>
      <c r="AJ180" s="4">
        <f t="shared" si="203"/>
        <v>2.4936935483870968E-2</v>
      </c>
      <c r="AK180" s="4">
        <f t="shared" si="206"/>
        <v>2.8514806451612904E-2</v>
      </c>
      <c r="AL180" s="4">
        <f t="shared" si="209"/>
        <v>3.9623677419354839E-2</v>
      </c>
      <c r="AM180" s="4">
        <f t="shared" si="212"/>
        <v>4.2876451612903224E-2</v>
      </c>
      <c r="AN180" s="4">
        <f t="shared" si="215"/>
        <v>3.477393548387097E-2</v>
      </c>
      <c r="AO180" s="4">
        <f t="shared" si="218"/>
        <v>3.234283870967742E-2</v>
      </c>
      <c r="AP180" s="4">
        <f t="shared" si="221"/>
        <v>4.2413193548387094E-2</v>
      </c>
      <c r="AQ180" s="4">
        <f t="shared" si="224"/>
        <v>2.6258290322580646E-2</v>
      </c>
      <c r="AR180" s="4">
        <f t="shared" si="155"/>
        <v>3.5168935483870963E-2</v>
      </c>
      <c r="AS180" s="4">
        <f t="shared" si="157"/>
        <v>2.7282129032258063E-2</v>
      </c>
      <c r="AT180" s="4">
        <f t="shared" si="159"/>
        <v>4.3276516129032258E-2</v>
      </c>
      <c r="AU180" s="4">
        <f t="shared" si="161"/>
        <v>3.7318387096774194E-2</v>
      </c>
      <c r="AV180" s="4">
        <f t="shared" si="163"/>
        <v>2.9855032258064518E-2</v>
      </c>
      <c r="AW180" s="4">
        <f t="shared" si="165"/>
        <v>5.1105258064516129E-2</v>
      </c>
      <c r="AX180" s="4">
        <f t="shared" si="167"/>
        <v>3.7075709677419348E-2</v>
      </c>
      <c r="AY180" s="4">
        <f t="shared" si="169"/>
        <v>7.8841677419354841E-2</v>
      </c>
      <c r="AZ180" s="4">
        <f t="shared" si="171"/>
        <v>4.9077161290322587E-2</v>
      </c>
      <c r="BA180" s="4">
        <f t="shared" si="173"/>
        <v>5.9125419354838712E-2</v>
      </c>
      <c r="BB180" s="4">
        <f t="shared" si="175"/>
        <v>6.4926387096774188E-2</v>
      </c>
      <c r="BC180" s="4">
        <f t="shared" si="177"/>
        <v>4.6700193548387094E-2</v>
      </c>
      <c r="BD180" s="4">
        <f t="shared" si="179"/>
        <v>6.0044193548387095E-2</v>
      </c>
      <c r="BE180" s="4">
        <f t="shared" si="181"/>
        <v>5.3066354838709674E-2</v>
      </c>
      <c r="BF180" s="4">
        <f t="shared" si="183"/>
        <v>6.9423225806451619E-2</v>
      </c>
      <c r="BG180" s="4">
        <f t="shared" si="185"/>
        <v>5.5173548387096774E-2</v>
      </c>
      <c r="BH180" s="4">
        <f t="shared" si="187"/>
        <v>6.7422741935483865E-2</v>
      </c>
      <c r="BI180" s="4">
        <f t="shared" si="189"/>
        <v>4.3547806451612901E-2</v>
      </c>
      <c r="BJ180" s="4">
        <f t="shared" si="191"/>
        <v>6.581564516129032E-2</v>
      </c>
      <c r="BK180" s="4">
        <f t="shared" si="193"/>
        <v>5.24226129032258E-2</v>
      </c>
      <c r="BL180" s="4">
        <f t="shared" si="196"/>
        <v>7.6116483870967741E-2</v>
      </c>
      <c r="BM180" s="4">
        <f t="shared" si="198"/>
        <v>0.13904164516129033</v>
      </c>
      <c r="BN180" s="4">
        <f t="shared" si="200"/>
        <v>4.8774709677419356E-2</v>
      </c>
      <c r="BO180" s="4">
        <f t="shared" si="202"/>
        <v>6.6659580645161295E-2</v>
      </c>
      <c r="BP180" s="4">
        <f t="shared" si="204"/>
        <v>7.2362096774193543E-2</v>
      </c>
      <c r="BQ180" s="4">
        <f t="shared" si="207"/>
        <v>4.7854096774193548E-2</v>
      </c>
      <c r="BR180" s="4">
        <f t="shared" si="210"/>
        <v>8.1453451612903224E-2</v>
      </c>
      <c r="BS180" s="4">
        <f t="shared" si="213"/>
        <v>8.2480451612903224E-2</v>
      </c>
      <c r="BT180" s="4">
        <f t="shared" si="216"/>
        <v>0.10864967741935484</v>
      </c>
      <c r="BU180" s="4">
        <f t="shared" si="219"/>
        <v>0.10197283870967741</v>
      </c>
      <c r="BV180" s="4">
        <f t="shared" si="222"/>
        <v>0.11567829032258065</v>
      </c>
      <c r="BW180" s="4">
        <f t="shared" si="225"/>
        <v>7.0877870967741924E-2</v>
      </c>
      <c r="BX180" s="4">
        <f t="shared" si="227"/>
        <v>0.12814593548387096</v>
      </c>
      <c r="BY180" s="4">
        <f t="shared" si="229"/>
        <v>0.11364741935483871</v>
      </c>
      <c r="BZ180" s="4">
        <f t="shared" si="231"/>
        <v>0.18848480645161289</v>
      </c>
      <c r="CA180" s="4">
        <f t="shared" si="233"/>
        <v>0.12866145161290324</v>
      </c>
      <c r="CB180" s="4">
        <f t="shared" si="235"/>
        <v>0.14567625806451615</v>
      </c>
      <c r="CC180" s="4">
        <f t="shared" si="237"/>
        <v>0.16949425806451612</v>
      </c>
      <c r="CD180" s="4">
        <f t="shared" si="239"/>
        <v>0.14346312903225808</v>
      </c>
      <c r="CE180" s="4">
        <f t="shared" si="241"/>
        <v>0.18271819354838711</v>
      </c>
      <c r="CF180" s="4">
        <f t="shared" si="244"/>
        <v>0.22361506451612903</v>
      </c>
      <c r="CG180" s="4">
        <f t="shared" si="246"/>
        <v>0.18690119354838708</v>
      </c>
      <c r="CH180" s="4">
        <f t="shared" si="248"/>
        <v>0.25126480645161287</v>
      </c>
      <c r="CI180" s="4">
        <f>(CI88/1000000)/$A180</f>
        <v>0.38670754838709676</v>
      </c>
      <c r="CJ180" s="4">
        <f>(CJ88/1000000)/$A180</f>
        <v>0.23778967741935483</v>
      </c>
      <c r="CK180" s="4">
        <f>(CK88/1000000)/$A180</f>
        <v>0.23704787096774194</v>
      </c>
      <c r="CL180" s="4">
        <f>(CL88/1000000)/$A180</f>
        <v>0.20482235483870967</v>
      </c>
    </row>
    <row r="181" spans="1:91" x14ac:dyDescent="0.2">
      <c r="A181" s="4">
        <v>30</v>
      </c>
      <c r="B181" s="5">
        <v>36982</v>
      </c>
      <c r="C181" s="4">
        <f t="shared" si="242"/>
        <v>1.5314233666666666</v>
      </c>
      <c r="D181" s="4">
        <f t="shared" si="242"/>
        <v>1.31824E-2</v>
      </c>
      <c r="E181" s="4">
        <f t="shared" si="205"/>
        <v>1.59188E-2</v>
      </c>
      <c r="F181" s="4">
        <f t="shared" si="208"/>
        <v>2.1786133333333336E-2</v>
      </c>
      <c r="G181" s="4">
        <f t="shared" si="211"/>
        <v>1.42562E-2</v>
      </c>
      <c r="H181" s="4">
        <f t="shared" si="214"/>
        <v>2.6969533333333334E-2</v>
      </c>
      <c r="I181" s="4">
        <f t="shared" si="217"/>
        <v>1.7099833333333331E-2</v>
      </c>
      <c r="J181" s="4">
        <f t="shared" si="220"/>
        <v>2.4373700000000002E-2</v>
      </c>
      <c r="K181" s="4">
        <f t="shared" si="223"/>
        <v>1.33898E-2</v>
      </c>
      <c r="L181" s="4">
        <f t="shared" si="226"/>
        <v>1.9061066666666668E-2</v>
      </c>
      <c r="M181" s="4">
        <f t="shared" si="228"/>
        <v>1.4894899999999999E-2</v>
      </c>
      <c r="N181" s="4">
        <f t="shared" si="230"/>
        <v>1.5122766666666667E-2</v>
      </c>
      <c r="O181" s="4">
        <f t="shared" si="232"/>
        <v>2.1844800000000001E-2</v>
      </c>
      <c r="P181" s="4">
        <f t="shared" si="234"/>
        <v>1.28521E-2</v>
      </c>
      <c r="Q181" s="4">
        <f t="shared" si="236"/>
        <v>1.6110666666666669E-2</v>
      </c>
      <c r="R181" s="4">
        <f t="shared" si="238"/>
        <v>2.2427033333333336E-2</v>
      </c>
      <c r="S181" s="4">
        <f t="shared" si="240"/>
        <v>1.1988400000000001E-2</v>
      </c>
      <c r="T181" s="4">
        <f t="shared" si="243"/>
        <v>2.61967E-2</v>
      </c>
      <c r="U181" s="4">
        <f t="shared" si="245"/>
        <v>1.8463966666666668E-2</v>
      </c>
      <c r="V181" s="4">
        <f t="shared" si="247"/>
        <v>1.9440500000000003E-2</v>
      </c>
      <c r="W181" s="4">
        <f t="shared" si="249"/>
        <v>1.7559133333333331E-2</v>
      </c>
      <c r="X181" s="4">
        <f t="shared" si="250"/>
        <v>2.2744733333333333E-2</v>
      </c>
      <c r="Y181" s="4">
        <f t="shared" si="251"/>
        <v>1.6559966666666665E-2</v>
      </c>
      <c r="Z181" s="4">
        <f t="shared" si="252"/>
        <v>1.3678633333333332E-2</v>
      </c>
      <c r="AA181" s="4">
        <f t="shared" ref="AA181:AA212" si="253">(AA89/1000000)/$A181</f>
        <v>1.7817666666666666E-2</v>
      </c>
      <c r="AB181" s="4">
        <f t="shared" si="186"/>
        <v>2.0950766666666669E-2</v>
      </c>
      <c r="AC181" s="4">
        <f t="shared" si="188"/>
        <v>2.2813299999999998E-2</v>
      </c>
      <c r="AD181" s="4">
        <f t="shared" si="190"/>
        <v>2.3729999999999998E-2</v>
      </c>
      <c r="AE181" s="4">
        <f t="shared" si="192"/>
        <v>2.0673500000000001E-2</v>
      </c>
      <c r="AF181" s="4">
        <f t="shared" si="195"/>
        <v>2.8480700000000001E-2</v>
      </c>
      <c r="AG181" s="4">
        <f t="shared" si="197"/>
        <v>2.4699533333333336E-2</v>
      </c>
      <c r="AH181" s="4">
        <f t="shared" si="199"/>
        <v>2.17539E-2</v>
      </c>
      <c r="AI181" s="4">
        <f t="shared" si="201"/>
        <v>2.0247400000000002E-2</v>
      </c>
      <c r="AJ181" s="4">
        <f t="shared" si="203"/>
        <v>2.3054433333333336E-2</v>
      </c>
      <c r="AK181" s="4">
        <f t="shared" si="206"/>
        <v>2.7655966666666667E-2</v>
      </c>
      <c r="AL181" s="4">
        <f t="shared" si="209"/>
        <v>3.8313266666666665E-2</v>
      </c>
      <c r="AM181" s="4">
        <f t="shared" si="212"/>
        <v>4.12024E-2</v>
      </c>
      <c r="AN181" s="4">
        <f t="shared" si="215"/>
        <v>3.5086900000000004E-2</v>
      </c>
      <c r="AO181" s="4">
        <f t="shared" si="218"/>
        <v>3.1398833333333334E-2</v>
      </c>
      <c r="AP181" s="4">
        <f t="shared" si="221"/>
        <v>4.0661700000000002E-2</v>
      </c>
      <c r="AQ181" s="4">
        <f t="shared" si="224"/>
        <v>2.6082600000000001E-2</v>
      </c>
      <c r="AR181" s="4">
        <f t="shared" si="155"/>
        <v>3.3779699999999996E-2</v>
      </c>
      <c r="AS181" s="4">
        <f t="shared" si="157"/>
        <v>2.6319599999999999E-2</v>
      </c>
      <c r="AT181" s="4">
        <f t="shared" si="159"/>
        <v>4.0850366666666665E-2</v>
      </c>
      <c r="AU181" s="4">
        <f t="shared" si="161"/>
        <v>3.5291633333333329E-2</v>
      </c>
      <c r="AV181" s="4">
        <f t="shared" si="163"/>
        <v>2.9170366666666666E-2</v>
      </c>
      <c r="AW181" s="4">
        <f t="shared" si="165"/>
        <v>5.0702466666666668E-2</v>
      </c>
      <c r="AX181" s="4">
        <f t="shared" si="167"/>
        <v>3.6554899999999994E-2</v>
      </c>
      <c r="AY181" s="4">
        <f t="shared" si="169"/>
        <v>7.8128166666666665E-2</v>
      </c>
      <c r="AZ181" s="4">
        <f t="shared" si="171"/>
        <v>4.7146633333333333E-2</v>
      </c>
      <c r="BA181" s="4">
        <f t="shared" si="173"/>
        <v>5.6948866666666667E-2</v>
      </c>
      <c r="BB181" s="4">
        <f t="shared" si="175"/>
        <v>6.3262733333333335E-2</v>
      </c>
      <c r="BC181" s="4">
        <f t="shared" si="177"/>
        <v>4.6223366666666668E-2</v>
      </c>
      <c r="BD181" s="4">
        <f t="shared" si="179"/>
        <v>5.6879166666666668E-2</v>
      </c>
      <c r="BE181" s="4">
        <f t="shared" si="181"/>
        <v>5.0401333333333333E-2</v>
      </c>
      <c r="BF181" s="4">
        <f t="shared" si="183"/>
        <v>6.5932299999999999E-2</v>
      </c>
      <c r="BG181" s="4">
        <f t="shared" si="185"/>
        <v>5.4748600000000001E-2</v>
      </c>
      <c r="BH181" s="4">
        <f t="shared" si="187"/>
        <v>5.8376733333333333E-2</v>
      </c>
      <c r="BI181" s="4">
        <f t="shared" si="189"/>
        <v>4.2466633333333337E-2</v>
      </c>
      <c r="BJ181" s="4">
        <f t="shared" si="191"/>
        <v>6.2017499999999996E-2</v>
      </c>
      <c r="BK181" s="4">
        <f t="shared" si="193"/>
        <v>5.0329333333333337E-2</v>
      </c>
      <c r="BL181" s="4">
        <f t="shared" si="196"/>
        <v>7.30682E-2</v>
      </c>
      <c r="BM181" s="4">
        <f t="shared" si="198"/>
        <v>0.13308690000000001</v>
      </c>
      <c r="BN181" s="4">
        <f t="shared" si="200"/>
        <v>4.7882599999999997E-2</v>
      </c>
      <c r="BO181" s="4">
        <f t="shared" si="202"/>
        <v>6.7573099999999997E-2</v>
      </c>
      <c r="BP181" s="4">
        <f t="shared" si="204"/>
        <v>6.7627000000000007E-2</v>
      </c>
      <c r="BQ181" s="4">
        <f t="shared" si="207"/>
        <v>4.7052200000000002E-2</v>
      </c>
      <c r="BR181" s="4">
        <f t="shared" si="210"/>
        <v>7.6260033333333338E-2</v>
      </c>
      <c r="BS181" s="4">
        <f t="shared" si="213"/>
        <v>7.7828599999999998E-2</v>
      </c>
      <c r="BT181" s="4">
        <f t="shared" si="216"/>
        <v>0.10426996666666667</v>
      </c>
      <c r="BU181" s="4">
        <f t="shared" si="219"/>
        <v>9.0737233333333334E-2</v>
      </c>
      <c r="BV181" s="4">
        <f t="shared" si="222"/>
        <v>0.1098702</v>
      </c>
      <c r="BW181" s="4">
        <f t="shared" si="225"/>
        <v>6.4854066666666668E-2</v>
      </c>
      <c r="BX181" s="4">
        <f t="shared" si="227"/>
        <v>0.11190323333333334</v>
      </c>
      <c r="BY181" s="4">
        <f t="shared" si="229"/>
        <v>0.1042817</v>
      </c>
      <c r="BZ181" s="4">
        <f t="shared" si="231"/>
        <v>0.17684263333333333</v>
      </c>
      <c r="CA181" s="4">
        <f t="shared" si="233"/>
        <v>0.12704246666666666</v>
      </c>
      <c r="CB181" s="4">
        <f t="shared" si="235"/>
        <v>0.1233479</v>
      </c>
      <c r="CC181" s="4">
        <f t="shared" si="237"/>
        <v>0.1535039</v>
      </c>
      <c r="CD181" s="4">
        <f t="shared" si="239"/>
        <v>0.13188553333333333</v>
      </c>
      <c r="CE181" s="4">
        <f t="shared" si="241"/>
        <v>0.16423786666666668</v>
      </c>
      <c r="CF181" s="4">
        <f t="shared" si="244"/>
        <v>0.19311603333333333</v>
      </c>
      <c r="CG181" s="4">
        <f t="shared" si="246"/>
        <v>0.17762426666666667</v>
      </c>
      <c r="CH181" s="4">
        <f t="shared" si="248"/>
        <v>0.22943886666666666</v>
      </c>
      <c r="CI181" s="4">
        <f>(CI89/1000000)/$A181</f>
        <v>0.32358219999999999</v>
      </c>
      <c r="CJ181" s="4">
        <f>(CJ89/1000000)/$A181</f>
        <v>0.20717016666666668</v>
      </c>
      <c r="CK181" s="4">
        <f>(CK89/1000000)/$A181</f>
        <v>0.21197460000000001</v>
      </c>
      <c r="CL181" s="4">
        <f>(CL89/1000000)/$A181</f>
        <v>0.27200839999999998</v>
      </c>
      <c r="CM181" s="4">
        <f>(CM89/1000000)/$A181</f>
        <v>0.10280193333333335</v>
      </c>
    </row>
    <row r="182" spans="1:91" x14ac:dyDescent="0.2">
      <c r="B182" s="5"/>
    </row>
    <row r="183" spans="1:91" x14ac:dyDescent="0.2">
      <c r="B183" s="5"/>
    </row>
    <row r="184" spans="1:91" x14ac:dyDescent="0.2">
      <c r="B184" s="5"/>
    </row>
    <row r="185" spans="1:91" x14ac:dyDescent="0.2">
      <c r="B185" s="5"/>
    </row>
    <row r="186" spans="1:91" x14ac:dyDescent="0.2">
      <c r="B186" s="5"/>
    </row>
    <row r="187" spans="1:91" x14ac:dyDescent="0.2">
      <c r="B187" s="5"/>
    </row>
    <row r="188" spans="1:91" x14ac:dyDescent="0.2">
      <c r="B188" s="5"/>
    </row>
    <row r="189" spans="1:91" x14ac:dyDescent="0.2">
      <c r="B189" s="5"/>
    </row>
    <row r="190" spans="1:91" x14ac:dyDescent="0.2">
      <c r="B190" s="5"/>
    </row>
    <row r="191" spans="1:91" x14ac:dyDescent="0.2">
      <c r="B191" s="5"/>
    </row>
    <row r="192" spans="1:91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  <row r="975" spans="2:2" x14ac:dyDescent="0.2">
      <c r="B975" s="5"/>
    </row>
    <row r="976" spans="2:2" x14ac:dyDescent="0.2">
      <c r="B976" s="5"/>
    </row>
    <row r="977" spans="2:2" x14ac:dyDescent="0.2">
      <c r="B977" s="5"/>
    </row>
    <row r="978" spans="2:2" x14ac:dyDescent="0.2">
      <c r="B978" s="5"/>
    </row>
    <row r="979" spans="2:2" x14ac:dyDescent="0.2">
      <c r="B979" s="5"/>
    </row>
    <row r="980" spans="2:2" x14ac:dyDescent="0.2">
      <c r="B980" s="5"/>
    </row>
    <row r="981" spans="2:2" x14ac:dyDescent="0.2">
      <c r="B981" s="5"/>
    </row>
    <row r="982" spans="2:2" x14ac:dyDescent="0.2">
      <c r="B982" s="5"/>
    </row>
    <row r="983" spans="2:2" x14ac:dyDescent="0.2">
      <c r="B983" s="5"/>
    </row>
    <row r="984" spans="2:2" x14ac:dyDescent="0.2">
      <c r="B984" s="5"/>
    </row>
    <row r="985" spans="2:2" x14ac:dyDescent="0.2">
      <c r="B985" s="5"/>
    </row>
    <row r="986" spans="2:2" x14ac:dyDescent="0.2">
      <c r="B986" s="5"/>
    </row>
    <row r="987" spans="2:2" x14ac:dyDescent="0.2">
      <c r="B987" s="5"/>
    </row>
    <row r="988" spans="2:2" x14ac:dyDescent="0.2">
      <c r="B988" s="5"/>
    </row>
    <row r="989" spans="2:2" x14ac:dyDescent="0.2">
      <c r="B989" s="5"/>
    </row>
    <row r="990" spans="2:2" x14ac:dyDescent="0.2">
      <c r="B990" s="5"/>
    </row>
    <row r="991" spans="2:2" x14ac:dyDescent="0.2">
      <c r="B991" s="5"/>
    </row>
    <row r="992" spans="2:2" x14ac:dyDescent="0.2">
      <c r="B992" s="5"/>
    </row>
    <row r="993" spans="2:2" x14ac:dyDescent="0.2">
      <c r="B993" s="5"/>
    </row>
    <row r="994" spans="2:2" x14ac:dyDescent="0.2">
      <c r="B994" s="5"/>
    </row>
    <row r="995" spans="2:2" x14ac:dyDescent="0.2">
      <c r="B995" s="5"/>
    </row>
    <row r="996" spans="2:2" x14ac:dyDescent="0.2">
      <c r="B996" s="5"/>
    </row>
    <row r="997" spans="2:2" x14ac:dyDescent="0.2">
      <c r="B997" s="5"/>
    </row>
    <row r="998" spans="2:2" x14ac:dyDescent="0.2">
      <c r="B998" s="5"/>
    </row>
    <row r="999" spans="2:2" x14ac:dyDescent="0.2">
      <c r="B999" s="5"/>
    </row>
    <row r="1000" spans="2:2" x14ac:dyDescent="0.2">
      <c r="B1000" s="5"/>
    </row>
    <row r="1001" spans="2:2" x14ac:dyDescent="0.2">
      <c r="B1001" s="5"/>
    </row>
    <row r="1002" spans="2:2" x14ac:dyDescent="0.2">
      <c r="B1002" s="5"/>
    </row>
    <row r="1003" spans="2:2" x14ac:dyDescent="0.2">
      <c r="B1003" s="5"/>
    </row>
    <row r="1004" spans="2:2" x14ac:dyDescent="0.2">
      <c r="B1004" s="5"/>
    </row>
    <row r="1005" spans="2:2" x14ac:dyDescent="0.2">
      <c r="B1005" s="5"/>
    </row>
    <row r="1006" spans="2:2" x14ac:dyDescent="0.2">
      <c r="B1006" s="5"/>
    </row>
    <row r="1007" spans="2:2" x14ac:dyDescent="0.2">
      <c r="B1007" s="5"/>
    </row>
    <row r="1008" spans="2:2" x14ac:dyDescent="0.2">
      <c r="B1008" s="5"/>
    </row>
    <row r="1009" spans="2:2" x14ac:dyDescent="0.2">
      <c r="B1009" s="5"/>
    </row>
    <row r="1010" spans="2:2" x14ac:dyDescent="0.2">
      <c r="B1010" s="5"/>
    </row>
    <row r="1011" spans="2:2" x14ac:dyDescent="0.2">
      <c r="B1011" s="5"/>
    </row>
    <row r="1012" spans="2:2" x14ac:dyDescent="0.2">
      <c r="B1012" s="5"/>
    </row>
    <row r="1013" spans="2:2" x14ac:dyDescent="0.2">
      <c r="B1013" s="5"/>
    </row>
    <row r="1014" spans="2:2" x14ac:dyDescent="0.2">
      <c r="B1014" s="5"/>
    </row>
    <row r="1015" spans="2:2" x14ac:dyDescent="0.2">
      <c r="B1015" s="5"/>
    </row>
    <row r="1016" spans="2:2" x14ac:dyDescent="0.2">
      <c r="B1016" s="5"/>
    </row>
    <row r="1017" spans="2:2" x14ac:dyDescent="0.2">
      <c r="B1017" s="5"/>
    </row>
    <row r="1018" spans="2:2" x14ac:dyDescent="0.2">
      <c r="B1018" s="5"/>
    </row>
    <row r="1019" spans="2:2" x14ac:dyDescent="0.2">
      <c r="B1019" s="5"/>
    </row>
    <row r="1020" spans="2:2" x14ac:dyDescent="0.2">
      <c r="B1020" s="5"/>
    </row>
    <row r="1021" spans="2:2" x14ac:dyDescent="0.2">
      <c r="B1021" s="5"/>
    </row>
    <row r="1022" spans="2:2" x14ac:dyDescent="0.2">
      <c r="B1022" s="5"/>
    </row>
    <row r="1023" spans="2:2" x14ac:dyDescent="0.2">
      <c r="B1023" s="5"/>
    </row>
    <row r="1024" spans="2:2" x14ac:dyDescent="0.2">
      <c r="B1024" s="5"/>
    </row>
    <row r="1025" spans="2:2" x14ac:dyDescent="0.2">
      <c r="B1025" s="5"/>
    </row>
    <row r="1026" spans="2:2" x14ac:dyDescent="0.2">
      <c r="B1026" s="5"/>
    </row>
    <row r="1027" spans="2:2" x14ac:dyDescent="0.2">
      <c r="B1027" s="5"/>
    </row>
    <row r="1028" spans="2:2" x14ac:dyDescent="0.2">
      <c r="B1028" s="5"/>
    </row>
    <row r="1029" spans="2:2" x14ac:dyDescent="0.2">
      <c r="B1029" s="5"/>
    </row>
    <row r="1030" spans="2:2" x14ac:dyDescent="0.2">
      <c r="B1030" s="5"/>
    </row>
    <row r="1031" spans="2:2" x14ac:dyDescent="0.2">
      <c r="B1031" s="5"/>
    </row>
    <row r="1032" spans="2:2" x14ac:dyDescent="0.2">
      <c r="B1032" s="5"/>
    </row>
    <row r="1033" spans="2:2" x14ac:dyDescent="0.2">
      <c r="B1033" s="5"/>
    </row>
    <row r="1034" spans="2:2" x14ac:dyDescent="0.2">
      <c r="B1034" s="5"/>
    </row>
    <row r="1035" spans="2:2" x14ac:dyDescent="0.2">
      <c r="B1035" s="5"/>
    </row>
    <row r="1036" spans="2:2" x14ac:dyDescent="0.2">
      <c r="B1036" s="5"/>
    </row>
    <row r="1037" spans="2:2" x14ac:dyDescent="0.2">
      <c r="B1037" s="5"/>
    </row>
    <row r="1038" spans="2:2" x14ac:dyDescent="0.2">
      <c r="B1038" s="5"/>
    </row>
    <row r="1039" spans="2:2" x14ac:dyDescent="0.2">
      <c r="B1039" s="5"/>
    </row>
    <row r="1040" spans="2:2" x14ac:dyDescent="0.2">
      <c r="B1040" s="5"/>
    </row>
    <row r="1041" spans="2:2" x14ac:dyDescent="0.2">
      <c r="B1041" s="5"/>
    </row>
    <row r="1042" spans="2:2" x14ac:dyDescent="0.2">
      <c r="B1042" s="5"/>
    </row>
    <row r="1043" spans="2:2" x14ac:dyDescent="0.2">
      <c r="B1043" s="5"/>
    </row>
    <row r="1044" spans="2:2" x14ac:dyDescent="0.2">
      <c r="B1044" s="5"/>
    </row>
    <row r="1045" spans="2:2" x14ac:dyDescent="0.2">
      <c r="B1045" s="5"/>
    </row>
    <row r="1046" spans="2:2" x14ac:dyDescent="0.2">
      <c r="B1046" s="5"/>
    </row>
    <row r="1047" spans="2:2" x14ac:dyDescent="0.2">
      <c r="B1047" s="5"/>
    </row>
    <row r="1048" spans="2:2" x14ac:dyDescent="0.2">
      <c r="B1048" s="5"/>
    </row>
    <row r="1049" spans="2:2" x14ac:dyDescent="0.2">
      <c r="B1049" s="5"/>
    </row>
    <row r="1050" spans="2:2" x14ac:dyDescent="0.2">
      <c r="B1050" s="5"/>
    </row>
    <row r="1051" spans="2:2" x14ac:dyDescent="0.2">
      <c r="B1051" s="5"/>
    </row>
    <row r="1052" spans="2:2" x14ac:dyDescent="0.2">
      <c r="B1052" s="5"/>
    </row>
    <row r="1053" spans="2:2" x14ac:dyDescent="0.2">
      <c r="B1053" s="5"/>
    </row>
    <row r="1054" spans="2:2" x14ac:dyDescent="0.2">
      <c r="B1054" s="5"/>
    </row>
    <row r="1055" spans="2:2" x14ac:dyDescent="0.2">
      <c r="B1055" s="5"/>
    </row>
    <row r="1056" spans="2:2" x14ac:dyDescent="0.2">
      <c r="B1056" s="5"/>
    </row>
    <row r="1057" spans="2:2" x14ac:dyDescent="0.2">
      <c r="B1057" s="5"/>
    </row>
    <row r="1058" spans="2:2" x14ac:dyDescent="0.2">
      <c r="B1058" s="5"/>
    </row>
    <row r="1059" spans="2:2" x14ac:dyDescent="0.2">
      <c r="B1059" s="5"/>
    </row>
    <row r="1060" spans="2:2" x14ac:dyDescent="0.2">
      <c r="B1060" s="5"/>
    </row>
    <row r="1061" spans="2:2" x14ac:dyDescent="0.2">
      <c r="B1061" s="5"/>
    </row>
    <row r="1062" spans="2:2" x14ac:dyDescent="0.2">
      <c r="B1062" s="5"/>
    </row>
    <row r="1063" spans="2:2" x14ac:dyDescent="0.2">
      <c r="B1063" s="5"/>
    </row>
    <row r="1064" spans="2:2" x14ac:dyDescent="0.2">
      <c r="B1064" s="5"/>
    </row>
    <row r="1065" spans="2:2" x14ac:dyDescent="0.2">
      <c r="B1065" s="5"/>
    </row>
    <row r="1066" spans="2:2" x14ac:dyDescent="0.2">
      <c r="B1066" s="5"/>
    </row>
    <row r="1067" spans="2:2" x14ac:dyDescent="0.2">
      <c r="B1067" s="5"/>
    </row>
    <row r="1068" spans="2:2" x14ac:dyDescent="0.2">
      <c r="B1068" s="5"/>
    </row>
    <row r="1069" spans="2:2" x14ac:dyDescent="0.2">
      <c r="B1069" s="5"/>
    </row>
    <row r="1070" spans="2:2" x14ac:dyDescent="0.2">
      <c r="B1070" s="5"/>
    </row>
    <row r="1071" spans="2:2" x14ac:dyDescent="0.2">
      <c r="B1071" s="5"/>
    </row>
    <row r="1072" spans="2:2" x14ac:dyDescent="0.2">
      <c r="B1072" s="5"/>
    </row>
    <row r="1073" spans="2:2" x14ac:dyDescent="0.2">
      <c r="B1073" s="5"/>
    </row>
    <row r="1074" spans="2:2" x14ac:dyDescent="0.2">
      <c r="B1074" s="5"/>
    </row>
    <row r="1075" spans="2:2" x14ac:dyDescent="0.2">
      <c r="B1075" s="5"/>
    </row>
    <row r="1076" spans="2:2" x14ac:dyDescent="0.2">
      <c r="B1076" s="5"/>
    </row>
    <row r="1077" spans="2:2" x14ac:dyDescent="0.2">
      <c r="B1077" s="5"/>
    </row>
    <row r="1078" spans="2:2" x14ac:dyDescent="0.2">
      <c r="B1078" s="5"/>
    </row>
    <row r="1079" spans="2:2" x14ac:dyDescent="0.2">
      <c r="B1079" s="5"/>
    </row>
    <row r="1080" spans="2:2" x14ac:dyDescent="0.2">
      <c r="B1080" s="5"/>
    </row>
    <row r="1081" spans="2:2" x14ac:dyDescent="0.2">
      <c r="B1081" s="5"/>
    </row>
    <row r="1082" spans="2:2" x14ac:dyDescent="0.2">
      <c r="B1082" s="5"/>
    </row>
    <row r="1083" spans="2:2" x14ac:dyDescent="0.2">
      <c r="B1083" s="5"/>
    </row>
    <row r="1084" spans="2:2" x14ac:dyDescent="0.2">
      <c r="B1084" s="5"/>
    </row>
    <row r="1085" spans="2:2" x14ac:dyDescent="0.2">
      <c r="B1085" s="5"/>
    </row>
    <row r="1086" spans="2:2" x14ac:dyDescent="0.2">
      <c r="B1086" s="5"/>
    </row>
    <row r="1087" spans="2:2" x14ac:dyDescent="0.2">
      <c r="B1087" s="5"/>
    </row>
    <row r="1088" spans="2:2" x14ac:dyDescent="0.2">
      <c r="B1088" s="5"/>
    </row>
    <row r="1089" spans="2:2" x14ac:dyDescent="0.2">
      <c r="B1089" s="5"/>
    </row>
    <row r="1090" spans="2:2" x14ac:dyDescent="0.2">
      <c r="B1090" s="5"/>
    </row>
    <row r="1091" spans="2:2" x14ac:dyDescent="0.2">
      <c r="B1091" s="5"/>
    </row>
    <row r="1092" spans="2:2" x14ac:dyDescent="0.2">
      <c r="B1092" s="5"/>
    </row>
    <row r="1093" spans="2:2" x14ac:dyDescent="0.2">
      <c r="B1093" s="5"/>
    </row>
    <row r="1094" spans="2:2" x14ac:dyDescent="0.2">
      <c r="B1094" s="5"/>
    </row>
    <row r="1095" spans="2:2" x14ac:dyDescent="0.2">
      <c r="B1095" s="5"/>
    </row>
    <row r="1096" spans="2:2" x14ac:dyDescent="0.2">
      <c r="B1096" s="5"/>
    </row>
    <row r="1097" spans="2:2" x14ac:dyDescent="0.2">
      <c r="B1097" s="5"/>
    </row>
    <row r="1098" spans="2:2" x14ac:dyDescent="0.2">
      <c r="B1098" s="5"/>
    </row>
    <row r="1099" spans="2:2" x14ac:dyDescent="0.2">
      <c r="B1099" s="5"/>
    </row>
    <row r="1100" spans="2:2" x14ac:dyDescent="0.2">
      <c r="B1100" s="5"/>
    </row>
    <row r="1101" spans="2:2" x14ac:dyDescent="0.2">
      <c r="B1101" s="5"/>
    </row>
    <row r="1102" spans="2:2" x14ac:dyDescent="0.2">
      <c r="B1102" s="5"/>
    </row>
    <row r="1103" spans="2:2" x14ac:dyDescent="0.2">
      <c r="B1103" s="5"/>
    </row>
    <row r="1104" spans="2:2" x14ac:dyDescent="0.2">
      <c r="B1104" s="5"/>
    </row>
    <row r="1105" spans="2:2" x14ac:dyDescent="0.2">
      <c r="B1105" s="5"/>
    </row>
    <row r="1106" spans="2:2" x14ac:dyDescent="0.2">
      <c r="B1106" s="5"/>
    </row>
    <row r="1107" spans="2:2" x14ac:dyDescent="0.2">
      <c r="B1107" s="5"/>
    </row>
    <row r="1108" spans="2:2" x14ac:dyDescent="0.2">
      <c r="B1108" s="5"/>
    </row>
    <row r="1109" spans="2:2" x14ac:dyDescent="0.2">
      <c r="B1109" s="5"/>
    </row>
    <row r="1110" spans="2:2" x14ac:dyDescent="0.2">
      <c r="B1110" s="5"/>
    </row>
    <row r="1111" spans="2:2" x14ac:dyDescent="0.2">
      <c r="B1111" s="5"/>
    </row>
    <row r="1112" spans="2:2" x14ac:dyDescent="0.2">
      <c r="B1112" s="5"/>
    </row>
    <row r="1113" spans="2:2" x14ac:dyDescent="0.2">
      <c r="B1113" s="5"/>
    </row>
    <row r="1114" spans="2:2" x14ac:dyDescent="0.2">
      <c r="B1114" s="5"/>
    </row>
    <row r="1115" spans="2:2" x14ac:dyDescent="0.2">
      <c r="B1115" s="5"/>
    </row>
    <row r="1116" spans="2:2" x14ac:dyDescent="0.2">
      <c r="B1116" s="5"/>
    </row>
    <row r="1117" spans="2:2" x14ac:dyDescent="0.2">
      <c r="B1117" s="5"/>
    </row>
    <row r="1118" spans="2:2" x14ac:dyDescent="0.2">
      <c r="B1118" s="5"/>
    </row>
    <row r="1119" spans="2:2" x14ac:dyDescent="0.2">
      <c r="B1119" s="5"/>
    </row>
    <row r="1120" spans="2:2" x14ac:dyDescent="0.2">
      <c r="B1120" s="5"/>
    </row>
    <row r="1121" spans="2:2" x14ac:dyDescent="0.2">
      <c r="B1121" s="5"/>
    </row>
    <row r="1122" spans="2:2" x14ac:dyDescent="0.2">
      <c r="B1122" s="5"/>
    </row>
    <row r="1123" spans="2:2" x14ac:dyDescent="0.2">
      <c r="B1123" s="5"/>
    </row>
    <row r="1124" spans="2:2" x14ac:dyDescent="0.2">
      <c r="B1124" s="5"/>
    </row>
    <row r="1125" spans="2:2" x14ac:dyDescent="0.2">
      <c r="B1125" s="5"/>
    </row>
    <row r="1126" spans="2:2" x14ac:dyDescent="0.2">
      <c r="B1126" s="5"/>
    </row>
    <row r="1127" spans="2:2" x14ac:dyDescent="0.2">
      <c r="B1127" s="5"/>
    </row>
    <row r="1128" spans="2:2" x14ac:dyDescent="0.2">
      <c r="B1128" s="5"/>
    </row>
    <row r="1129" spans="2:2" x14ac:dyDescent="0.2">
      <c r="B1129" s="5"/>
    </row>
    <row r="1130" spans="2:2" x14ac:dyDescent="0.2">
      <c r="B1130" s="5"/>
    </row>
    <row r="1131" spans="2:2" x14ac:dyDescent="0.2">
      <c r="B1131" s="5"/>
    </row>
    <row r="1132" spans="2:2" x14ac:dyDescent="0.2">
      <c r="B1132" s="5"/>
    </row>
    <row r="1133" spans="2:2" x14ac:dyDescent="0.2">
      <c r="B1133" s="5"/>
    </row>
    <row r="1134" spans="2:2" x14ac:dyDescent="0.2">
      <c r="B1134" s="5"/>
    </row>
    <row r="1135" spans="2:2" x14ac:dyDescent="0.2">
      <c r="B1135" s="5"/>
    </row>
    <row r="1136" spans="2:2" x14ac:dyDescent="0.2">
      <c r="B1136" s="5"/>
    </row>
    <row r="1137" spans="2:2" x14ac:dyDescent="0.2">
      <c r="B1137" s="5"/>
    </row>
    <row r="1138" spans="2:2" x14ac:dyDescent="0.2">
      <c r="B1138" s="5"/>
    </row>
    <row r="1139" spans="2:2" x14ac:dyDescent="0.2">
      <c r="B1139" s="5"/>
    </row>
    <row r="1140" spans="2:2" x14ac:dyDescent="0.2">
      <c r="B1140" s="5"/>
    </row>
    <row r="1141" spans="2:2" x14ac:dyDescent="0.2">
      <c r="B1141" s="5"/>
    </row>
    <row r="1142" spans="2:2" x14ac:dyDescent="0.2">
      <c r="B1142" s="5"/>
    </row>
    <row r="1143" spans="2:2" x14ac:dyDescent="0.2">
      <c r="B1143" s="5"/>
    </row>
    <row r="1144" spans="2:2" x14ac:dyDescent="0.2">
      <c r="B1144" s="5"/>
    </row>
    <row r="1145" spans="2:2" x14ac:dyDescent="0.2">
      <c r="B1145" s="5"/>
    </row>
    <row r="1146" spans="2:2" x14ac:dyDescent="0.2">
      <c r="B1146" s="5"/>
    </row>
    <row r="1147" spans="2:2" x14ac:dyDescent="0.2">
      <c r="B1147" s="5"/>
    </row>
    <row r="1148" spans="2:2" x14ac:dyDescent="0.2">
      <c r="B1148" s="5"/>
    </row>
    <row r="1149" spans="2:2" x14ac:dyDescent="0.2">
      <c r="B1149" s="5"/>
    </row>
    <row r="1150" spans="2:2" x14ac:dyDescent="0.2">
      <c r="B1150" s="5"/>
    </row>
    <row r="1151" spans="2:2" x14ac:dyDescent="0.2">
      <c r="B1151" s="5"/>
    </row>
    <row r="1152" spans="2:2" x14ac:dyDescent="0.2">
      <c r="B1152" s="5"/>
    </row>
    <row r="1153" spans="2:2" x14ac:dyDescent="0.2">
      <c r="B1153" s="5"/>
    </row>
    <row r="1154" spans="2:2" x14ac:dyDescent="0.2">
      <c r="B1154" s="5"/>
    </row>
    <row r="1155" spans="2:2" x14ac:dyDescent="0.2">
      <c r="B1155" s="5"/>
    </row>
    <row r="1156" spans="2:2" x14ac:dyDescent="0.2">
      <c r="B1156" s="5"/>
    </row>
    <row r="1157" spans="2:2" x14ac:dyDescent="0.2">
      <c r="B1157" s="5"/>
    </row>
    <row r="1158" spans="2:2" x14ac:dyDescent="0.2">
      <c r="B1158" s="5"/>
    </row>
    <row r="1159" spans="2:2" x14ac:dyDescent="0.2">
      <c r="B1159" s="5"/>
    </row>
    <row r="1160" spans="2:2" x14ac:dyDescent="0.2">
      <c r="B1160" s="5"/>
    </row>
    <row r="1161" spans="2:2" x14ac:dyDescent="0.2">
      <c r="B1161" s="5"/>
    </row>
    <row r="1162" spans="2:2" x14ac:dyDescent="0.2">
      <c r="B1162" s="5"/>
    </row>
    <row r="1163" spans="2:2" x14ac:dyDescent="0.2">
      <c r="B1163" s="5"/>
    </row>
    <row r="1164" spans="2:2" x14ac:dyDescent="0.2">
      <c r="B1164" s="5"/>
    </row>
    <row r="1165" spans="2:2" x14ac:dyDescent="0.2">
      <c r="B1165" s="5"/>
    </row>
    <row r="1166" spans="2:2" x14ac:dyDescent="0.2">
      <c r="B1166" s="5"/>
    </row>
    <row r="1167" spans="2:2" x14ac:dyDescent="0.2">
      <c r="B1167" s="5"/>
    </row>
    <row r="1168" spans="2:2" x14ac:dyDescent="0.2">
      <c r="B1168" s="5"/>
    </row>
    <row r="1169" spans="2:2" x14ac:dyDescent="0.2">
      <c r="B1169" s="5"/>
    </row>
    <row r="1170" spans="2:2" x14ac:dyDescent="0.2">
      <c r="B1170" s="5"/>
    </row>
    <row r="1171" spans="2:2" x14ac:dyDescent="0.2">
      <c r="B1171" s="5"/>
    </row>
    <row r="1172" spans="2:2" x14ac:dyDescent="0.2">
      <c r="B1172" s="5"/>
    </row>
    <row r="1173" spans="2:2" x14ac:dyDescent="0.2">
      <c r="B1173" s="5"/>
    </row>
    <row r="1174" spans="2:2" x14ac:dyDescent="0.2">
      <c r="B1174" s="5"/>
    </row>
    <row r="1175" spans="2:2" x14ac:dyDescent="0.2">
      <c r="B1175" s="5"/>
    </row>
    <row r="1176" spans="2:2" x14ac:dyDescent="0.2">
      <c r="B1176" s="5"/>
    </row>
    <row r="1177" spans="2:2" x14ac:dyDescent="0.2">
      <c r="B1177" s="5"/>
    </row>
    <row r="1178" spans="2:2" x14ac:dyDescent="0.2">
      <c r="B1178" s="5"/>
    </row>
    <row r="1179" spans="2:2" x14ac:dyDescent="0.2">
      <c r="B1179" s="5"/>
    </row>
    <row r="1180" spans="2:2" x14ac:dyDescent="0.2">
      <c r="B1180" s="5"/>
    </row>
    <row r="1181" spans="2:2" x14ac:dyDescent="0.2">
      <c r="B1181" s="5"/>
    </row>
    <row r="1182" spans="2:2" x14ac:dyDescent="0.2">
      <c r="B1182" s="5"/>
    </row>
    <row r="1183" spans="2:2" x14ac:dyDescent="0.2">
      <c r="B1183" s="5"/>
    </row>
    <row r="1184" spans="2:2" x14ac:dyDescent="0.2">
      <c r="B1184" s="5"/>
    </row>
    <row r="1185" spans="2:2" x14ac:dyDescent="0.2">
      <c r="B1185" s="5"/>
    </row>
    <row r="1186" spans="2:2" x14ac:dyDescent="0.2">
      <c r="B1186" s="5"/>
    </row>
    <row r="1187" spans="2:2" x14ac:dyDescent="0.2">
      <c r="B1187" s="5"/>
    </row>
    <row r="1188" spans="2:2" x14ac:dyDescent="0.2">
      <c r="B1188" s="5"/>
    </row>
    <row r="1189" spans="2:2" x14ac:dyDescent="0.2">
      <c r="B1189" s="5"/>
    </row>
    <row r="1190" spans="2:2" x14ac:dyDescent="0.2">
      <c r="B1190" s="5"/>
    </row>
    <row r="1191" spans="2:2" x14ac:dyDescent="0.2">
      <c r="B1191" s="5"/>
    </row>
    <row r="1192" spans="2:2" x14ac:dyDescent="0.2">
      <c r="B1192" s="5"/>
    </row>
    <row r="1193" spans="2:2" x14ac:dyDescent="0.2">
      <c r="B1193" s="5"/>
    </row>
    <row r="1194" spans="2:2" x14ac:dyDescent="0.2">
      <c r="B1194" s="5"/>
    </row>
    <row r="1195" spans="2:2" x14ac:dyDescent="0.2">
      <c r="B1195" s="5"/>
    </row>
    <row r="1196" spans="2:2" x14ac:dyDescent="0.2">
      <c r="B1196" s="5"/>
    </row>
    <row r="1197" spans="2:2" x14ac:dyDescent="0.2">
      <c r="B1197" s="5"/>
    </row>
    <row r="1198" spans="2:2" x14ac:dyDescent="0.2">
      <c r="B1198" s="5"/>
    </row>
    <row r="1199" spans="2:2" x14ac:dyDescent="0.2">
      <c r="B1199" s="5"/>
    </row>
    <row r="1200" spans="2:2" x14ac:dyDescent="0.2">
      <c r="B1200" s="5"/>
    </row>
    <row r="1201" spans="2:2" x14ac:dyDescent="0.2">
      <c r="B1201" s="5"/>
    </row>
    <row r="1202" spans="2:2" x14ac:dyDescent="0.2">
      <c r="B1202" s="5"/>
    </row>
    <row r="1203" spans="2:2" x14ac:dyDescent="0.2">
      <c r="B1203" s="5"/>
    </row>
    <row r="1204" spans="2:2" x14ac:dyDescent="0.2">
      <c r="B1204" s="5"/>
    </row>
    <row r="1205" spans="2:2" x14ac:dyDescent="0.2">
      <c r="B1205" s="5"/>
    </row>
    <row r="1206" spans="2:2" x14ac:dyDescent="0.2">
      <c r="B1206" s="5"/>
    </row>
    <row r="1207" spans="2:2" x14ac:dyDescent="0.2">
      <c r="B1207" s="5"/>
    </row>
    <row r="1208" spans="2:2" x14ac:dyDescent="0.2">
      <c r="B1208" s="5"/>
    </row>
    <row r="1209" spans="2:2" x14ac:dyDescent="0.2">
      <c r="B1209" s="5"/>
    </row>
    <row r="1210" spans="2:2" x14ac:dyDescent="0.2">
      <c r="B1210" s="5"/>
    </row>
    <row r="1211" spans="2:2" x14ac:dyDescent="0.2">
      <c r="B1211" s="5"/>
    </row>
    <row r="1212" spans="2:2" x14ac:dyDescent="0.2">
      <c r="B1212" s="5"/>
    </row>
    <row r="1213" spans="2:2" x14ac:dyDescent="0.2">
      <c r="B1213" s="5"/>
    </row>
    <row r="1214" spans="2:2" x14ac:dyDescent="0.2">
      <c r="B1214" s="5"/>
    </row>
    <row r="1215" spans="2:2" x14ac:dyDescent="0.2">
      <c r="B1215" s="5"/>
    </row>
    <row r="1216" spans="2:2" x14ac:dyDescent="0.2">
      <c r="B1216" s="5"/>
    </row>
    <row r="1217" spans="2:2" x14ac:dyDescent="0.2">
      <c r="B1217" s="5"/>
    </row>
    <row r="1218" spans="2:2" x14ac:dyDescent="0.2">
      <c r="B1218" s="5"/>
    </row>
    <row r="1219" spans="2:2" x14ac:dyDescent="0.2">
      <c r="B1219" s="5"/>
    </row>
    <row r="1220" spans="2:2" x14ac:dyDescent="0.2">
      <c r="B1220" s="5"/>
    </row>
    <row r="1221" spans="2:2" x14ac:dyDescent="0.2">
      <c r="B1221" s="5"/>
    </row>
    <row r="1222" spans="2:2" x14ac:dyDescent="0.2">
      <c r="B1222" s="5"/>
    </row>
    <row r="1223" spans="2:2" x14ac:dyDescent="0.2">
      <c r="B1223" s="5"/>
    </row>
    <row r="1224" spans="2:2" x14ac:dyDescent="0.2">
      <c r="B1224" s="5"/>
    </row>
    <row r="1225" spans="2:2" x14ac:dyDescent="0.2">
      <c r="B1225" s="5"/>
    </row>
    <row r="1226" spans="2:2" x14ac:dyDescent="0.2">
      <c r="B1226" s="5"/>
    </row>
    <row r="1227" spans="2:2" x14ac:dyDescent="0.2">
      <c r="B1227" s="5"/>
    </row>
    <row r="1228" spans="2:2" x14ac:dyDescent="0.2">
      <c r="B1228" s="5"/>
    </row>
    <row r="1229" spans="2:2" x14ac:dyDescent="0.2">
      <c r="B1229" s="5"/>
    </row>
    <row r="1230" spans="2:2" x14ac:dyDescent="0.2">
      <c r="B1230" s="5"/>
    </row>
    <row r="1231" spans="2:2" x14ac:dyDescent="0.2">
      <c r="B1231" s="5"/>
    </row>
    <row r="1232" spans="2:2" x14ac:dyDescent="0.2">
      <c r="B1232" s="5"/>
    </row>
    <row r="1233" spans="2:2" x14ac:dyDescent="0.2">
      <c r="B1233" s="5"/>
    </row>
    <row r="1234" spans="2:2" x14ac:dyDescent="0.2">
      <c r="B1234" s="5"/>
    </row>
    <row r="1235" spans="2:2" x14ac:dyDescent="0.2">
      <c r="B1235" s="5"/>
    </row>
    <row r="1236" spans="2:2" x14ac:dyDescent="0.2">
      <c r="B1236" s="5"/>
    </row>
    <row r="1237" spans="2:2" x14ac:dyDescent="0.2">
      <c r="B1237" s="5"/>
    </row>
    <row r="1238" spans="2:2" x14ac:dyDescent="0.2">
      <c r="B1238" s="5"/>
    </row>
    <row r="1239" spans="2:2" x14ac:dyDescent="0.2">
      <c r="B1239" s="5"/>
    </row>
    <row r="1240" spans="2:2" x14ac:dyDescent="0.2">
      <c r="B1240" s="5"/>
    </row>
    <row r="1241" spans="2:2" x14ac:dyDescent="0.2">
      <c r="B1241" s="5"/>
    </row>
    <row r="1242" spans="2:2" x14ac:dyDescent="0.2">
      <c r="B1242" s="5"/>
    </row>
    <row r="1243" spans="2:2" x14ac:dyDescent="0.2">
      <c r="B1243" s="5"/>
    </row>
    <row r="1244" spans="2:2" x14ac:dyDescent="0.2">
      <c r="B1244" s="5"/>
    </row>
    <row r="1245" spans="2:2" x14ac:dyDescent="0.2">
      <c r="B1245" s="5"/>
    </row>
    <row r="1246" spans="2:2" x14ac:dyDescent="0.2">
      <c r="B1246" s="5"/>
    </row>
    <row r="1247" spans="2:2" x14ac:dyDescent="0.2">
      <c r="B1247" s="5"/>
    </row>
    <row r="1248" spans="2:2" x14ac:dyDescent="0.2">
      <c r="B1248" s="5"/>
    </row>
    <row r="1249" spans="2:2" x14ac:dyDescent="0.2">
      <c r="B1249" s="5"/>
    </row>
    <row r="1250" spans="2:2" x14ac:dyDescent="0.2">
      <c r="B1250" s="5"/>
    </row>
    <row r="1251" spans="2:2" x14ac:dyDescent="0.2">
      <c r="B1251" s="5"/>
    </row>
    <row r="1252" spans="2:2" x14ac:dyDescent="0.2">
      <c r="B1252" s="5"/>
    </row>
    <row r="1253" spans="2:2" x14ac:dyDescent="0.2">
      <c r="B1253" s="5"/>
    </row>
    <row r="1254" spans="2:2" x14ac:dyDescent="0.2">
      <c r="B1254" s="5"/>
    </row>
    <row r="1255" spans="2:2" x14ac:dyDescent="0.2">
      <c r="B1255" s="5"/>
    </row>
    <row r="1256" spans="2:2" x14ac:dyDescent="0.2">
      <c r="B1256" s="5"/>
    </row>
    <row r="1257" spans="2:2" x14ac:dyDescent="0.2">
      <c r="B1257" s="5"/>
    </row>
    <row r="1258" spans="2:2" x14ac:dyDescent="0.2">
      <c r="B1258" s="5"/>
    </row>
    <row r="1259" spans="2:2" x14ac:dyDescent="0.2">
      <c r="B1259" s="5"/>
    </row>
    <row r="1260" spans="2:2" x14ac:dyDescent="0.2">
      <c r="B1260" s="5"/>
    </row>
    <row r="1261" spans="2:2" x14ac:dyDescent="0.2">
      <c r="B1261" s="5"/>
    </row>
    <row r="1262" spans="2:2" x14ac:dyDescent="0.2">
      <c r="B1262" s="5"/>
    </row>
    <row r="1263" spans="2:2" x14ac:dyDescent="0.2">
      <c r="B1263" s="5"/>
    </row>
    <row r="1264" spans="2:2" x14ac:dyDescent="0.2">
      <c r="B1264" s="5"/>
    </row>
    <row r="1265" spans="2:2" x14ac:dyDescent="0.2">
      <c r="B1265" s="5"/>
    </row>
    <row r="1266" spans="2:2" x14ac:dyDescent="0.2">
      <c r="B1266" s="5"/>
    </row>
    <row r="1267" spans="2:2" x14ac:dyDescent="0.2">
      <c r="B1267" s="5"/>
    </row>
    <row r="1268" spans="2:2" x14ac:dyDescent="0.2">
      <c r="B1268" s="5"/>
    </row>
    <row r="1269" spans="2:2" x14ac:dyDescent="0.2">
      <c r="B1269" s="5"/>
    </row>
    <row r="1270" spans="2:2" x14ac:dyDescent="0.2">
      <c r="B1270" s="5"/>
    </row>
    <row r="1271" spans="2:2" x14ac:dyDescent="0.2">
      <c r="B1271" s="5"/>
    </row>
    <row r="1272" spans="2:2" x14ac:dyDescent="0.2">
      <c r="B1272" s="5"/>
    </row>
    <row r="1273" spans="2:2" x14ac:dyDescent="0.2">
      <c r="B1273" s="5"/>
    </row>
    <row r="1274" spans="2:2" x14ac:dyDescent="0.2">
      <c r="B1274" s="5"/>
    </row>
    <row r="1275" spans="2:2" x14ac:dyDescent="0.2">
      <c r="B1275" s="5"/>
    </row>
    <row r="1276" spans="2:2" x14ac:dyDescent="0.2">
      <c r="B1276" s="5"/>
    </row>
    <row r="1277" spans="2:2" x14ac:dyDescent="0.2">
      <c r="B1277" s="5"/>
    </row>
    <row r="1278" spans="2:2" x14ac:dyDescent="0.2">
      <c r="B1278" s="5"/>
    </row>
    <row r="1279" spans="2:2" x14ac:dyDescent="0.2">
      <c r="B1279" s="5"/>
    </row>
    <row r="1280" spans="2:2" x14ac:dyDescent="0.2">
      <c r="B1280" s="5"/>
    </row>
    <row r="1281" spans="2:2" x14ac:dyDescent="0.2">
      <c r="B1281" s="5"/>
    </row>
    <row r="1282" spans="2:2" x14ac:dyDescent="0.2">
      <c r="B1282" s="5"/>
    </row>
    <row r="1283" spans="2:2" x14ac:dyDescent="0.2">
      <c r="B1283" s="5"/>
    </row>
    <row r="1284" spans="2:2" x14ac:dyDescent="0.2">
      <c r="B1284" s="5"/>
    </row>
    <row r="1285" spans="2:2" x14ac:dyDescent="0.2">
      <c r="B1285" s="5"/>
    </row>
    <row r="1286" spans="2:2" x14ac:dyDescent="0.2">
      <c r="B1286" s="5"/>
    </row>
    <row r="1287" spans="2:2" x14ac:dyDescent="0.2">
      <c r="B1287" s="5"/>
    </row>
    <row r="1288" spans="2:2" x14ac:dyDescent="0.2">
      <c r="B1288" s="5"/>
    </row>
    <row r="1289" spans="2:2" x14ac:dyDescent="0.2">
      <c r="B1289" s="5"/>
    </row>
    <row r="1290" spans="2:2" x14ac:dyDescent="0.2">
      <c r="B1290" s="5"/>
    </row>
    <row r="1291" spans="2:2" x14ac:dyDescent="0.2">
      <c r="B1291" s="5"/>
    </row>
    <row r="1292" spans="2:2" x14ac:dyDescent="0.2">
      <c r="B1292" s="5"/>
    </row>
    <row r="1293" spans="2:2" x14ac:dyDescent="0.2">
      <c r="B1293" s="5"/>
    </row>
    <row r="1294" spans="2:2" x14ac:dyDescent="0.2">
      <c r="B1294" s="5"/>
    </row>
    <row r="1295" spans="2:2" x14ac:dyDescent="0.2">
      <c r="B1295" s="5"/>
    </row>
    <row r="1296" spans="2:2" x14ac:dyDescent="0.2">
      <c r="B1296" s="5"/>
    </row>
    <row r="1297" spans="2:2" x14ac:dyDescent="0.2">
      <c r="B1297" s="5"/>
    </row>
    <row r="1298" spans="2:2" x14ac:dyDescent="0.2">
      <c r="B1298" s="5"/>
    </row>
    <row r="1299" spans="2:2" x14ac:dyDescent="0.2">
      <c r="B1299" s="5"/>
    </row>
    <row r="1300" spans="2:2" x14ac:dyDescent="0.2">
      <c r="B1300" s="5"/>
    </row>
    <row r="1301" spans="2:2" x14ac:dyDescent="0.2">
      <c r="B1301" s="5"/>
    </row>
    <row r="1302" spans="2:2" x14ac:dyDescent="0.2">
      <c r="B1302" s="5"/>
    </row>
    <row r="1303" spans="2:2" x14ac:dyDescent="0.2">
      <c r="B1303" s="5"/>
    </row>
    <row r="1304" spans="2:2" x14ac:dyDescent="0.2">
      <c r="B1304" s="5"/>
    </row>
    <row r="1305" spans="2:2" x14ac:dyDescent="0.2">
      <c r="B1305" s="5"/>
    </row>
    <row r="1306" spans="2:2" x14ac:dyDescent="0.2">
      <c r="B1306" s="5"/>
    </row>
    <row r="1307" spans="2:2" x14ac:dyDescent="0.2">
      <c r="B1307" s="5"/>
    </row>
    <row r="1308" spans="2:2" x14ac:dyDescent="0.2">
      <c r="B1308" s="5"/>
    </row>
    <row r="1309" spans="2:2" x14ac:dyDescent="0.2">
      <c r="B1309" s="5"/>
    </row>
    <row r="1310" spans="2:2" x14ac:dyDescent="0.2">
      <c r="B1310" s="5"/>
    </row>
    <row r="1311" spans="2:2" x14ac:dyDescent="0.2">
      <c r="B1311" s="5"/>
    </row>
    <row r="1312" spans="2:2" x14ac:dyDescent="0.2">
      <c r="B1312" s="5"/>
    </row>
    <row r="1313" spans="2:2" x14ac:dyDescent="0.2">
      <c r="B1313" s="5"/>
    </row>
    <row r="1314" spans="2:2" x14ac:dyDescent="0.2">
      <c r="B1314" s="5"/>
    </row>
    <row r="1315" spans="2:2" x14ac:dyDescent="0.2">
      <c r="B1315" s="5"/>
    </row>
    <row r="1316" spans="2:2" x14ac:dyDescent="0.2">
      <c r="B1316" s="5"/>
    </row>
    <row r="1317" spans="2:2" x14ac:dyDescent="0.2">
      <c r="B1317" s="5"/>
    </row>
    <row r="1318" spans="2:2" x14ac:dyDescent="0.2">
      <c r="B1318" s="5"/>
    </row>
    <row r="1319" spans="2:2" x14ac:dyDescent="0.2">
      <c r="B1319" s="5"/>
    </row>
    <row r="1320" spans="2:2" x14ac:dyDescent="0.2">
      <c r="B1320" s="5"/>
    </row>
    <row r="1321" spans="2:2" x14ac:dyDescent="0.2">
      <c r="B1321" s="5"/>
    </row>
    <row r="1322" spans="2:2" x14ac:dyDescent="0.2">
      <c r="B1322" s="5"/>
    </row>
    <row r="1323" spans="2:2" x14ac:dyDescent="0.2">
      <c r="B1323" s="5"/>
    </row>
    <row r="1324" spans="2:2" x14ac:dyDescent="0.2">
      <c r="B1324" s="5"/>
    </row>
    <row r="1325" spans="2:2" x14ac:dyDescent="0.2">
      <c r="B1325" s="5"/>
    </row>
    <row r="1326" spans="2:2" x14ac:dyDescent="0.2">
      <c r="B1326" s="5"/>
    </row>
    <row r="1327" spans="2:2" x14ac:dyDescent="0.2">
      <c r="B1327" s="5"/>
    </row>
    <row r="1328" spans="2:2" x14ac:dyDescent="0.2">
      <c r="B1328" s="5"/>
    </row>
    <row r="1329" spans="2:2" x14ac:dyDescent="0.2">
      <c r="B1329" s="5"/>
    </row>
    <row r="1330" spans="2:2" x14ac:dyDescent="0.2">
      <c r="B1330" s="5"/>
    </row>
    <row r="1331" spans="2:2" x14ac:dyDescent="0.2">
      <c r="B1331" s="5"/>
    </row>
    <row r="1332" spans="2:2" x14ac:dyDescent="0.2">
      <c r="B1332" s="5"/>
    </row>
    <row r="1333" spans="2:2" x14ac:dyDescent="0.2">
      <c r="B1333" s="5"/>
    </row>
    <row r="1334" spans="2:2" x14ac:dyDescent="0.2">
      <c r="B1334" s="5"/>
    </row>
    <row r="1335" spans="2:2" x14ac:dyDescent="0.2">
      <c r="B1335" s="5"/>
    </row>
    <row r="1336" spans="2:2" x14ac:dyDescent="0.2">
      <c r="B1336" s="5"/>
    </row>
    <row r="1337" spans="2:2" x14ac:dyDescent="0.2">
      <c r="B1337" s="5"/>
    </row>
    <row r="1338" spans="2:2" x14ac:dyDescent="0.2">
      <c r="B1338" s="5"/>
    </row>
    <row r="1339" spans="2:2" x14ac:dyDescent="0.2">
      <c r="B1339" s="5"/>
    </row>
    <row r="1340" spans="2:2" x14ac:dyDescent="0.2">
      <c r="B1340" s="5"/>
    </row>
    <row r="1341" spans="2:2" x14ac:dyDescent="0.2">
      <c r="B1341" s="5"/>
    </row>
    <row r="1342" spans="2:2" x14ac:dyDescent="0.2">
      <c r="B1342" s="5"/>
    </row>
    <row r="1343" spans="2:2" x14ac:dyDescent="0.2">
      <c r="B1343" s="5"/>
    </row>
    <row r="1344" spans="2:2" x14ac:dyDescent="0.2">
      <c r="B1344" s="5"/>
    </row>
    <row r="1345" spans="2:2" x14ac:dyDescent="0.2">
      <c r="B1345" s="5"/>
    </row>
    <row r="1346" spans="2:2" x14ac:dyDescent="0.2">
      <c r="B1346" s="5"/>
    </row>
    <row r="1347" spans="2:2" x14ac:dyDescent="0.2">
      <c r="B1347" s="5"/>
    </row>
    <row r="1348" spans="2:2" x14ac:dyDescent="0.2">
      <c r="B1348" s="5"/>
    </row>
    <row r="1349" spans="2:2" x14ac:dyDescent="0.2">
      <c r="B1349" s="5"/>
    </row>
    <row r="1350" spans="2:2" x14ac:dyDescent="0.2">
      <c r="B1350" s="5"/>
    </row>
    <row r="1351" spans="2:2" x14ac:dyDescent="0.2">
      <c r="B1351" s="5"/>
    </row>
    <row r="1352" spans="2:2" x14ac:dyDescent="0.2">
      <c r="B1352" s="5"/>
    </row>
    <row r="1353" spans="2:2" x14ac:dyDescent="0.2">
      <c r="B1353" s="5"/>
    </row>
    <row r="1354" spans="2:2" x14ac:dyDescent="0.2">
      <c r="B1354" s="5"/>
    </row>
    <row r="1355" spans="2:2" x14ac:dyDescent="0.2">
      <c r="B1355" s="5"/>
    </row>
    <row r="1356" spans="2:2" x14ac:dyDescent="0.2">
      <c r="B1356" s="5"/>
    </row>
    <row r="1357" spans="2:2" x14ac:dyDescent="0.2">
      <c r="B1357" s="5"/>
    </row>
    <row r="1358" spans="2:2" x14ac:dyDescent="0.2">
      <c r="B1358" s="5"/>
    </row>
    <row r="1359" spans="2:2" x14ac:dyDescent="0.2">
      <c r="B1359" s="5"/>
    </row>
    <row r="1360" spans="2:2" x14ac:dyDescent="0.2">
      <c r="B1360" s="5"/>
    </row>
    <row r="1361" spans="2:2" x14ac:dyDescent="0.2">
      <c r="B1361" s="5"/>
    </row>
    <row r="1362" spans="2:2" x14ac:dyDescent="0.2">
      <c r="B1362" s="5"/>
    </row>
    <row r="1363" spans="2:2" x14ac:dyDescent="0.2">
      <c r="B1363" s="5"/>
    </row>
    <row r="1364" spans="2:2" x14ac:dyDescent="0.2">
      <c r="B1364" s="5"/>
    </row>
    <row r="1365" spans="2:2" x14ac:dyDescent="0.2">
      <c r="B1365" s="5"/>
    </row>
    <row r="1366" spans="2:2" x14ac:dyDescent="0.2">
      <c r="B1366" s="5"/>
    </row>
    <row r="1367" spans="2:2" x14ac:dyDescent="0.2">
      <c r="B1367" s="5"/>
    </row>
    <row r="1368" spans="2:2" x14ac:dyDescent="0.2">
      <c r="B1368" s="5"/>
    </row>
    <row r="1369" spans="2:2" x14ac:dyDescent="0.2">
      <c r="B1369" s="5"/>
    </row>
    <row r="1370" spans="2:2" x14ac:dyDescent="0.2">
      <c r="B1370" s="5"/>
    </row>
    <row r="1371" spans="2:2" x14ac:dyDescent="0.2">
      <c r="B1371" s="5"/>
    </row>
    <row r="1372" spans="2:2" x14ac:dyDescent="0.2">
      <c r="B1372" s="5"/>
    </row>
    <row r="1373" spans="2:2" x14ac:dyDescent="0.2">
      <c r="B1373" s="5"/>
    </row>
    <row r="1374" spans="2:2" x14ac:dyDescent="0.2">
      <c r="B1374" s="5"/>
    </row>
    <row r="1375" spans="2:2" x14ac:dyDescent="0.2">
      <c r="B1375" s="5"/>
    </row>
    <row r="1376" spans="2:2" x14ac:dyDescent="0.2">
      <c r="B1376" s="5"/>
    </row>
    <row r="1377" spans="2:2" x14ac:dyDescent="0.2">
      <c r="B1377" s="5"/>
    </row>
    <row r="1378" spans="2:2" x14ac:dyDescent="0.2">
      <c r="B1378" s="5"/>
    </row>
    <row r="1379" spans="2:2" x14ac:dyDescent="0.2">
      <c r="B1379" s="5"/>
    </row>
    <row r="1380" spans="2:2" x14ac:dyDescent="0.2">
      <c r="B1380" s="5"/>
    </row>
    <row r="1381" spans="2:2" x14ac:dyDescent="0.2">
      <c r="B1381" s="5"/>
    </row>
    <row r="1382" spans="2:2" x14ac:dyDescent="0.2">
      <c r="B1382" s="5"/>
    </row>
    <row r="1383" spans="2:2" x14ac:dyDescent="0.2">
      <c r="B1383" s="5"/>
    </row>
    <row r="1384" spans="2:2" x14ac:dyDescent="0.2">
      <c r="B1384" s="5"/>
    </row>
    <row r="1385" spans="2:2" x14ac:dyDescent="0.2">
      <c r="B1385" s="5"/>
    </row>
    <row r="1386" spans="2:2" x14ac:dyDescent="0.2">
      <c r="B1386" s="5"/>
    </row>
    <row r="1387" spans="2:2" x14ac:dyDescent="0.2">
      <c r="B1387" s="5"/>
    </row>
    <row r="1388" spans="2:2" x14ac:dyDescent="0.2">
      <c r="B1388" s="5"/>
    </row>
    <row r="1389" spans="2:2" x14ac:dyDescent="0.2">
      <c r="B1389" s="5"/>
    </row>
    <row r="1390" spans="2:2" x14ac:dyDescent="0.2">
      <c r="B1390" s="5"/>
    </row>
    <row r="1391" spans="2:2" x14ac:dyDescent="0.2">
      <c r="B1391" s="5"/>
    </row>
    <row r="1392" spans="2:2" x14ac:dyDescent="0.2">
      <c r="B1392" s="5"/>
    </row>
    <row r="1393" spans="2:2" x14ac:dyDescent="0.2">
      <c r="B1393" s="5"/>
    </row>
    <row r="1394" spans="2:2" x14ac:dyDescent="0.2">
      <c r="B1394" s="5"/>
    </row>
    <row r="1395" spans="2:2" x14ac:dyDescent="0.2">
      <c r="B1395" s="5"/>
    </row>
    <row r="1396" spans="2:2" x14ac:dyDescent="0.2">
      <c r="B1396" s="5"/>
    </row>
    <row r="1397" spans="2:2" x14ac:dyDescent="0.2">
      <c r="B1397" s="5"/>
    </row>
    <row r="1398" spans="2:2" x14ac:dyDescent="0.2">
      <c r="B1398" s="5"/>
    </row>
    <row r="1399" spans="2:2" x14ac:dyDescent="0.2">
      <c r="B1399" s="5"/>
    </row>
    <row r="1400" spans="2:2" x14ac:dyDescent="0.2">
      <c r="B1400" s="5"/>
    </row>
    <row r="1401" spans="2:2" x14ac:dyDescent="0.2">
      <c r="B1401" s="5"/>
    </row>
    <row r="1402" spans="2:2" x14ac:dyDescent="0.2">
      <c r="B1402" s="5"/>
    </row>
    <row r="1403" spans="2:2" x14ac:dyDescent="0.2">
      <c r="B1403" s="5"/>
    </row>
    <row r="1404" spans="2:2" x14ac:dyDescent="0.2">
      <c r="B1404" s="5"/>
    </row>
    <row r="1405" spans="2:2" x14ac:dyDescent="0.2">
      <c r="B1405" s="5"/>
    </row>
    <row r="1406" spans="2:2" x14ac:dyDescent="0.2">
      <c r="B1406" s="5"/>
    </row>
    <row r="1407" spans="2:2" x14ac:dyDescent="0.2">
      <c r="B1407" s="5"/>
    </row>
    <row r="1408" spans="2:2" x14ac:dyDescent="0.2">
      <c r="B1408" s="5"/>
    </row>
    <row r="1409" spans="2:2" x14ac:dyDescent="0.2">
      <c r="B1409" s="5"/>
    </row>
    <row r="1410" spans="2:2" x14ac:dyDescent="0.2">
      <c r="B1410" s="5"/>
    </row>
    <row r="1411" spans="2:2" x14ac:dyDescent="0.2">
      <c r="B1411" s="5"/>
    </row>
    <row r="1412" spans="2:2" x14ac:dyDescent="0.2">
      <c r="B1412" s="5"/>
    </row>
    <row r="1413" spans="2:2" x14ac:dyDescent="0.2">
      <c r="B1413" s="5"/>
    </row>
    <row r="1414" spans="2:2" x14ac:dyDescent="0.2">
      <c r="B1414" s="5"/>
    </row>
    <row r="1415" spans="2:2" x14ac:dyDescent="0.2">
      <c r="B1415" s="5"/>
    </row>
    <row r="1416" spans="2:2" x14ac:dyDescent="0.2">
      <c r="B1416" s="5"/>
    </row>
    <row r="1417" spans="2:2" x14ac:dyDescent="0.2">
      <c r="B1417" s="5"/>
    </row>
    <row r="1418" spans="2:2" x14ac:dyDescent="0.2">
      <c r="B1418" s="5"/>
    </row>
    <row r="1419" spans="2:2" x14ac:dyDescent="0.2">
      <c r="B1419" s="5"/>
    </row>
    <row r="1420" spans="2:2" x14ac:dyDescent="0.2">
      <c r="B1420" s="5"/>
    </row>
    <row r="1421" spans="2:2" x14ac:dyDescent="0.2">
      <c r="B1421" s="5"/>
    </row>
    <row r="1422" spans="2:2" x14ac:dyDescent="0.2">
      <c r="B1422" s="5"/>
    </row>
    <row r="1423" spans="2:2" x14ac:dyDescent="0.2">
      <c r="B1423" s="5"/>
    </row>
    <row r="1424" spans="2:2" x14ac:dyDescent="0.2">
      <c r="B1424" s="5"/>
    </row>
    <row r="1425" spans="2:2" x14ac:dyDescent="0.2">
      <c r="B1425" s="5"/>
    </row>
    <row r="1426" spans="2:2" x14ac:dyDescent="0.2">
      <c r="B1426" s="5"/>
    </row>
    <row r="1427" spans="2:2" x14ac:dyDescent="0.2">
      <c r="B1427" s="5"/>
    </row>
    <row r="1428" spans="2:2" x14ac:dyDescent="0.2">
      <c r="B1428" s="5"/>
    </row>
    <row r="1429" spans="2:2" x14ac:dyDescent="0.2">
      <c r="B1429" s="5"/>
    </row>
    <row r="1430" spans="2:2" x14ac:dyDescent="0.2">
      <c r="B1430" s="5"/>
    </row>
    <row r="1431" spans="2:2" x14ac:dyDescent="0.2">
      <c r="B1431" s="5"/>
    </row>
    <row r="1432" spans="2:2" x14ac:dyDescent="0.2">
      <c r="B1432" s="5"/>
    </row>
    <row r="1433" spans="2:2" x14ac:dyDescent="0.2">
      <c r="B1433" s="5"/>
    </row>
    <row r="1434" spans="2:2" x14ac:dyDescent="0.2">
      <c r="B1434" s="5"/>
    </row>
    <row r="1435" spans="2:2" x14ac:dyDescent="0.2">
      <c r="B1435" s="5"/>
    </row>
    <row r="1436" spans="2:2" x14ac:dyDescent="0.2">
      <c r="B1436" s="5"/>
    </row>
    <row r="1437" spans="2:2" x14ac:dyDescent="0.2">
      <c r="B1437" s="5"/>
    </row>
    <row r="1438" spans="2:2" x14ac:dyDescent="0.2">
      <c r="B1438" s="5"/>
    </row>
    <row r="1439" spans="2:2" x14ac:dyDescent="0.2">
      <c r="B1439" s="5"/>
    </row>
    <row r="1440" spans="2:2" x14ac:dyDescent="0.2">
      <c r="B1440" s="5"/>
    </row>
    <row r="1441" spans="2:2" x14ac:dyDescent="0.2">
      <c r="B1441" s="5"/>
    </row>
    <row r="1442" spans="2:2" x14ac:dyDescent="0.2">
      <c r="B1442" s="5"/>
    </row>
    <row r="1443" spans="2:2" x14ac:dyDescent="0.2">
      <c r="B1443" s="5"/>
    </row>
    <row r="1444" spans="2:2" x14ac:dyDescent="0.2">
      <c r="B1444" s="5"/>
    </row>
    <row r="1445" spans="2:2" x14ac:dyDescent="0.2">
      <c r="B1445" s="5"/>
    </row>
    <row r="1446" spans="2:2" x14ac:dyDescent="0.2">
      <c r="B1446" s="5"/>
    </row>
    <row r="1447" spans="2:2" x14ac:dyDescent="0.2">
      <c r="B1447" s="5"/>
    </row>
    <row r="1448" spans="2:2" x14ac:dyDescent="0.2">
      <c r="B1448" s="5"/>
    </row>
    <row r="1449" spans="2:2" x14ac:dyDescent="0.2">
      <c r="B1449" s="5"/>
    </row>
    <row r="1450" spans="2:2" x14ac:dyDescent="0.2">
      <c r="B1450" s="5"/>
    </row>
    <row r="1451" spans="2:2" x14ac:dyDescent="0.2">
      <c r="B1451" s="5"/>
    </row>
    <row r="1452" spans="2:2" x14ac:dyDescent="0.2">
      <c r="B1452" s="5"/>
    </row>
    <row r="1453" spans="2:2" x14ac:dyDescent="0.2">
      <c r="B1453" s="5"/>
    </row>
    <row r="1454" spans="2:2" x14ac:dyDescent="0.2">
      <c r="B1454" s="5"/>
    </row>
    <row r="1455" spans="2:2" x14ac:dyDescent="0.2">
      <c r="B1455" s="5"/>
    </row>
    <row r="1456" spans="2:2" x14ac:dyDescent="0.2">
      <c r="B1456" s="5"/>
    </row>
    <row r="1457" spans="2:2" x14ac:dyDescent="0.2">
      <c r="B1457" s="5"/>
    </row>
    <row r="1458" spans="2:2" x14ac:dyDescent="0.2">
      <c r="B1458" s="5"/>
    </row>
    <row r="1459" spans="2:2" x14ac:dyDescent="0.2">
      <c r="B1459" s="5"/>
    </row>
    <row r="1460" spans="2:2" x14ac:dyDescent="0.2">
      <c r="B1460" s="5"/>
    </row>
    <row r="1461" spans="2:2" x14ac:dyDescent="0.2">
      <c r="B1461" s="5"/>
    </row>
    <row r="1462" spans="2:2" x14ac:dyDescent="0.2">
      <c r="B1462" s="5"/>
    </row>
    <row r="1463" spans="2:2" x14ac:dyDescent="0.2">
      <c r="B1463" s="5"/>
    </row>
    <row r="1464" spans="2:2" x14ac:dyDescent="0.2">
      <c r="B1464" s="5"/>
    </row>
    <row r="1465" spans="2:2" x14ac:dyDescent="0.2">
      <c r="B1465" s="5"/>
    </row>
    <row r="1466" spans="2:2" x14ac:dyDescent="0.2">
      <c r="B1466" s="5"/>
    </row>
    <row r="1467" spans="2:2" x14ac:dyDescent="0.2">
      <c r="B1467" s="5"/>
    </row>
    <row r="1468" spans="2:2" x14ac:dyDescent="0.2">
      <c r="B1468" s="5"/>
    </row>
    <row r="1469" spans="2:2" x14ac:dyDescent="0.2">
      <c r="B1469" s="5"/>
    </row>
    <row r="1470" spans="2:2" x14ac:dyDescent="0.2">
      <c r="B1470" s="5"/>
    </row>
    <row r="1471" spans="2:2" x14ac:dyDescent="0.2">
      <c r="B1471" s="5"/>
    </row>
    <row r="1472" spans="2:2" x14ac:dyDescent="0.2">
      <c r="B1472" s="5"/>
    </row>
    <row r="1473" spans="2:2" x14ac:dyDescent="0.2">
      <c r="B1473" s="5"/>
    </row>
    <row r="1474" spans="2:2" x14ac:dyDescent="0.2">
      <c r="B1474" s="5"/>
    </row>
    <row r="1475" spans="2:2" x14ac:dyDescent="0.2">
      <c r="B1475" s="5"/>
    </row>
    <row r="1476" spans="2:2" x14ac:dyDescent="0.2">
      <c r="B1476" s="5"/>
    </row>
    <row r="1477" spans="2:2" x14ac:dyDescent="0.2">
      <c r="B1477" s="5"/>
    </row>
    <row r="1478" spans="2:2" x14ac:dyDescent="0.2">
      <c r="B1478" s="5"/>
    </row>
    <row r="1479" spans="2:2" x14ac:dyDescent="0.2">
      <c r="B1479" s="5"/>
    </row>
    <row r="1480" spans="2:2" x14ac:dyDescent="0.2">
      <c r="B1480" s="5"/>
    </row>
    <row r="1481" spans="2:2" x14ac:dyDescent="0.2">
      <c r="B1481" s="5"/>
    </row>
    <row r="1482" spans="2:2" x14ac:dyDescent="0.2">
      <c r="B1482" s="5"/>
    </row>
    <row r="1483" spans="2:2" x14ac:dyDescent="0.2">
      <c r="B1483" s="5"/>
    </row>
    <row r="1484" spans="2:2" x14ac:dyDescent="0.2">
      <c r="B1484" s="5"/>
    </row>
    <row r="1485" spans="2:2" x14ac:dyDescent="0.2">
      <c r="B1485" s="5"/>
    </row>
    <row r="1486" spans="2:2" x14ac:dyDescent="0.2">
      <c r="B1486" s="5"/>
    </row>
    <row r="1487" spans="2:2" x14ac:dyDescent="0.2">
      <c r="B1487" s="5"/>
    </row>
    <row r="1488" spans="2:2" x14ac:dyDescent="0.2">
      <c r="B1488" s="5"/>
    </row>
    <row r="1489" spans="2:2" x14ac:dyDescent="0.2">
      <c r="B1489" s="5"/>
    </row>
    <row r="1490" spans="2:2" x14ac:dyDescent="0.2">
      <c r="B1490" s="5"/>
    </row>
    <row r="1491" spans="2:2" x14ac:dyDescent="0.2">
      <c r="B1491" s="5"/>
    </row>
    <row r="1492" spans="2:2" x14ac:dyDescent="0.2">
      <c r="B1492" s="5"/>
    </row>
    <row r="1493" spans="2:2" x14ac:dyDescent="0.2">
      <c r="B1493" s="5"/>
    </row>
    <row r="1494" spans="2:2" x14ac:dyDescent="0.2">
      <c r="B1494" s="5"/>
    </row>
    <row r="1495" spans="2:2" x14ac:dyDescent="0.2">
      <c r="B1495" s="5"/>
    </row>
    <row r="1496" spans="2:2" x14ac:dyDescent="0.2">
      <c r="B1496" s="5"/>
    </row>
    <row r="1497" spans="2:2" x14ac:dyDescent="0.2">
      <c r="B1497" s="5"/>
    </row>
    <row r="1498" spans="2:2" x14ac:dyDescent="0.2">
      <c r="B1498" s="5"/>
    </row>
    <row r="1499" spans="2:2" x14ac:dyDescent="0.2">
      <c r="B1499" s="5"/>
    </row>
    <row r="1500" spans="2:2" x14ac:dyDescent="0.2">
      <c r="B1500" s="5"/>
    </row>
    <row r="1501" spans="2:2" x14ac:dyDescent="0.2">
      <c r="B1501" s="5"/>
    </row>
    <row r="1502" spans="2:2" x14ac:dyDescent="0.2">
      <c r="B1502" s="5"/>
    </row>
    <row r="1503" spans="2:2" x14ac:dyDescent="0.2">
      <c r="B1503" s="5"/>
    </row>
    <row r="1504" spans="2:2" x14ac:dyDescent="0.2">
      <c r="B1504" s="5"/>
    </row>
    <row r="1505" spans="2:2" x14ac:dyDescent="0.2">
      <c r="B1505" s="5"/>
    </row>
    <row r="1506" spans="2:2" x14ac:dyDescent="0.2">
      <c r="B1506" s="5"/>
    </row>
    <row r="1507" spans="2:2" x14ac:dyDescent="0.2">
      <c r="B1507" s="5"/>
    </row>
    <row r="1508" spans="2:2" x14ac:dyDescent="0.2">
      <c r="B1508" s="5"/>
    </row>
    <row r="1509" spans="2:2" x14ac:dyDescent="0.2">
      <c r="B1509" s="5"/>
    </row>
    <row r="1510" spans="2:2" x14ac:dyDescent="0.2">
      <c r="B1510" s="5"/>
    </row>
    <row r="1511" spans="2:2" x14ac:dyDescent="0.2">
      <c r="B1511" s="5"/>
    </row>
    <row r="1512" spans="2:2" x14ac:dyDescent="0.2">
      <c r="B1512" s="5"/>
    </row>
    <row r="1513" spans="2:2" x14ac:dyDescent="0.2">
      <c r="B1513" s="5"/>
    </row>
    <row r="1514" spans="2:2" x14ac:dyDescent="0.2">
      <c r="B1514" s="5"/>
    </row>
    <row r="1515" spans="2:2" x14ac:dyDescent="0.2">
      <c r="B1515" s="5"/>
    </row>
    <row r="1516" spans="2:2" x14ac:dyDescent="0.2">
      <c r="B1516" s="5"/>
    </row>
    <row r="1517" spans="2:2" x14ac:dyDescent="0.2">
      <c r="B1517" s="5"/>
    </row>
    <row r="1518" spans="2:2" x14ac:dyDescent="0.2">
      <c r="B1518" s="5"/>
    </row>
    <row r="1519" spans="2:2" x14ac:dyDescent="0.2">
      <c r="B1519" s="5"/>
    </row>
    <row r="1520" spans="2:2" x14ac:dyDescent="0.2">
      <c r="B1520" s="5"/>
    </row>
    <row r="1521" spans="2:2" x14ac:dyDescent="0.2">
      <c r="B1521" s="5"/>
    </row>
    <row r="1522" spans="2:2" x14ac:dyDescent="0.2">
      <c r="B1522" s="5"/>
    </row>
    <row r="1523" spans="2:2" x14ac:dyDescent="0.2">
      <c r="B1523" s="5"/>
    </row>
    <row r="1524" spans="2:2" x14ac:dyDescent="0.2">
      <c r="B1524" s="5"/>
    </row>
    <row r="1525" spans="2:2" x14ac:dyDescent="0.2">
      <c r="B1525" s="5"/>
    </row>
    <row r="1526" spans="2:2" x14ac:dyDescent="0.2">
      <c r="B1526" s="5"/>
    </row>
    <row r="1527" spans="2:2" x14ac:dyDescent="0.2">
      <c r="B1527" s="5"/>
    </row>
    <row r="1528" spans="2:2" x14ac:dyDescent="0.2">
      <c r="B1528" s="5"/>
    </row>
    <row r="1529" spans="2:2" x14ac:dyDescent="0.2">
      <c r="B1529" s="5"/>
    </row>
    <row r="1530" spans="2:2" x14ac:dyDescent="0.2">
      <c r="B1530" s="5"/>
    </row>
    <row r="1531" spans="2:2" x14ac:dyDescent="0.2">
      <c r="B1531" s="5"/>
    </row>
    <row r="1532" spans="2:2" x14ac:dyDescent="0.2">
      <c r="B1532" s="5"/>
    </row>
    <row r="1533" spans="2:2" x14ac:dyDescent="0.2">
      <c r="B1533" s="5"/>
    </row>
    <row r="1534" spans="2:2" x14ac:dyDescent="0.2">
      <c r="B1534" s="5"/>
    </row>
    <row r="1535" spans="2:2" x14ac:dyDescent="0.2">
      <c r="B1535" s="5"/>
    </row>
    <row r="1536" spans="2:2" x14ac:dyDescent="0.2">
      <c r="B1536" s="5"/>
    </row>
    <row r="1537" spans="2:2" x14ac:dyDescent="0.2">
      <c r="B1537" s="5"/>
    </row>
    <row r="1538" spans="2:2" x14ac:dyDescent="0.2">
      <c r="B1538" s="5"/>
    </row>
    <row r="1539" spans="2:2" x14ac:dyDescent="0.2">
      <c r="B1539" s="5"/>
    </row>
    <row r="1540" spans="2:2" x14ac:dyDescent="0.2">
      <c r="B1540" s="5"/>
    </row>
    <row r="1541" spans="2:2" x14ac:dyDescent="0.2">
      <c r="B1541" s="5"/>
    </row>
    <row r="1542" spans="2:2" x14ac:dyDescent="0.2">
      <c r="B1542" s="5"/>
    </row>
    <row r="1543" spans="2:2" x14ac:dyDescent="0.2">
      <c r="B1543" s="5"/>
    </row>
    <row r="1544" spans="2:2" x14ac:dyDescent="0.2">
      <c r="B1544" s="5"/>
    </row>
    <row r="1545" spans="2:2" x14ac:dyDescent="0.2">
      <c r="B1545" s="5"/>
    </row>
    <row r="1546" spans="2:2" x14ac:dyDescent="0.2">
      <c r="B1546" s="5"/>
    </row>
    <row r="1547" spans="2:2" x14ac:dyDescent="0.2">
      <c r="B1547" s="5"/>
    </row>
    <row r="1548" spans="2:2" x14ac:dyDescent="0.2">
      <c r="B1548" s="5"/>
    </row>
    <row r="1549" spans="2:2" x14ac:dyDescent="0.2">
      <c r="B1549" s="5"/>
    </row>
    <row r="1550" spans="2:2" x14ac:dyDescent="0.2">
      <c r="B1550" s="5"/>
    </row>
    <row r="1551" spans="2:2" x14ac:dyDescent="0.2">
      <c r="B1551" s="5"/>
    </row>
    <row r="1552" spans="2:2" x14ac:dyDescent="0.2">
      <c r="B1552" s="5"/>
    </row>
    <row r="1553" spans="2:2" x14ac:dyDescent="0.2">
      <c r="B1553" s="5"/>
    </row>
    <row r="1554" spans="2:2" x14ac:dyDescent="0.2">
      <c r="B1554" s="5"/>
    </row>
    <row r="1555" spans="2:2" x14ac:dyDescent="0.2">
      <c r="B1555" s="5"/>
    </row>
    <row r="1556" spans="2:2" x14ac:dyDescent="0.2">
      <c r="B1556" s="5"/>
    </row>
    <row r="1557" spans="2:2" x14ac:dyDescent="0.2">
      <c r="B1557" s="5"/>
    </row>
    <row r="1558" spans="2:2" x14ac:dyDescent="0.2">
      <c r="B1558" s="5"/>
    </row>
    <row r="1559" spans="2:2" x14ac:dyDescent="0.2">
      <c r="B1559" s="5"/>
    </row>
    <row r="1560" spans="2:2" x14ac:dyDescent="0.2">
      <c r="B1560" s="5"/>
    </row>
    <row r="1561" spans="2:2" x14ac:dyDescent="0.2">
      <c r="B1561" s="5"/>
    </row>
    <row r="1562" spans="2:2" x14ac:dyDescent="0.2">
      <c r="B1562" s="5"/>
    </row>
    <row r="1563" spans="2:2" x14ac:dyDescent="0.2">
      <c r="B1563" s="5"/>
    </row>
    <row r="1564" spans="2:2" x14ac:dyDescent="0.2">
      <c r="B1564" s="5"/>
    </row>
    <row r="1565" spans="2:2" x14ac:dyDescent="0.2">
      <c r="B1565" s="5"/>
    </row>
    <row r="1566" spans="2:2" x14ac:dyDescent="0.2">
      <c r="B1566" s="5"/>
    </row>
    <row r="1567" spans="2:2" x14ac:dyDescent="0.2">
      <c r="B1567" s="5"/>
    </row>
    <row r="1568" spans="2:2" x14ac:dyDescent="0.2">
      <c r="B1568" s="5"/>
    </row>
    <row r="1569" spans="2:2" x14ac:dyDescent="0.2">
      <c r="B1569" s="5"/>
    </row>
    <row r="1570" spans="2:2" x14ac:dyDescent="0.2">
      <c r="B1570" s="5"/>
    </row>
    <row r="1571" spans="2:2" x14ac:dyDescent="0.2">
      <c r="B1571" s="5"/>
    </row>
    <row r="1572" spans="2:2" x14ac:dyDescent="0.2">
      <c r="B1572" s="5"/>
    </row>
    <row r="1573" spans="2:2" x14ac:dyDescent="0.2">
      <c r="B1573" s="5"/>
    </row>
    <row r="1574" spans="2:2" x14ac:dyDescent="0.2">
      <c r="B1574" s="5"/>
    </row>
    <row r="1575" spans="2:2" x14ac:dyDescent="0.2">
      <c r="B1575" s="5"/>
    </row>
    <row r="1576" spans="2:2" x14ac:dyDescent="0.2">
      <c r="B1576" s="5"/>
    </row>
    <row r="1577" spans="2:2" x14ac:dyDescent="0.2">
      <c r="B1577" s="5"/>
    </row>
    <row r="1578" spans="2:2" x14ac:dyDescent="0.2">
      <c r="B1578" s="5"/>
    </row>
    <row r="1579" spans="2:2" x14ac:dyDescent="0.2">
      <c r="B1579" s="5"/>
    </row>
    <row r="1580" spans="2:2" x14ac:dyDescent="0.2">
      <c r="B1580" s="5"/>
    </row>
    <row r="1581" spans="2:2" x14ac:dyDescent="0.2">
      <c r="B1581" s="5"/>
    </row>
    <row r="1582" spans="2:2" x14ac:dyDescent="0.2">
      <c r="B1582" s="5"/>
    </row>
    <row r="1583" spans="2:2" x14ac:dyDescent="0.2">
      <c r="B1583" s="5"/>
    </row>
    <row r="1584" spans="2:2" x14ac:dyDescent="0.2">
      <c r="B1584" s="5"/>
    </row>
    <row r="1585" spans="2:2" x14ac:dyDescent="0.2">
      <c r="B1585" s="5"/>
    </row>
    <row r="1586" spans="2:2" x14ac:dyDescent="0.2">
      <c r="B1586" s="5"/>
    </row>
    <row r="1587" spans="2:2" x14ac:dyDescent="0.2">
      <c r="B1587" s="5"/>
    </row>
    <row r="1588" spans="2:2" x14ac:dyDescent="0.2">
      <c r="B1588" s="5"/>
    </row>
    <row r="1589" spans="2:2" x14ac:dyDescent="0.2">
      <c r="B1589" s="5"/>
    </row>
    <row r="1590" spans="2:2" x14ac:dyDescent="0.2">
      <c r="B1590" s="5"/>
    </row>
    <row r="1591" spans="2:2" x14ac:dyDescent="0.2">
      <c r="B1591" s="5"/>
    </row>
    <row r="1592" spans="2:2" x14ac:dyDescent="0.2">
      <c r="B1592" s="5"/>
    </row>
    <row r="1593" spans="2:2" x14ac:dyDescent="0.2">
      <c r="B1593" s="5"/>
    </row>
    <row r="1594" spans="2:2" x14ac:dyDescent="0.2">
      <c r="B1594" s="5"/>
    </row>
    <row r="1595" spans="2:2" x14ac:dyDescent="0.2">
      <c r="B1595" s="5"/>
    </row>
    <row r="1596" spans="2:2" x14ac:dyDescent="0.2">
      <c r="B1596" s="5"/>
    </row>
    <row r="1597" spans="2:2" x14ac:dyDescent="0.2">
      <c r="B1597" s="5"/>
    </row>
    <row r="1598" spans="2:2" x14ac:dyDescent="0.2">
      <c r="B1598" s="5"/>
    </row>
    <row r="1599" spans="2:2" x14ac:dyDescent="0.2">
      <c r="B1599" s="5"/>
    </row>
    <row r="1600" spans="2:2" x14ac:dyDescent="0.2">
      <c r="B1600" s="5"/>
    </row>
    <row r="1601" spans="2:2" x14ac:dyDescent="0.2">
      <c r="B1601" s="5"/>
    </row>
    <row r="1602" spans="2:2" x14ac:dyDescent="0.2">
      <c r="B1602" s="5"/>
    </row>
    <row r="1603" spans="2:2" x14ac:dyDescent="0.2">
      <c r="B1603" s="5"/>
    </row>
    <row r="1604" spans="2:2" x14ac:dyDescent="0.2">
      <c r="B1604" s="5"/>
    </row>
    <row r="1605" spans="2:2" x14ac:dyDescent="0.2">
      <c r="B1605" s="5"/>
    </row>
    <row r="1606" spans="2:2" x14ac:dyDescent="0.2">
      <c r="B1606" s="5"/>
    </row>
    <row r="1607" spans="2:2" x14ac:dyDescent="0.2">
      <c r="B1607" s="5"/>
    </row>
    <row r="1608" spans="2:2" x14ac:dyDescent="0.2">
      <c r="B1608" s="5"/>
    </row>
    <row r="1609" spans="2:2" x14ac:dyDescent="0.2">
      <c r="B1609" s="5"/>
    </row>
    <row r="1610" spans="2:2" x14ac:dyDescent="0.2">
      <c r="B1610" s="5"/>
    </row>
    <row r="1611" spans="2:2" x14ac:dyDescent="0.2">
      <c r="B1611" s="5"/>
    </row>
    <row r="1612" spans="2:2" x14ac:dyDescent="0.2">
      <c r="B1612" s="5"/>
    </row>
    <row r="1613" spans="2:2" x14ac:dyDescent="0.2">
      <c r="B1613" s="5"/>
    </row>
    <row r="1614" spans="2:2" x14ac:dyDescent="0.2">
      <c r="B1614" s="5"/>
    </row>
    <row r="1615" spans="2:2" x14ac:dyDescent="0.2">
      <c r="B1615" s="5"/>
    </row>
    <row r="1616" spans="2:2" x14ac:dyDescent="0.2">
      <c r="B1616" s="5"/>
    </row>
    <row r="1617" spans="2:2" x14ac:dyDescent="0.2">
      <c r="B1617" s="5"/>
    </row>
    <row r="1618" spans="2:2" x14ac:dyDescent="0.2">
      <c r="B1618" s="5"/>
    </row>
    <row r="1619" spans="2:2" x14ac:dyDescent="0.2">
      <c r="B1619" s="5"/>
    </row>
    <row r="1620" spans="2:2" x14ac:dyDescent="0.2">
      <c r="B1620" s="5"/>
    </row>
    <row r="1621" spans="2:2" x14ac:dyDescent="0.2">
      <c r="B1621" s="5"/>
    </row>
    <row r="1622" spans="2:2" x14ac:dyDescent="0.2">
      <c r="B1622" s="5"/>
    </row>
    <row r="1623" spans="2:2" x14ac:dyDescent="0.2">
      <c r="B1623" s="5"/>
    </row>
    <row r="1624" spans="2:2" x14ac:dyDescent="0.2">
      <c r="B1624" s="5"/>
    </row>
    <row r="1625" spans="2:2" x14ac:dyDescent="0.2">
      <c r="B1625" s="5"/>
    </row>
    <row r="1626" spans="2:2" x14ac:dyDescent="0.2">
      <c r="B1626" s="5"/>
    </row>
    <row r="1627" spans="2:2" x14ac:dyDescent="0.2">
      <c r="B1627" s="5"/>
    </row>
    <row r="1628" spans="2:2" x14ac:dyDescent="0.2">
      <c r="B1628" s="5"/>
    </row>
    <row r="1629" spans="2:2" x14ac:dyDescent="0.2">
      <c r="B1629" s="5"/>
    </row>
    <row r="1630" spans="2:2" x14ac:dyDescent="0.2">
      <c r="B1630" s="5"/>
    </row>
    <row r="1631" spans="2:2" x14ac:dyDescent="0.2">
      <c r="B1631" s="5"/>
    </row>
    <row r="1632" spans="2:2" x14ac:dyDescent="0.2">
      <c r="B1632" s="5"/>
    </row>
    <row r="1633" spans="2:2" x14ac:dyDescent="0.2">
      <c r="B1633" s="5"/>
    </row>
    <row r="1634" spans="2:2" x14ac:dyDescent="0.2">
      <c r="B1634" s="5"/>
    </row>
    <row r="1635" spans="2:2" x14ac:dyDescent="0.2">
      <c r="B1635" s="5"/>
    </row>
    <row r="1636" spans="2:2" x14ac:dyDescent="0.2">
      <c r="B1636" s="5"/>
    </row>
    <row r="1637" spans="2:2" x14ac:dyDescent="0.2">
      <c r="B1637" s="5"/>
    </row>
    <row r="1638" spans="2:2" x14ac:dyDescent="0.2">
      <c r="B1638" s="5"/>
    </row>
    <row r="1639" spans="2:2" x14ac:dyDescent="0.2">
      <c r="B1639" s="5"/>
    </row>
    <row r="1640" spans="2:2" x14ac:dyDescent="0.2">
      <c r="B1640" s="5"/>
    </row>
    <row r="1641" spans="2:2" x14ac:dyDescent="0.2">
      <c r="B1641" s="5"/>
    </row>
    <row r="1642" spans="2:2" x14ac:dyDescent="0.2">
      <c r="B1642" s="5"/>
    </row>
    <row r="1643" spans="2:2" x14ac:dyDescent="0.2">
      <c r="B1643" s="5"/>
    </row>
    <row r="1644" spans="2:2" x14ac:dyDescent="0.2">
      <c r="B1644" s="5"/>
    </row>
    <row r="1645" spans="2:2" x14ac:dyDescent="0.2">
      <c r="B1645" s="5"/>
    </row>
    <row r="1646" spans="2:2" x14ac:dyDescent="0.2">
      <c r="B1646" s="5"/>
    </row>
    <row r="1647" spans="2:2" x14ac:dyDescent="0.2">
      <c r="B1647" s="5"/>
    </row>
    <row r="1648" spans="2:2" x14ac:dyDescent="0.2">
      <c r="B1648" s="5"/>
    </row>
    <row r="1649" spans="2:2" x14ac:dyDescent="0.2">
      <c r="B1649" s="5"/>
    </row>
    <row r="1650" spans="2:2" x14ac:dyDescent="0.2">
      <c r="B1650" s="5"/>
    </row>
    <row r="1651" spans="2:2" x14ac:dyDescent="0.2">
      <c r="B1651" s="5"/>
    </row>
    <row r="1652" spans="2:2" x14ac:dyDescent="0.2">
      <c r="B1652" s="5"/>
    </row>
    <row r="1653" spans="2:2" x14ac:dyDescent="0.2">
      <c r="B1653" s="5"/>
    </row>
    <row r="1654" spans="2:2" x14ac:dyDescent="0.2">
      <c r="B1654" s="5"/>
    </row>
    <row r="1655" spans="2:2" x14ac:dyDescent="0.2">
      <c r="B1655" s="5"/>
    </row>
    <row r="1656" spans="2:2" x14ac:dyDescent="0.2">
      <c r="B1656" s="5"/>
    </row>
    <row r="1657" spans="2:2" x14ac:dyDescent="0.2">
      <c r="B1657" s="5"/>
    </row>
    <row r="1658" spans="2:2" x14ac:dyDescent="0.2">
      <c r="B1658" s="5"/>
    </row>
    <row r="1659" spans="2:2" x14ac:dyDescent="0.2">
      <c r="B1659" s="5"/>
    </row>
    <row r="1660" spans="2:2" x14ac:dyDescent="0.2">
      <c r="B1660" s="5"/>
    </row>
    <row r="1661" spans="2:2" x14ac:dyDescent="0.2">
      <c r="B1661" s="5"/>
    </row>
    <row r="1662" spans="2:2" x14ac:dyDescent="0.2">
      <c r="B1662" s="5"/>
    </row>
    <row r="1663" spans="2:2" x14ac:dyDescent="0.2">
      <c r="B1663" s="5"/>
    </row>
    <row r="1664" spans="2:2" x14ac:dyDescent="0.2">
      <c r="B1664" s="5"/>
    </row>
    <row r="1665" spans="2:2" x14ac:dyDescent="0.2">
      <c r="B1665" s="5"/>
    </row>
    <row r="1666" spans="2:2" x14ac:dyDescent="0.2">
      <c r="B1666" s="5"/>
    </row>
    <row r="1667" spans="2:2" x14ac:dyDescent="0.2">
      <c r="B1667" s="5"/>
    </row>
    <row r="1668" spans="2:2" x14ac:dyDescent="0.2">
      <c r="B1668" s="5"/>
    </row>
    <row r="1669" spans="2:2" x14ac:dyDescent="0.2">
      <c r="B1669" s="5"/>
    </row>
    <row r="1670" spans="2:2" x14ac:dyDescent="0.2">
      <c r="B1670" s="5"/>
    </row>
    <row r="1671" spans="2:2" x14ac:dyDescent="0.2">
      <c r="B1671" s="5"/>
    </row>
    <row r="1672" spans="2:2" x14ac:dyDescent="0.2">
      <c r="B1672" s="5"/>
    </row>
    <row r="1673" spans="2:2" x14ac:dyDescent="0.2">
      <c r="B1673" s="5"/>
    </row>
    <row r="1674" spans="2:2" x14ac:dyDescent="0.2">
      <c r="B1674" s="5"/>
    </row>
    <row r="1675" spans="2:2" x14ac:dyDescent="0.2">
      <c r="B1675" s="5"/>
    </row>
    <row r="1676" spans="2:2" x14ac:dyDescent="0.2">
      <c r="B1676" s="5"/>
    </row>
    <row r="1677" spans="2:2" x14ac:dyDescent="0.2">
      <c r="B1677" s="5"/>
    </row>
    <row r="1678" spans="2:2" x14ac:dyDescent="0.2">
      <c r="B1678" s="5"/>
    </row>
    <row r="1679" spans="2:2" x14ac:dyDescent="0.2">
      <c r="B1679" s="5"/>
    </row>
    <row r="1680" spans="2:2" x14ac:dyDescent="0.2">
      <c r="B1680" s="5"/>
    </row>
    <row r="1681" spans="2:2" x14ac:dyDescent="0.2">
      <c r="B1681" s="5"/>
    </row>
    <row r="1682" spans="2:2" x14ac:dyDescent="0.2">
      <c r="B1682" s="5"/>
    </row>
    <row r="1683" spans="2:2" x14ac:dyDescent="0.2">
      <c r="B1683" s="5"/>
    </row>
    <row r="1684" spans="2:2" x14ac:dyDescent="0.2">
      <c r="B1684" s="5"/>
    </row>
    <row r="1685" spans="2:2" x14ac:dyDescent="0.2">
      <c r="B1685" s="5"/>
    </row>
    <row r="1686" spans="2:2" x14ac:dyDescent="0.2">
      <c r="B1686" s="5"/>
    </row>
    <row r="1687" spans="2:2" x14ac:dyDescent="0.2">
      <c r="B1687" s="5"/>
    </row>
    <row r="1688" spans="2:2" x14ac:dyDescent="0.2">
      <c r="B1688" s="5"/>
    </row>
    <row r="1689" spans="2:2" x14ac:dyDescent="0.2">
      <c r="B1689" s="5"/>
    </row>
    <row r="1690" spans="2:2" x14ac:dyDescent="0.2">
      <c r="B1690" s="5"/>
    </row>
    <row r="1691" spans="2:2" x14ac:dyDescent="0.2">
      <c r="B1691" s="5"/>
    </row>
    <row r="1692" spans="2:2" x14ac:dyDescent="0.2">
      <c r="B1692" s="5"/>
    </row>
    <row r="1693" spans="2:2" x14ac:dyDescent="0.2">
      <c r="B1693" s="5"/>
    </row>
    <row r="1694" spans="2:2" x14ac:dyDescent="0.2">
      <c r="B1694" s="5"/>
    </row>
    <row r="1695" spans="2:2" x14ac:dyDescent="0.2">
      <c r="B1695" s="5"/>
    </row>
    <row r="1696" spans="2:2" x14ac:dyDescent="0.2">
      <c r="B1696" s="5"/>
    </row>
    <row r="1697" spans="2:2" x14ac:dyDescent="0.2">
      <c r="B1697" s="5"/>
    </row>
    <row r="1698" spans="2:2" x14ac:dyDescent="0.2">
      <c r="B1698" s="5"/>
    </row>
    <row r="1699" spans="2:2" x14ac:dyDescent="0.2">
      <c r="B1699" s="5"/>
    </row>
    <row r="1700" spans="2:2" x14ac:dyDescent="0.2">
      <c r="B1700" s="5"/>
    </row>
    <row r="1701" spans="2:2" x14ac:dyDescent="0.2">
      <c r="B1701" s="5"/>
    </row>
    <row r="1702" spans="2:2" x14ac:dyDescent="0.2">
      <c r="B1702" s="5"/>
    </row>
    <row r="1703" spans="2:2" x14ac:dyDescent="0.2">
      <c r="B1703" s="5"/>
    </row>
    <row r="1704" spans="2:2" x14ac:dyDescent="0.2">
      <c r="B1704" s="5"/>
    </row>
    <row r="1705" spans="2:2" x14ac:dyDescent="0.2">
      <c r="B1705" s="5"/>
    </row>
    <row r="1706" spans="2:2" x14ac:dyDescent="0.2">
      <c r="B1706" s="5"/>
    </row>
    <row r="1707" spans="2:2" x14ac:dyDescent="0.2">
      <c r="B1707" s="5"/>
    </row>
    <row r="1708" spans="2:2" x14ac:dyDescent="0.2">
      <c r="B1708" s="5"/>
    </row>
    <row r="1709" spans="2:2" x14ac:dyDescent="0.2">
      <c r="B1709" s="5"/>
    </row>
    <row r="1710" spans="2:2" x14ac:dyDescent="0.2">
      <c r="B1710" s="5"/>
    </row>
    <row r="1711" spans="2:2" x14ac:dyDescent="0.2">
      <c r="B1711" s="5"/>
    </row>
    <row r="1712" spans="2:2" x14ac:dyDescent="0.2">
      <c r="B1712" s="5"/>
    </row>
    <row r="1713" spans="2:2" x14ac:dyDescent="0.2">
      <c r="B1713" s="5"/>
    </row>
    <row r="1714" spans="2:2" x14ac:dyDescent="0.2">
      <c r="B1714" s="5"/>
    </row>
    <row r="1715" spans="2:2" x14ac:dyDescent="0.2">
      <c r="B1715" s="5"/>
    </row>
    <row r="1716" spans="2:2" x14ac:dyDescent="0.2">
      <c r="B1716" s="5"/>
    </row>
    <row r="1717" spans="2:2" x14ac:dyDescent="0.2">
      <c r="B1717" s="5"/>
    </row>
    <row r="1718" spans="2:2" x14ac:dyDescent="0.2">
      <c r="B1718" s="5"/>
    </row>
    <row r="1719" spans="2:2" x14ac:dyDescent="0.2">
      <c r="B1719" s="5"/>
    </row>
    <row r="1720" spans="2:2" x14ac:dyDescent="0.2">
      <c r="B1720" s="5"/>
    </row>
    <row r="1721" spans="2:2" x14ac:dyDescent="0.2">
      <c r="B1721" s="5"/>
    </row>
    <row r="1722" spans="2:2" x14ac:dyDescent="0.2">
      <c r="B1722" s="5"/>
    </row>
    <row r="1723" spans="2:2" x14ac:dyDescent="0.2">
      <c r="B1723" s="5"/>
    </row>
    <row r="1724" spans="2:2" x14ac:dyDescent="0.2">
      <c r="B1724" s="5"/>
    </row>
    <row r="1725" spans="2:2" x14ac:dyDescent="0.2">
      <c r="B1725" s="5"/>
    </row>
    <row r="1726" spans="2:2" x14ac:dyDescent="0.2">
      <c r="B1726" s="5"/>
    </row>
    <row r="1727" spans="2:2" x14ac:dyDescent="0.2">
      <c r="B1727" s="5"/>
    </row>
    <row r="1728" spans="2:2" x14ac:dyDescent="0.2">
      <c r="B1728" s="5"/>
    </row>
    <row r="1729" spans="2:2" x14ac:dyDescent="0.2">
      <c r="B1729" s="5"/>
    </row>
    <row r="1730" spans="2:2" x14ac:dyDescent="0.2">
      <c r="B1730" s="5"/>
    </row>
    <row r="1731" spans="2:2" x14ac:dyDescent="0.2">
      <c r="B1731" s="5"/>
    </row>
    <row r="1732" spans="2:2" x14ac:dyDescent="0.2">
      <c r="B1732" s="5"/>
    </row>
    <row r="1733" spans="2:2" x14ac:dyDescent="0.2">
      <c r="B1733" s="5"/>
    </row>
    <row r="1734" spans="2:2" x14ac:dyDescent="0.2">
      <c r="B1734" s="5"/>
    </row>
    <row r="1735" spans="2:2" x14ac:dyDescent="0.2">
      <c r="B1735" s="5"/>
    </row>
    <row r="1736" spans="2:2" x14ac:dyDescent="0.2">
      <c r="B1736" s="5"/>
    </row>
    <row r="1737" spans="2:2" x14ac:dyDescent="0.2">
      <c r="B1737" s="5"/>
    </row>
    <row r="1738" spans="2:2" x14ac:dyDescent="0.2">
      <c r="B1738" s="5"/>
    </row>
    <row r="1739" spans="2:2" x14ac:dyDescent="0.2">
      <c r="B1739" s="5"/>
    </row>
    <row r="1740" spans="2:2" x14ac:dyDescent="0.2">
      <c r="B1740" s="5"/>
    </row>
    <row r="1741" spans="2:2" x14ac:dyDescent="0.2">
      <c r="B1741" s="5"/>
    </row>
    <row r="1742" spans="2:2" x14ac:dyDescent="0.2">
      <c r="B1742" s="5"/>
    </row>
    <row r="1743" spans="2:2" x14ac:dyDescent="0.2">
      <c r="B1743" s="5"/>
    </row>
    <row r="1744" spans="2:2" x14ac:dyDescent="0.2">
      <c r="B1744" s="5"/>
    </row>
    <row r="1745" spans="2:2" x14ac:dyDescent="0.2">
      <c r="B1745" s="5"/>
    </row>
    <row r="1746" spans="2:2" x14ac:dyDescent="0.2">
      <c r="B1746" s="5"/>
    </row>
    <row r="1747" spans="2:2" x14ac:dyDescent="0.2">
      <c r="B1747" s="5"/>
    </row>
    <row r="1748" spans="2:2" x14ac:dyDescent="0.2">
      <c r="B1748" s="5"/>
    </row>
    <row r="1749" spans="2:2" x14ac:dyDescent="0.2">
      <c r="B1749" s="5"/>
    </row>
    <row r="1750" spans="2:2" x14ac:dyDescent="0.2">
      <c r="B1750" s="5"/>
    </row>
    <row r="1751" spans="2:2" x14ac:dyDescent="0.2">
      <c r="B1751" s="5"/>
    </row>
    <row r="1752" spans="2:2" x14ac:dyDescent="0.2">
      <c r="B1752" s="5"/>
    </row>
    <row r="1753" spans="2:2" x14ac:dyDescent="0.2">
      <c r="B1753" s="5"/>
    </row>
    <row r="1754" spans="2:2" x14ac:dyDescent="0.2">
      <c r="B1754" s="5"/>
    </row>
    <row r="1755" spans="2:2" x14ac:dyDescent="0.2">
      <c r="B1755" s="5"/>
    </row>
    <row r="1756" spans="2:2" x14ac:dyDescent="0.2">
      <c r="B1756" s="5"/>
    </row>
    <row r="1757" spans="2:2" x14ac:dyDescent="0.2">
      <c r="B1757" s="5"/>
    </row>
    <row r="1758" spans="2:2" x14ac:dyDescent="0.2">
      <c r="B1758" s="5"/>
    </row>
    <row r="1759" spans="2:2" x14ac:dyDescent="0.2">
      <c r="B1759" s="5"/>
    </row>
    <row r="1760" spans="2:2" x14ac:dyDescent="0.2">
      <c r="B1760" s="5"/>
    </row>
    <row r="1761" spans="2:2" x14ac:dyDescent="0.2">
      <c r="B1761" s="5"/>
    </row>
    <row r="1762" spans="2:2" x14ac:dyDescent="0.2">
      <c r="B1762" s="5"/>
    </row>
    <row r="1763" spans="2:2" x14ac:dyDescent="0.2">
      <c r="B1763" s="5"/>
    </row>
    <row r="1764" spans="2:2" x14ac:dyDescent="0.2">
      <c r="B1764" s="5"/>
    </row>
    <row r="1765" spans="2:2" x14ac:dyDescent="0.2">
      <c r="B1765" s="5"/>
    </row>
    <row r="1766" spans="2:2" x14ac:dyDescent="0.2">
      <c r="B1766" s="5"/>
    </row>
    <row r="1767" spans="2:2" x14ac:dyDescent="0.2">
      <c r="B1767" s="5"/>
    </row>
    <row r="1768" spans="2:2" x14ac:dyDescent="0.2">
      <c r="B1768" s="5"/>
    </row>
    <row r="1769" spans="2:2" x14ac:dyDescent="0.2">
      <c r="B1769" s="5"/>
    </row>
    <row r="1770" spans="2:2" x14ac:dyDescent="0.2">
      <c r="B1770" s="5"/>
    </row>
    <row r="1771" spans="2:2" x14ac:dyDescent="0.2">
      <c r="B1771" s="5"/>
    </row>
    <row r="1772" spans="2:2" x14ac:dyDescent="0.2">
      <c r="B1772" s="5"/>
    </row>
    <row r="1773" spans="2:2" x14ac:dyDescent="0.2">
      <c r="B1773" s="5"/>
    </row>
    <row r="1774" spans="2:2" x14ac:dyDescent="0.2">
      <c r="B1774" s="5"/>
    </row>
    <row r="1775" spans="2:2" x14ac:dyDescent="0.2">
      <c r="B1775" s="5"/>
    </row>
    <row r="1776" spans="2:2" x14ac:dyDescent="0.2">
      <c r="B1776" s="5"/>
    </row>
    <row r="1777" spans="2:2" x14ac:dyDescent="0.2">
      <c r="B1777" s="5"/>
    </row>
    <row r="1778" spans="2:2" x14ac:dyDescent="0.2">
      <c r="B1778" s="5"/>
    </row>
    <row r="1779" spans="2:2" x14ac:dyDescent="0.2">
      <c r="B1779" s="5"/>
    </row>
    <row r="1780" spans="2:2" x14ac:dyDescent="0.2">
      <c r="B1780" s="5"/>
    </row>
    <row r="1781" spans="2:2" x14ac:dyDescent="0.2">
      <c r="B1781" s="5"/>
    </row>
    <row r="1782" spans="2:2" x14ac:dyDescent="0.2">
      <c r="B1782" s="5"/>
    </row>
    <row r="1783" spans="2:2" x14ac:dyDescent="0.2">
      <c r="B1783" s="5"/>
    </row>
    <row r="1784" spans="2:2" x14ac:dyDescent="0.2">
      <c r="B1784" s="5"/>
    </row>
    <row r="1785" spans="2:2" x14ac:dyDescent="0.2">
      <c r="B1785" s="5"/>
    </row>
    <row r="1786" spans="2:2" x14ac:dyDescent="0.2">
      <c r="B1786" s="5"/>
    </row>
    <row r="1787" spans="2:2" x14ac:dyDescent="0.2">
      <c r="B1787" s="5"/>
    </row>
    <row r="1788" spans="2:2" x14ac:dyDescent="0.2">
      <c r="B1788" s="5"/>
    </row>
    <row r="1789" spans="2:2" x14ac:dyDescent="0.2">
      <c r="B1789" s="5"/>
    </row>
    <row r="1790" spans="2:2" x14ac:dyDescent="0.2">
      <c r="B1790" s="5"/>
    </row>
    <row r="1791" spans="2:2" x14ac:dyDescent="0.2">
      <c r="B1791" s="5"/>
    </row>
    <row r="1792" spans="2:2" x14ac:dyDescent="0.2">
      <c r="B1792" s="5"/>
    </row>
    <row r="1793" spans="2:2" x14ac:dyDescent="0.2">
      <c r="B1793" s="5"/>
    </row>
    <row r="1794" spans="2:2" x14ac:dyDescent="0.2">
      <c r="B1794" s="5"/>
    </row>
    <row r="1795" spans="2:2" x14ac:dyDescent="0.2">
      <c r="B1795" s="5"/>
    </row>
    <row r="1796" spans="2:2" x14ac:dyDescent="0.2">
      <c r="B1796" s="5"/>
    </row>
    <row r="1797" spans="2:2" x14ac:dyDescent="0.2">
      <c r="B1797" s="5"/>
    </row>
    <row r="1798" spans="2:2" x14ac:dyDescent="0.2">
      <c r="B1798" s="5"/>
    </row>
    <row r="1799" spans="2:2" x14ac:dyDescent="0.2">
      <c r="B1799" s="5"/>
    </row>
    <row r="1800" spans="2:2" x14ac:dyDescent="0.2">
      <c r="B1800" s="5"/>
    </row>
    <row r="1801" spans="2:2" x14ac:dyDescent="0.2">
      <c r="B1801" s="5"/>
    </row>
    <row r="1802" spans="2:2" x14ac:dyDescent="0.2">
      <c r="B1802" s="5"/>
    </row>
    <row r="1803" spans="2:2" x14ac:dyDescent="0.2">
      <c r="B1803" s="5"/>
    </row>
    <row r="1804" spans="2:2" x14ac:dyDescent="0.2">
      <c r="B1804" s="5"/>
    </row>
    <row r="1805" spans="2:2" x14ac:dyDescent="0.2">
      <c r="B1805" s="5"/>
    </row>
    <row r="1806" spans="2:2" x14ac:dyDescent="0.2">
      <c r="B1806" s="5"/>
    </row>
    <row r="1807" spans="2:2" x14ac:dyDescent="0.2">
      <c r="B1807" s="5"/>
    </row>
    <row r="1808" spans="2:2" x14ac:dyDescent="0.2">
      <c r="B1808" s="5"/>
    </row>
    <row r="1809" spans="2:2" x14ac:dyDescent="0.2">
      <c r="B1809" s="5"/>
    </row>
    <row r="1810" spans="2:2" x14ac:dyDescent="0.2">
      <c r="B1810" s="5"/>
    </row>
    <row r="1811" spans="2:2" x14ac:dyDescent="0.2">
      <c r="B1811" s="5"/>
    </row>
    <row r="1812" spans="2:2" x14ac:dyDescent="0.2">
      <c r="B1812" s="5"/>
    </row>
    <row r="1813" spans="2:2" x14ac:dyDescent="0.2">
      <c r="B1813" s="5"/>
    </row>
    <row r="1814" spans="2:2" x14ac:dyDescent="0.2">
      <c r="B1814" s="5"/>
    </row>
    <row r="1815" spans="2:2" x14ac:dyDescent="0.2">
      <c r="B1815" s="5"/>
    </row>
    <row r="1816" spans="2:2" x14ac:dyDescent="0.2">
      <c r="B1816" s="5"/>
    </row>
    <row r="1817" spans="2:2" x14ac:dyDescent="0.2">
      <c r="B1817" s="5"/>
    </row>
    <row r="1818" spans="2:2" x14ac:dyDescent="0.2">
      <c r="B1818" s="5"/>
    </row>
    <row r="1819" spans="2:2" x14ac:dyDescent="0.2">
      <c r="B1819" s="5"/>
    </row>
    <row r="1820" spans="2:2" x14ac:dyDescent="0.2">
      <c r="B1820" s="5"/>
    </row>
    <row r="1821" spans="2:2" x14ac:dyDescent="0.2">
      <c r="B1821" s="5"/>
    </row>
    <row r="1822" spans="2:2" x14ac:dyDescent="0.2">
      <c r="B1822" s="5"/>
    </row>
    <row r="1823" spans="2:2" x14ac:dyDescent="0.2">
      <c r="B1823" s="5"/>
    </row>
    <row r="1824" spans="2:2" x14ac:dyDescent="0.2">
      <c r="B1824" s="5"/>
    </row>
    <row r="1825" spans="2:2" x14ac:dyDescent="0.2">
      <c r="B1825" s="5"/>
    </row>
    <row r="1826" spans="2:2" x14ac:dyDescent="0.2">
      <c r="B1826" s="5"/>
    </row>
    <row r="1827" spans="2:2" x14ac:dyDescent="0.2">
      <c r="B1827" s="5"/>
    </row>
    <row r="1828" spans="2:2" x14ac:dyDescent="0.2">
      <c r="B1828" s="5"/>
    </row>
    <row r="1829" spans="2:2" x14ac:dyDescent="0.2">
      <c r="B1829" s="5"/>
    </row>
    <row r="1830" spans="2:2" x14ac:dyDescent="0.2">
      <c r="B1830" s="5"/>
    </row>
    <row r="1831" spans="2:2" x14ac:dyDescent="0.2">
      <c r="B1831" s="5"/>
    </row>
    <row r="1832" spans="2:2" x14ac:dyDescent="0.2">
      <c r="B1832" s="5"/>
    </row>
    <row r="1833" spans="2:2" x14ac:dyDescent="0.2">
      <c r="B1833" s="5"/>
    </row>
    <row r="1834" spans="2:2" x14ac:dyDescent="0.2">
      <c r="B1834" s="5"/>
    </row>
    <row r="1835" spans="2:2" x14ac:dyDescent="0.2">
      <c r="B1835" s="5"/>
    </row>
    <row r="1836" spans="2:2" x14ac:dyDescent="0.2">
      <c r="B1836" s="5"/>
    </row>
    <row r="1837" spans="2:2" x14ac:dyDescent="0.2">
      <c r="B1837" s="5"/>
    </row>
    <row r="1838" spans="2:2" x14ac:dyDescent="0.2">
      <c r="B1838" s="5"/>
    </row>
    <row r="1839" spans="2:2" x14ac:dyDescent="0.2">
      <c r="B1839" s="5"/>
    </row>
    <row r="1840" spans="2:2" x14ac:dyDescent="0.2">
      <c r="B1840" s="5"/>
    </row>
    <row r="1841" spans="2:2" x14ac:dyDescent="0.2">
      <c r="B1841" s="5"/>
    </row>
    <row r="1842" spans="2:2" x14ac:dyDescent="0.2">
      <c r="B1842" s="5"/>
    </row>
    <row r="1843" spans="2:2" x14ac:dyDescent="0.2">
      <c r="B1843" s="5"/>
    </row>
    <row r="1844" spans="2:2" x14ac:dyDescent="0.2">
      <c r="B1844" s="5"/>
    </row>
    <row r="1845" spans="2:2" x14ac:dyDescent="0.2">
      <c r="B1845" s="5"/>
    </row>
    <row r="1846" spans="2:2" x14ac:dyDescent="0.2">
      <c r="B1846" s="5"/>
    </row>
    <row r="1847" spans="2:2" x14ac:dyDescent="0.2">
      <c r="B1847" s="5"/>
    </row>
    <row r="1848" spans="2:2" x14ac:dyDescent="0.2">
      <c r="B1848" s="5"/>
    </row>
    <row r="1849" spans="2:2" x14ac:dyDescent="0.2">
      <c r="B1849" s="5"/>
    </row>
    <row r="1850" spans="2:2" x14ac:dyDescent="0.2">
      <c r="B1850" s="5"/>
    </row>
    <row r="1851" spans="2:2" x14ac:dyDescent="0.2">
      <c r="B1851" s="5"/>
    </row>
    <row r="1852" spans="2:2" x14ac:dyDescent="0.2">
      <c r="B1852" s="5"/>
    </row>
    <row r="1853" spans="2:2" x14ac:dyDescent="0.2">
      <c r="B1853" s="5"/>
    </row>
    <row r="1854" spans="2:2" x14ac:dyDescent="0.2">
      <c r="B1854" s="5"/>
    </row>
    <row r="1855" spans="2:2" x14ac:dyDescent="0.2">
      <c r="B1855" s="5"/>
    </row>
    <row r="1856" spans="2:2" x14ac:dyDescent="0.2">
      <c r="B1856" s="5"/>
    </row>
    <row r="1857" spans="2:2" x14ac:dyDescent="0.2">
      <c r="B1857" s="5"/>
    </row>
    <row r="1858" spans="2:2" x14ac:dyDescent="0.2">
      <c r="B1858" s="5"/>
    </row>
    <row r="1859" spans="2:2" x14ac:dyDescent="0.2">
      <c r="B1859" s="5"/>
    </row>
    <row r="1860" spans="2:2" x14ac:dyDescent="0.2">
      <c r="B1860" s="5"/>
    </row>
    <row r="1861" spans="2:2" x14ac:dyDescent="0.2">
      <c r="B1861" s="5"/>
    </row>
    <row r="1862" spans="2:2" x14ac:dyDescent="0.2">
      <c r="B1862" s="5"/>
    </row>
    <row r="1863" spans="2:2" x14ac:dyDescent="0.2">
      <c r="B1863" s="5"/>
    </row>
    <row r="1864" spans="2:2" x14ac:dyDescent="0.2">
      <c r="B1864" s="5"/>
    </row>
    <row r="1865" spans="2:2" x14ac:dyDescent="0.2">
      <c r="B1865" s="5"/>
    </row>
    <row r="1866" spans="2:2" x14ac:dyDescent="0.2">
      <c r="B1866" s="5"/>
    </row>
    <row r="1867" spans="2:2" x14ac:dyDescent="0.2">
      <c r="B1867" s="5"/>
    </row>
    <row r="1868" spans="2:2" x14ac:dyDescent="0.2">
      <c r="B1868" s="5"/>
    </row>
    <row r="1869" spans="2:2" x14ac:dyDescent="0.2">
      <c r="B1869" s="5"/>
    </row>
    <row r="1870" spans="2:2" x14ac:dyDescent="0.2">
      <c r="B1870" s="5"/>
    </row>
    <row r="1871" spans="2:2" x14ac:dyDescent="0.2">
      <c r="B1871" s="5"/>
    </row>
    <row r="1872" spans="2:2" x14ac:dyDescent="0.2">
      <c r="B1872" s="5"/>
    </row>
    <row r="1873" spans="2:2" x14ac:dyDescent="0.2">
      <c r="B1873" s="5"/>
    </row>
    <row r="1874" spans="2:2" x14ac:dyDescent="0.2">
      <c r="B1874" s="5"/>
    </row>
    <row r="1875" spans="2:2" x14ac:dyDescent="0.2">
      <c r="B1875" s="5"/>
    </row>
    <row r="1876" spans="2:2" x14ac:dyDescent="0.2">
      <c r="B1876" s="5"/>
    </row>
    <row r="1877" spans="2:2" x14ac:dyDescent="0.2">
      <c r="B1877" s="5"/>
    </row>
    <row r="1878" spans="2:2" x14ac:dyDescent="0.2">
      <c r="B1878" s="5"/>
    </row>
    <row r="1879" spans="2:2" x14ac:dyDescent="0.2">
      <c r="B1879" s="5"/>
    </row>
    <row r="1880" spans="2:2" x14ac:dyDescent="0.2">
      <c r="B1880" s="5"/>
    </row>
    <row r="1881" spans="2:2" x14ac:dyDescent="0.2">
      <c r="B1881" s="5"/>
    </row>
    <row r="1882" spans="2:2" x14ac:dyDescent="0.2">
      <c r="B1882" s="5"/>
    </row>
    <row r="1883" spans="2:2" x14ac:dyDescent="0.2">
      <c r="B1883" s="5"/>
    </row>
    <row r="1884" spans="2:2" x14ac:dyDescent="0.2">
      <c r="B1884" s="5"/>
    </row>
    <row r="1885" spans="2:2" x14ac:dyDescent="0.2">
      <c r="B1885" s="5"/>
    </row>
    <row r="1886" spans="2:2" x14ac:dyDescent="0.2">
      <c r="B1886" s="5"/>
    </row>
    <row r="1887" spans="2:2" x14ac:dyDescent="0.2">
      <c r="B1887" s="5"/>
    </row>
    <row r="1888" spans="2:2" x14ac:dyDescent="0.2">
      <c r="B1888" s="5"/>
    </row>
    <row r="1889" spans="2:2" x14ac:dyDescent="0.2">
      <c r="B1889" s="5"/>
    </row>
    <row r="1890" spans="2:2" x14ac:dyDescent="0.2">
      <c r="B1890" s="5"/>
    </row>
    <row r="1891" spans="2:2" x14ac:dyDescent="0.2">
      <c r="B1891" s="5"/>
    </row>
    <row r="1892" spans="2:2" x14ac:dyDescent="0.2">
      <c r="B1892" s="5"/>
    </row>
    <row r="1893" spans="2:2" x14ac:dyDescent="0.2">
      <c r="B1893" s="5"/>
    </row>
    <row r="1894" spans="2:2" x14ac:dyDescent="0.2">
      <c r="B1894" s="5"/>
    </row>
    <row r="1895" spans="2:2" x14ac:dyDescent="0.2">
      <c r="B1895" s="5"/>
    </row>
    <row r="1896" spans="2:2" x14ac:dyDescent="0.2">
      <c r="B1896" s="5"/>
    </row>
    <row r="1897" spans="2:2" x14ac:dyDescent="0.2">
      <c r="B1897" s="5"/>
    </row>
    <row r="1898" spans="2:2" x14ac:dyDescent="0.2">
      <c r="B1898" s="5"/>
    </row>
    <row r="1899" spans="2:2" x14ac:dyDescent="0.2">
      <c r="B1899" s="5"/>
    </row>
    <row r="1900" spans="2:2" x14ac:dyDescent="0.2">
      <c r="B1900" s="5"/>
    </row>
    <row r="1901" spans="2:2" x14ac:dyDescent="0.2">
      <c r="B1901" s="5"/>
    </row>
    <row r="1902" spans="2:2" x14ac:dyDescent="0.2">
      <c r="B1902" s="5"/>
    </row>
    <row r="1903" spans="2:2" x14ac:dyDescent="0.2">
      <c r="B1903" s="5"/>
    </row>
    <row r="1904" spans="2:2" x14ac:dyDescent="0.2">
      <c r="B1904" s="5"/>
    </row>
    <row r="1905" spans="2:2" x14ac:dyDescent="0.2">
      <c r="B1905" s="5"/>
    </row>
    <row r="1906" spans="2:2" x14ac:dyDescent="0.2">
      <c r="B1906" s="5"/>
    </row>
    <row r="1907" spans="2:2" x14ac:dyDescent="0.2">
      <c r="B1907" s="5"/>
    </row>
    <row r="1908" spans="2:2" x14ac:dyDescent="0.2">
      <c r="B1908" s="5"/>
    </row>
    <row r="1909" spans="2:2" x14ac:dyDescent="0.2">
      <c r="B1909" s="5"/>
    </row>
    <row r="1910" spans="2:2" x14ac:dyDescent="0.2">
      <c r="B1910" s="5"/>
    </row>
    <row r="1911" spans="2:2" x14ac:dyDescent="0.2">
      <c r="B1911" s="5"/>
    </row>
    <row r="1912" spans="2:2" x14ac:dyDescent="0.2">
      <c r="B1912" s="5"/>
    </row>
    <row r="1913" spans="2:2" x14ac:dyDescent="0.2">
      <c r="B1913" s="5"/>
    </row>
    <row r="1914" spans="2:2" x14ac:dyDescent="0.2">
      <c r="B1914" s="5"/>
    </row>
    <row r="1915" spans="2:2" x14ac:dyDescent="0.2">
      <c r="B1915" s="5"/>
    </row>
    <row r="1916" spans="2:2" x14ac:dyDescent="0.2">
      <c r="B1916" s="5"/>
    </row>
    <row r="1917" spans="2:2" x14ac:dyDescent="0.2">
      <c r="B1917" s="5"/>
    </row>
    <row r="1918" spans="2:2" x14ac:dyDescent="0.2">
      <c r="B1918" s="5"/>
    </row>
    <row r="1919" spans="2:2" x14ac:dyDescent="0.2">
      <c r="B1919" s="5"/>
    </row>
    <row r="1920" spans="2:2" x14ac:dyDescent="0.2">
      <c r="B1920" s="5"/>
    </row>
    <row r="1921" spans="2:2" x14ac:dyDescent="0.2">
      <c r="B1921" s="5"/>
    </row>
    <row r="1922" spans="2:2" x14ac:dyDescent="0.2">
      <c r="B1922" s="5"/>
    </row>
    <row r="1923" spans="2:2" x14ac:dyDescent="0.2">
      <c r="B1923" s="5"/>
    </row>
    <row r="1924" spans="2:2" x14ac:dyDescent="0.2">
      <c r="B1924" s="5"/>
    </row>
    <row r="1925" spans="2:2" x14ac:dyDescent="0.2">
      <c r="B1925" s="5"/>
    </row>
    <row r="1926" spans="2:2" x14ac:dyDescent="0.2">
      <c r="B1926" s="5"/>
    </row>
    <row r="1927" spans="2:2" x14ac:dyDescent="0.2">
      <c r="B1927" s="5"/>
    </row>
    <row r="1928" spans="2:2" x14ac:dyDescent="0.2">
      <c r="B1928" s="5"/>
    </row>
    <row r="1929" spans="2:2" x14ac:dyDescent="0.2">
      <c r="B1929" s="5"/>
    </row>
    <row r="1930" spans="2:2" x14ac:dyDescent="0.2">
      <c r="B1930" s="5"/>
    </row>
    <row r="1931" spans="2:2" x14ac:dyDescent="0.2">
      <c r="B1931" s="5"/>
    </row>
    <row r="1932" spans="2:2" x14ac:dyDescent="0.2">
      <c r="B1932" s="5"/>
    </row>
    <row r="1933" spans="2:2" x14ac:dyDescent="0.2">
      <c r="B1933" s="5"/>
    </row>
    <row r="1934" spans="2:2" x14ac:dyDescent="0.2">
      <c r="B1934" s="5"/>
    </row>
    <row r="1935" spans="2:2" x14ac:dyDescent="0.2">
      <c r="B1935" s="5"/>
    </row>
    <row r="1936" spans="2:2" x14ac:dyDescent="0.2">
      <c r="B1936" s="5"/>
    </row>
    <row r="1937" spans="2:2" x14ac:dyDescent="0.2">
      <c r="B1937" s="5"/>
    </row>
    <row r="1938" spans="2:2" x14ac:dyDescent="0.2">
      <c r="B1938" s="5"/>
    </row>
    <row r="1939" spans="2:2" x14ac:dyDescent="0.2">
      <c r="B1939" s="5"/>
    </row>
    <row r="1940" spans="2:2" x14ac:dyDescent="0.2">
      <c r="B1940" s="5"/>
    </row>
    <row r="1941" spans="2:2" x14ac:dyDescent="0.2">
      <c r="B1941" s="5"/>
    </row>
    <row r="1942" spans="2:2" x14ac:dyDescent="0.2">
      <c r="B1942" s="5"/>
    </row>
    <row r="1943" spans="2:2" x14ac:dyDescent="0.2">
      <c r="B1943" s="5"/>
    </row>
    <row r="1944" spans="2:2" x14ac:dyDescent="0.2">
      <c r="B1944" s="5"/>
    </row>
    <row r="1945" spans="2:2" x14ac:dyDescent="0.2">
      <c r="B1945" s="5"/>
    </row>
    <row r="1946" spans="2:2" x14ac:dyDescent="0.2">
      <c r="B1946" s="5"/>
    </row>
    <row r="1947" spans="2:2" x14ac:dyDescent="0.2">
      <c r="B1947" s="5"/>
    </row>
    <row r="1948" spans="2:2" x14ac:dyDescent="0.2">
      <c r="B1948" s="5"/>
    </row>
    <row r="1949" spans="2:2" x14ac:dyDescent="0.2">
      <c r="B1949" s="5"/>
    </row>
    <row r="1950" spans="2:2" x14ac:dyDescent="0.2">
      <c r="B1950" s="5"/>
    </row>
    <row r="1951" spans="2:2" x14ac:dyDescent="0.2">
      <c r="B1951" s="5"/>
    </row>
    <row r="1952" spans="2:2" x14ac:dyDescent="0.2">
      <c r="B1952" s="5"/>
    </row>
    <row r="1953" spans="2:2" x14ac:dyDescent="0.2">
      <c r="B1953" s="5"/>
    </row>
    <row r="1954" spans="2:2" x14ac:dyDescent="0.2">
      <c r="B1954" s="5"/>
    </row>
    <row r="1955" spans="2:2" x14ac:dyDescent="0.2">
      <c r="B1955" s="5"/>
    </row>
    <row r="1956" spans="2:2" x14ac:dyDescent="0.2">
      <c r="B1956" s="5"/>
    </row>
    <row r="1957" spans="2:2" x14ac:dyDescent="0.2">
      <c r="B1957" s="5"/>
    </row>
    <row r="1958" spans="2:2" x14ac:dyDescent="0.2">
      <c r="B1958" s="5"/>
    </row>
    <row r="1959" spans="2:2" x14ac:dyDescent="0.2">
      <c r="B1959" s="5"/>
    </row>
    <row r="1960" spans="2:2" x14ac:dyDescent="0.2">
      <c r="B1960" s="5"/>
    </row>
    <row r="1961" spans="2:2" x14ac:dyDescent="0.2">
      <c r="B1961" s="5"/>
    </row>
    <row r="1962" spans="2:2" x14ac:dyDescent="0.2">
      <c r="B1962" s="5"/>
    </row>
    <row r="1963" spans="2:2" x14ac:dyDescent="0.2">
      <c r="B1963" s="5"/>
    </row>
    <row r="1964" spans="2:2" x14ac:dyDescent="0.2">
      <c r="B1964" s="5"/>
    </row>
    <row r="1965" spans="2:2" x14ac:dyDescent="0.2">
      <c r="B1965" s="5"/>
    </row>
    <row r="1966" spans="2:2" x14ac:dyDescent="0.2">
      <c r="B1966" s="5"/>
    </row>
    <row r="1967" spans="2:2" x14ac:dyDescent="0.2">
      <c r="B1967" s="5"/>
    </row>
    <row r="1968" spans="2:2" x14ac:dyDescent="0.2">
      <c r="B1968" s="5"/>
    </row>
    <row r="1969" spans="2:2" x14ac:dyDescent="0.2">
      <c r="B1969" s="5"/>
    </row>
    <row r="1970" spans="2:2" x14ac:dyDescent="0.2">
      <c r="B1970" s="5"/>
    </row>
    <row r="1971" spans="2:2" x14ac:dyDescent="0.2">
      <c r="B1971" s="5"/>
    </row>
    <row r="1972" spans="2:2" x14ac:dyDescent="0.2">
      <c r="B1972" s="5"/>
    </row>
    <row r="1973" spans="2:2" x14ac:dyDescent="0.2">
      <c r="B1973" s="5"/>
    </row>
    <row r="1974" spans="2:2" x14ac:dyDescent="0.2">
      <c r="B1974" s="5"/>
    </row>
    <row r="1975" spans="2:2" x14ac:dyDescent="0.2">
      <c r="B1975" s="5"/>
    </row>
    <row r="1976" spans="2:2" x14ac:dyDescent="0.2">
      <c r="B1976" s="5"/>
    </row>
    <row r="1977" spans="2:2" x14ac:dyDescent="0.2">
      <c r="B1977" s="5"/>
    </row>
    <row r="1978" spans="2:2" x14ac:dyDescent="0.2">
      <c r="B1978" s="5"/>
    </row>
    <row r="1979" spans="2:2" x14ac:dyDescent="0.2">
      <c r="B1979" s="5"/>
    </row>
    <row r="1980" spans="2:2" x14ac:dyDescent="0.2">
      <c r="B1980" s="5"/>
    </row>
    <row r="1981" spans="2:2" x14ac:dyDescent="0.2">
      <c r="B1981" s="5"/>
    </row>
    <row r="1982" spans="2:2" x14ac:dyDescent="0.2">
      <c r="B1982" s="5"/>
    </row>
    <row r="1983" spans="2:2" x14ac:dyDescent="0.2">
      <c r="B1983" s="5"/>
    </row>
    <row r="1984" spans="2:2" x14ac:dyDescent="0.2">
      <c r="B1984" s="5"/>
    </row>
    <row r="1985" spans="2:2" x14ac:dyDescent="0.2">
      <c r="B1985" s="5"/>
    </row>
    <row r="1986" spans="2:2" x14ac:dyDescent="0.2">
      <c r="B1986" s="5"/>
    </row>
    <row r="1987" spans="2:2" x14ac:dyDescent="0.2">
      <c r="B1987" s="5"/>
    </row>
    <row r="1988" spans="2:2" x14ac:dyDescent="0.2">
      <c r="B1988" s="5"/>
    </row>
    <row r="1989" spans="2:2" x14ac:dyDescent="0.2">
      <c r="B1989" s="5"/>
    </row>
    <row r="1990" spans="2:2" x14ac:dyDescent="0.2">
      <c r="B1990" s="5"/>
    </row>
    <row r="1991" spans="2:2" x14ac:dyDescent="0.2">
      <c r="B1991" s="5"/>
    </row>
    <row r="1992" spans="2:2" x14ac:dyDescent="0.2">
      <c r="B1992" s="5"/>
    </row>
    <row r="1993" spans="2:2" x14ac:dyDescent="0.2">
      <c r="B1993" s="5"/>
    </row>
    <row r="1994" spans="2:2" x14ac:dyDescent="0.2">
      <c r="B1994" s="5"/>
    </row>
    <row r="1995" spans="2:2" x14ac:dyDescent="0.2">
      <c r="B1995" s="5"/>
    </row>
    <row r="1996" spans="2:2" x14ac:dyDescent="0.2">
      <c r="B1996" s="5"/>
    </row>
    <row r="1997" spans="2:2" x14ac:dyDescent="0.2">
      <c r="B1997" s="5"/>
    </row>
    <row r="1998" spans="2:2" x14ac:dyDescent="0.2">
      <c r="B1998" s="5"/>
    </row>
    <row r="1999" spans="2:2" x14ac:dyDescent="0.2">
      <c r="B1999" s="5"/>
    </row>
    <row r="2000" spans="2:2" x14ac:dyDescent="0.2">
      <c r="B2000" s="5"/>
    </row>
    <row r="2001" spans="2:2" x14ac:dyDescent="0.2">
      <c r="B2001" s="5"/>
    </row>
    <row r="2002" spans="2:2" x14ac:dyDescent="0.2">
      <c r="B2002" s="5"/>
    </row>
    <row r="2003" spans="2:2" x14ac:dyDescent="0.2">
      <c r="B2003" s="5"/>
    </row>
    <row r="2004" spans="2:2" x14ac:dyDescent="0.2">
      <c r="B2004" s="5"/>
    </row>
    <row r="2005" spans="2:2" x14ac:dyDescent="0.2">
      <c r="B2005" s="5"/>
    </row>
    <row r="2006" spans="2:2" x14ac:dyDescent="0.2">
      <c r="B2006" s="5"/>
    </row>
    <row r="2007" spans="2:2" x14ac:dyDescent="0.2">
      <c r="B2007" s="5"/>
    </row>
    <row r="2008" spans="2:2" x14ac:dyDescent="0.2">
      <c r="B2008" s="5"/>
    </row>
    <row r="2009" spans="2:2" x14ac:dyDescent="0.2">
      <c r="B2009" s="5"/>
    </row>
    <row r="2010" spans="2:2" x14ac:dyDescent="0.2">
      <c r="B2010" s="5"/>
    </row>
    <row r="2011" spans="2:2" x14ac:dyDescent="0.2">
      <c r="B2011" s="5"/>
    </row>
    <row r="2012" spans="2:2" x14ac:dyDescent="0.2">
      <c r="B2012" s="5"/>
    </row>
    <row r="2013" spans="2:2" x14ac:dyDescent="0.2">
      <c r="B2013" s="5"/>
    </row>
    <row r="2014" spans="2:2" x14ac:dyDescent="0.2">
      <c r="B2014" s="5"/>
    </row>
    <row r="2015" spans="2:2" x14ac:dyDescent="0.2">
      <c r="B2015" s="5"/>
    </row>
    <row r="2016" spans="2:2" x14ac:dyDescent="0.2">
      <c r="B2016" s="5"/>
    </row>
    <row r="2017" spans="2:2" x14ac:dyDescent="0.2">
      <c r="B2017" s="5"/>
    </row>
    <row r="2018" spans="2:2" x14ac:dyDescent="0.2">
      <c r="B2018" s="5"/>
    </row>
    <row r="2019" spans="2:2" x14ac:dyDescent="0.2">
      <c r="B2019" s="5"/>
    </row>
    <row r="2020" spans="2:2" x14ac:dyDescent="0.2">
      <c r="B2020" s="5"/>
    </row>
    <row r="2021" spans="2:2" x14ac:dyDescent="0.2">
      <c r="B2021" s="5"/>
    </row>
    <row r="2022" spans="2:2" x14ac:dyDescent="0.2">
      <c r="B2022" s="5"/>
    </row>
    <row r="2023" spans="2:2" x14ac:dyDescent="0.2">
      <c r="B2023" s="5"/>
    </row>
    <row r="2024" spans="2:2" x14ac:dyDescent="0.2">
      <c r="B2024" s="5"/>
    </row>
    <row r="2025" spans="2:2" x14ac:dyDescent="0.2">
      <c r="B2025" s="5"/>
    </row>
    <row r="2026" spans="2:2" x14ac:dyDescent="0.2">
      <c r="B2026" s="5"/>
    </row>
    <row r="2027" spans="2:2" x14ac:dyDescent="0.2">
      <c r="B2027" s="5"/>
    </row>
    <row r="2028" spans="2:2" x14ac:dyDescent="0.2">
      <c r="B2028" s="5"/>
    </row>
    <row r="2029" spans="2:2" x14ac:dyDescent="0.2">
      <c r="B2029" s="5"/>
    </row>
    <row r="2030" spans="2:2" x14ac:dyDescent="0.2">
      <c r="B2030" s="5"/>
    </row>
    <row r="2031" spans="2:2" x14ac:dyDescent="0.2">
      <c r="B2031" s="5"/>
    </row>
    <row r="2032" spans="2:2" x14ac:dyDescent="0.2">
      <c r="B2032" s="5"/>
    </row>
    <row r="2033" spans="2:2" x14ac:dyDescent="0.2">
      <c r="B2033" s="5"/>
    </row>
    <row r="2034" spans="2:2" x14ac:dyDescent="0.2">
      <c r="B2034" s="5"/>
    </row>
    <row r="2035" spans="2:2" x14ac:dyDescent="0.2">
      <c r="B2035" s="5"/>
    </row>
    <row r="2036" spans="2:2" x14ac:dyDescent="0.2">
      <c r="B2036" s="5"/>
    </row>
    <row r="2037" spans="2:2" x14ac:dyDescent="0.2">
      <c r="B2037" s="5"/>
    </row>
    <row r="2038" spans="2:2" x14ac:dyDescent="0.2">
      <c r="B2038" s="5"/>
    </row>
    <row r="2039" spans="2:2" x14ac:dyDescent="0.2">
      <c r="B2039" s="5"/>
    </row>
    <row r="2040" spans="2:2" x14ac:dyDescent="0.2">
      <c r="B2040" s="5"/>
    </row>
    <row r="2041" spans="2:2" x14ac:dyDescent="0.2">
      <c r="B2041" s="5"/>
    </row>
    <row r="2042" spans="2:2" x14ac:dyDescent="0.2">
      <c r="B2042" s="5"/>
    </row>
    <row r="2043" spans="2:2" x14ac:dyDescent="0.2">
      <c r="B2043" s="5"/>
    </row>
    <row r="2044" spans="2:2" x14ac:dyDescent="0.2">
      <c r="B2044" s="5"/>
    </row>
    <row r="2045" spans="2:2" x14ac:dyDescent="0.2">
      <c r="B2045" s="5"/>
    </row>
    <row r="2046" spans="2:2" x14ac:dyDescent="0.2">
      <c r="B2046" s="5"/>
    </row>
    <row r="2047" spans="2:2" x14ac:dyDescent="0.2">
      <c r="B2047" s="5"/>
    </row>
    <row r="2048" spans="2:2" x14ac:dyDescent="0.2">
      <c r="B2048" s="5"/>
    </row>
    <row r="2049" spans="2:2" x14ac:dyDescent="0.2">
      <c r="B2049" s="5"/>
    </row>
    <row r="2050" spans="2:2" x14ac:dyDescent="0.2">
      <c r="B2050" s="5"/>
    </row>
    <row r="2051" spans="2:2" x14ac:dyDescent="0.2">
      <c r="B2051" s="5"/>
    </row>
    <row r="2052" spans="2:2" x14ac:dyDescent="0.2">
      <c r="B2052" s="5"/>
    </row>
    <row r="2053" spans="2:2" x14ac:dyDescent="0.2">
      <c r="B2053" s="5"/>
    </row>
    <row r="2054" spans="2:2" x14ac:dyDescent="0.2">
      <c r="B2054" s="5"/>
    </row>
    <row r="2055" spans="2:2" x14ac:dyDescent="0.2">
      <c r="B2055" s="5"/>
    </row>
    <row r="2056" spans="2:2" x14ac:dyDescent="0.2">
      <c r="B2056" s="5"/>
    </row>
    <row r="2057" spans="2:2" x14ac:dyDescent="0.2">
      <c r="B2057" s="5"/>
    </row>
    <row r="2058" spans="2:2" x14ac:dyDescent="0.2">
      <c r="B2058" s="5"/>
    </row>
    <row r="2059" spans="2:2" x14ac:dyDescent="0.2">
      <c r="B2059" s="5"/>
    </row>
    <row r="2060" spans="2:2" x14ac:dyDescent="0.2">
      <c r="B2060" s="5"/>
    </row>
    <row r="2061" spans="2:2" x14ac:dyDescent="0.2">
      <c r="B2061" s="5"/>
    </row>
    <row r="2062" spans="2:2" x14ac:dyDescent="0.2">
      <c r="B2062" s="5"/>
    </row>
    <row r="2063" spans="2:2" x14ac:dyDescent="0.2">
      <c r="B2063" s="5"/>
    </row>
    <row r="2064" spans="2:2" x14ac:dyDescent="0.2">
      <c r="B2064" s="5"/>
    </row>
    <row r="2065" spans="2:2" x14ac:dyDescent="0.2">
      <c r="B2065" s="5"/>
    </row>
    <row r="2066" spans="2:2" x14ac:dyDescent="0.2">
      <c r="B2066" s="5"/>
    </row>
    <row r="2067" spans="2:2" x14ac:dyDescent="0.2">
      <c r="B2067" s="5"/>
    </row>
    <row r="2068" spans="2:2" x14ac:dyDescent="0.2">
      <c r="B2068" s="5"/>
    </row>
    <row r="2069" spans="2:2" x14ac:dyDescent="0.2">
      <c r="B2069" s="5"/>
    </row>
    <row r="2070" spans="2:2" x14ac:dyDescent="0.2">
      <c r="B2070" s="5"/>
    </row>
    <row r="2071" spans="2:2" x14ac:dyDescent="0.2">
      <c r="B2071" s="5"/>
    </row>
    <row r="2072" spans="2:2" x14ac:dyDescent="0.2">
      <c r="B2072" s="5"/>
    </row>
    <row r="2073" spans="2:2" x14ac:dyDescent="0.2">
      <c r="B2073" s="5"/>
    </row>
    <row r="2074" spans="2:2" x14ac:dyDescent="0.2">
      <c r="B2074" s="5"/>
    </row>
    <row r="2075" spans="2:2" x14ac:dyDescent="0.2">
      <c r="B2075" s="5"/>
    </row>
    <row r="2076" spans="2:2" x14ac:dyDescent="0.2">
      <c r="B2076" s="5"/>
    </row>
    <row r="2077" spans="2:2" x14ac:dyDescent="0.2">
      <c r="B2077" s="5"/>
    </row>
    <row r="2078" spans="2:2" x14ac:dyDescent="0.2">
      <c r="B2078" s="5"/>
    </row>
    <row r="2079" spans="2:2" x14ac:dyDescent="0.2">
      <c r="B2079" s="5"/>
    </row>
    <row r="2080" spans="2:2" x14ac:dyDescent="0.2">
      <c r="B2080" s="5"/>
    </row>
    <row r="2081" spans="2:2" x14ac:dyDescent="0.2">
      <c r="B2081" s="5"/>
    </row>
    <row r="2082" spans="2:2" x14ac:dyDescent="0.2">
      <c r="B2082" s="5"/>
    </row>
    <row r="2083" spans="2:2" x14ac:dyDescent="0.2">
      <c r="B2083" s="5"/>
    </row>
    <row r="2084" spans="2:2" x14ac:dyDescent="0.2">
      <c r="B2084" s="5"/>
    </row>
    <row r="2085" spans="2:2" x14ac:dyDescent="0.2">
      <c r="B2085" s="5"/>
    </row>
    <row r="2086" spans="2:2" x14ac:dyDescent="0.2">
      <c r="B2086" s="5"/>
    </row>
    <row r="2087" spans="2:2" x14ac:dyDescent="0.2">
      <c r="B2087" s="5"/>
    </row>
    <row r="2088" spans="2:2" x14ac:dyDescent="0.2">
      <c r="B2088" s="5"/>
    </row>
    <row r="2089" spans="2:2" x14ac:dyDescent="0.2">
      <c r="B2089" s="5"/>
    </row>
    <row r="2090" spans="2:2" x14ac:dyDescent="0.2">
      <c r="B2090" s="5"/>
    </row>
    <row r="2091" spans="2:2" x14ac:dyDescent="0.2">
      <c r="B2091" s="5"/>
    </row>
    <row r="2092" spans="2:2" x14ac:dyDescent="0.2">
      <c r="B2092" s="5"/>
    </row>
    <row r="2093" spans="2:2" x14ac:dyDescent="0.2">
      <c r="B2093" s="5"/>
    </row>
    <row r="2094" spans="2:2" x14ac:dyDescent="0.2">
      <c r="B2094" s="5"/>
    </row>
    <row r="2095" spans="2:2" x14ac:dyDescent="0.2">
      <c r="B2095" s="5"/>
    </row>
    <row r="2096" spans="2:2" x14ac:dyDescent="0.2">
      <c r="B2096" s="5"/>
    </row>
    <row r="2097" spans="2:2" x14ac:dyDescent="0.2">
      <c r="B2097" s="5"/>
    </row>
    <row r="2098" spans="2:2" x14ac:dyDescent="0.2">
      <c r="B2098" s="5"/>
    </row>
    <row r="2099" spans="2:2" x14ac:dyDescent="0.2">
      <c r="B2099" s="5"/>
    </row>
    <row r="2100" spans="2:2" x14ac:dyDescent="0.2">
      <c r="B2100" s="5"/>
    </row>
    <row r="2101" spans="2:2" x14ac:dyDescent="0.2">
      <c r="B2101" s="5"/>
    </row>
    <row r="2102" spans="2:2" x14ac:dyDescent="0.2">
      <c r="B2102" s="5"/>
    </row>
    <row r="2103" spans="2:2" x14ac:dyDescent="0.2">
      <c r="B2103" s="5"/>
    </row>
    <row r="2104" spans="2:2" x14ac:dyDescent="0.2">
      <c r="B2104" s="5"/>
    </row>
    <row r="2105" spans="2:2" x14ac:dyDescent="0.2">
      <c r="B2105" s="5"/>
    </row>
    <row r="2106" spans="2:2" x14ac:dyDescent="0.2">
      <c r="B2106" s="5"/>
    </row>
    <row r="2107" spans="2:2" x14ac:dyDescent="0.2">
      <c r="B2107" s="5"/>
    </row>
    <row r="2108" spans="2:2" x14ac:dyDescent="0.2">
      <c r="B2108" s="5"/>
    </row>
    <row r="2109" spans="2:2" x14ac:dyDescent="0.2">
      <c r="B2109" s="5"/>
    </row>
    <row r="2110" spans="2:2" x14ac:dyDescent="0.2">
      <c r="B2110" s="5"/>
    </row>
    <row r="2111" spans="2:2" x14ac:dyDescent="0.2">
      <c r="B2111" s="5"/>
    </row>
    <row r="2112" spans="2:2" x14ac:dyDescent="0.2">
      <c r="B2112" s="5"/>
    </row>
    <row r="2113" spans="2:2" x14ac:dyDescent="0.2">
      <c r="B2113" s="5"/>
    </row>
    <row r="2114" spans="2:2" x14ac:dyDescent="0.2">
      <c r="B2114" s="5"/>
    </row>
    <row r="2115" spans="2:2" x14ac:dyDescent="0.2">
      <c r="B2115" s="5"/>
    </row>
    <row r="2116" spans="2:2" x14ac:dyDescent="0.2">
      <c r="B2116" s="5"/>
    </row>
    <row r="2117" spans="2:2" x14ac:dyDescent="0.2">
      <c r="B2117" s="5"/>
    </row>
    <row r="2118" spans="2:2" x14ac:dyDescent="0.2">
      <c r="B2118" s="5"/>
    </row>
    <row r="2119" spans="2:2" x14ac:dyDescent="0.2">
      <c r="B2119" s="5"/>
    </row>
    <row r="2120" spans="2:2" x14ac:dyDescent="0.2">
      <c r="B2120" s="5"/>
    </row>
    <row r="2121" spans="2:2" x14ac:dyDescent="0.2">
      <c r="B2121" s="5"/>
    </row>
    <row r="2122" spans="2:2" x14ac:dyDescent="0.2">
      <c r="B2122" s="5"/>
    </row>
    <row r="2123" spans="2:2" x14ac:dyDescent="0.2">
      <c r="B2123" s="5"/>
    </row>
    <row r="2124" spans="2:2" x14ac:dyDescent="0.2">
      <c r="B2124" s="5"/>
    </row>
    <row r="2125" spans="2:2" x14ac:dyDescent="0.2">
      <c r="B2125" s="5"/>
    </row>
    <row r="2126" spans="2:2" x14ac:dyDescent="0.2">
      <c r="B2126" s="5"/>
    </row>
    <row r="2127" spans="2:2" x14ac:dyDescent="0.2">
      <c r="B2127" s="5"/>
    </row>
    <row r="2128" spans="2:2" x14ac:dyDescent="0.2">
      <c r="B2128" s="5"/>
    </row>
    <row r="2129" spans="2:2" x14ac:dyDescent="0.2">
      <c r="B2129" s="5"/>
    </row>
    <row r="2130" spans="2:2" x14ac:dyDescent="0.2">
      <c r="B2130" s="5"/>
    </row>
    <row r="2131" spans="2:2" x14ac:dyDescent="0.2">
      <c r="B2131" s="5"/>
    </row>
    <row r="2132" spans="2:2" x14ac:dyDescent="0.2">
      <c r="B2132" s="5"/>
    </row>
    <row r="2133" spans="2:2" x14ac:dyDescent="0.2">
      <c r="B2133" s="5"/>
    </row>
    <row r="2134" spans="2:2" x14ac:dyDescent="0.2">
      <c r="B2134" s="5"/>
    </row>
    <row r="2135" spans="2:2" x14ac:dyDescent="0.2">
      <c r="B2135" s="5"/>
    </row>
    <row r="2136" spans="2:2" x14ac:dyDescent="0.2">
      <c r="B2136" s="5"/>
    </row>
    <row r="2137" spans="2:2" x14ac:dyDescent="0.2">
      <c r="B2137" s="5"/>
    </row>
    <row r="2138" spans="2:2" x14ac:dyDescent="0.2">
      <c r="B2138" s="5"/>
    </row>
    <row r="2139" spans="2:2" x14ac:dyDescent="0.2">
      <c r="B2139" s="5"/>
    </row>
    <row r="2140" spans="2:2" x14ac:dyDescent="0.2">
      <c r="B2140" s="5"/>
    </row>
    <row r="2141" spans="2:2" x14ac:dyDescent="0.2">
      <c r="B2141" s="5"/>
    </row>
    <row r="2142" spans="2:2" x14ac:dyDescent="0.2">
      <c r="B2142" s="5"/>
    </row>
    <row r="2143" spans="2:2" x14ac:dyDescent="0.2">
      <c r="B2143" s="5"/>
    </row>
    <row r="2144" spans="2:2" x14ac:dyDescent="0.2">
      <c r="B2144" s="5"/>
    </row>
    <row r="2145" spans="2:2" x14ac:dyDescent="0.2">
      <c r="B2145" s="5"/>
    </row>
    <row r="2146" spans="2:2" x14ac:dyDescent="0.2">
      <c r="B2146" s="5"/>
    </row>
    <row r="2147" spans="2:2" x14ac:dyDescent="0.2">
      <c r="B2147" s="5"/>
    </row>
    <row r="2148" spans="2:2" x14ac:dyDescent="0.2">
      <c r="B2148" s="5"/>
    </row>
    <row r="2149" spans="2:2" x14ac:dyDescent="0.2">
      <c r="B2149" s="5"/>
    </row>
    <row r="2150" spans="2:2" x14ac:dyDescent="0.2">
      <c r="B2150" s="5"/>
    </row>
    <row r="2151" spans="2:2" x14ac:dyDescent="0.2">
      <c r="B2151" s="5"/>
    </row>
    <row r="2152" spans="2:2" x14ac:dyDescent="0.2">
      <c r="B2152" s="5"/>
    </row>
    <row r="2153" spans="2:2" x14ac:dyDescent="0.2">
      <c r="B2153" s="5"/>
    </row>
    <row r="2154" spans="2:2" x14ac:dyDescent="0.2">
      <c r="B2154" s="5"/>
    </row>
    <row r="2155" spans="2:2" x14ac:dyDescent="0.2">
      <c r="B2155" s="5"/>
    </row>
    <row r="2156" spans="2:2" x14ac:dyDescent="0.2">
      <c r="B2156" s="5"/>
    </row>
    <row r="2157" spans="2:2" x14ac:dyDescent="0.2">
      <c r="B2157" s="5"/>
    </row>
    <row r="2158" spans="2:2" x14ac:dyDescent="0.2">
      <c r="B2158" s="5"/>
    </row>
    <row r="2159" spans="2:2" x14ac:dyDescent="0.2">
      <c r="B2159" s="5"/>
    </row>
    <row r="2160" spans="2:2" x14ac:dyDescent="0.2">
      <c r="B2160" s="5"/>
    </row>
    <row r="2161" spans="2:2" x14ac:dyDescent="0.2">
      <c r="B2161" s="5"/>
    </row>
    <row r="2162" spans="2:2" x14ac:dyDescent="0.2">
      <c r="B2162" s="5"/>
    </row>
    <row r="2163" spans="2:2" x14ac:dyDescent="0.2">
      <c r="B2163" s="5"/>
    </row>
    <row r="2164" spans="2:2" x14ac:dyDescent="0.2">
      <c r="B2164" s="5"/>
    </row>
    <row r="2165" spans="2:2" x14ac:dyDescent="0.2">
      <c r="B2165" s="5"/>
    </row>
    <row r="2166" spans="2:2" x14ac:dyDescent="0.2">
      <c r="B2166" s="5"/>
    </row>
    <row r="2167" spans="2:2" x14ac:dyDescent="0.2">
      <c r="B2167" s="5"/>
    </row>
    <row r="2168" spans="2:2" x14ac:dyDescent="0.2">
      <c r="B2168" s="5"/>
    </row>
    <row r="2169" spans="2:2" x14ac:dyDescent="0.2">
      <c r="B2169" s="5"/>
    </row>
    <row r="2170" spans="2:2" x14ac:dyDescent="0.2">
      <c r="B2170" s="5"/>
    </row>
    <row r="2171" spans="2:2" x14ac:dyDescent="0.2">
      <c r="B2171" s="5"/>
    </row>
    <row r="2172" spans="2:2" x14ac:dyDescent="0.2">
      <c r="B2172" s="5"/>
    </row>
    <row r="2173" spans="2:2" x14ac:dyDescent="0.2">
      <c r="B2173" s="5"/>
    </row>
    <row r="2174" spans="2:2" x14ac:dyDescent="0.2">
      <c r="B2174" s="5"/>
    </row>
    <row r="2175" spans="2:2" x14ac:dyDescent="0.2">
      <c r="B2175" s="5"/>
    </row>
    <row r="2176" spans="2:2" x14ac:dyDescent="0.2">
      <c r="B2176" s="5"/>
    </row>
    <row r="2177" spans="2:2" x14ac:dyDescent="0.2">
      <c r="B2177" s="5"/>
    </row>
    <row r="2178" spans="2:2" x14ac:dyDescent="0.2">
      <c r="B2178" s="5"/>
    </row>
    <row r="2179" spans="2:2" x14ac:dyDescent="0.2">
      <c r="B2179" s="5"/>
    </row>
    <row r="2180" spans="2:2" x14ac:dyDescent="0.2">
      <c r="B2180" s="5"/>
    </row>
    <row r="2181" spans="2:2" x14ac:dyDescent="0.2">
      <c r="B2181" s="5"/>
    </row>
    <row r="2182" spans="2:2" x14ac:dyDescent="0.2">
      <c r="B2182" s="5"/>
    </row>
    <row r="2183" spans="2:2" x14ac:dyDescent="0.2">
      <c r="B2183" s="5"/>
    </row>
    <row r="2184" spans="2:2" x14ac:dyDescent="0.2">
      <c r="B2184" s="5"/>
    </row>
    <row r="2185" spans="2:2" x14ac:dyDescent="0.2">
      <c r="B2185" s="5"/>
    </row>
    <row r="2186" spans="2:2" x14ac:dyDescent="0.2">
      <c r="B2186" s="5"/>
    </row>
    <row r="2187" spans="2:2" x14ac:dyDescent="0.2">
      <c r="B2187" s="5"/>
    </row>
    <row r="2188" spans="2:2" x14ac:dyDescent="0.2">
      <c r="B2188" s="5"/>
    </row>
    <row r="2189" spans="2:2" x14ac:dyDescent="0.2">
      <c r="B2189" s="5"/>
    </row>
    <row r="2190" spans="2:2" x14ac:dyDescent="0.2">
      <c r="B2190" s="5"/>
    </row>
    <row r="2191" spans="2:2" x14ac:dyDescent="0.2">
      <c r="B2191" s="5"/>
    </row>
    <row r="2192" spans="2:2" x14ac:dyDescent="0.2">
      <c r="B2192" s="5"/>
    </row>
    <row r="2193" spans="2:2" x14ac:dyDescent="0.2">
      <c r="B2193" s="5"/>
    </row>
    <row r="2194" spans="2:2" x14ac:dyDescent="0.2">
      <c r="B2194" s="5"/>
    </row>
    <row r="2195" spans="2:2" x14ac:dyDescent="0.2">
      <c r="B2195" s="5"/>
    </row>
    <row r="2196" spans="2:2" x14ac:dyDescent="0.2">
      <c r="B2196" s="5"/>
    </row>
    <row r="2197" spans="2:2" x14ac:dyDescent="0.2">
      <c r="B2197" s="5"/>
    </row>
    <row r="2198" spans="2:2" x14ac:dyDescent="0.2">
      <c r="B2198" s="5"/>
    </row>
    <row r="2199" spans="2:2" x14ac:dyDescent="0.2">
      <c r="B2199" s="5"/>
    </row>
    <row r="2200" spans="2:2" x14ac:dyDescent="0.2">
      <c r="B2200" s="5"/>
    </row>
    <row r="2201" spans="2:2" x14ac:dyDescent="0.2">
      <c r="B2201" s="5"/>
    </row>
    <row r="2202" spans="2:2" x14ac:dyDescent="0.2">
      <c r="B2202" s="5"/>
    </row>
    <row r="2203" spans="2:2" x14ac:dyDescent="0.2">
      <c r="B2203" s="5"/>
    </row>
    <row r="2204" spans="2:2" x14ac:dyDescent="0.2">
      <c r="B2204" s="5"/>
    </row>
    <row r="2205" spans="2:2" x14ac:dyDescent="0.2">
      <c r="B2205" s="5"/>
    </row>
    <row r="2206" spans="2:2" x14ac:dyDescent="0.2">
      <c r="B2206" s="5"/>
    </row>
    <row r="2207" spans="2:2" x14ac:dyDescent="0.2">
      <c r="B2207" s="5"/>
    </row>
    <row r="2208" spans="2:2" x14ac:dyDescent="0.2">
      <c r="B2208" s="5"/>
    </row>
    <row r="2209" spans="2:2" x14ac:dyDescent="0.2">
      <c r="B2209" s="5"/>
    </row>
    <row r="2210" spans="2:2" x14ac:dyDescent="0.2">
      <c r="B2210" s="5"/>
    </row>
    <row r="2211" spans="2:2" x14ac:dyDescent="0.2">
      <c r="B2211" s="5"/>
    </row>
    <row r="2212" spans="2:2" x14ac:dyDescent="0.2">
      <c r="B2212" s="5"/>
    </row>
    <row r="2213" spans="2:2" x14ac:dyDescent="0.2">
      <c r="B2213" s="5"/>
    </row>
    <row r="2214" spans="2:2" x14ac:dyDescent="0.2">
      <c r="B2214" s="5"/>
    </row>
    <row r="2215" spans="2:2" x14ac:dyDescent="0.2">
      <c r="B2215" s="5"/>
    </row>
    <row r="2216" spans="2:2" x14ac:dyDescent="0.2">
      <c r="B2216" s="5"/>
    </row>
    <row r="2217" spans="2:2" x14ac:dyDescent="0.2">
      <c r="B2217" s="5"/>
    </row>
    <row r="2218" spans="2:2" x14ac:dyDescent="0.2">
      <c r="B2218" s="5"/>
    </row>
    <row r="2219" spans="2:2" x14ac:dyDescent="0.2">
      <c r="B2219" s="5"/>
    </row>
    <row r="2220" spans="2:2" x14ac:dyDescent="0.2">
      <c r="B2220" s="5"/>
    </row>
    <row r="2221" spans="2:2" x14ac:dyDescent="0.2">
      <c r="B2221" s="5"/>
    </row>
    <row r="2222" spans="2:2" x14ac:dyDescent="0.2">
      <c r="B2222" s="5"/>
    </row>
    <row r="2223" spans="2:2" x14ac:dyDescent="0.2">
      <c r="B2223" s="5"/>
    </row>
    <row r="2224" spans="2:2" x14ac:dyDescent="0.2">
      <c r="B2224" s="5"/>
    </row>
    <row r="2225" spans="2:2" x14ac:dyDescent="0.2">
      <c r="B2225" s="5"/>
    </row>
    <row r="2226" spans="2:2" x14ac:dyDescent="0.2">
      <c r="B2226" s="5"/>
    </row>
    <row r="2227" spans="2:2" x14ac:dyDescent="0.2">
      <c r="B2227" s="5"/>
    </row>
    <row r="2228" spans="2:2" x14ac:dyDescent="0.2">
      <c r="B2228" s="5"/>
    </row>
    <row r="2229" spans="2:2" x14ac:dyDescent="0.2">
      <c r="B2229" s="5"/>
    </row>
    <row r="2230" spans="2:2" x14ac:dyDescent="0.2">
      <c r="B2230" s="5"/>
    </row>
    <row r="2231" spans="2:2" x14ac:dyDescent="0.2">
      <c r="B2231" s="5"/>
    </row>
    <row r="2232" spans="2:2" x14ac:dyDescent="0.2">
      <c r="B2232" s="5"/>
    </row>
    <row r="2233" spans="2:2" x14ac:dyDescent="0.2">
      <c r="B2233" s="5"/>
    </row>
    <row r="2234" spans="2:2" x14ac:dyDescent="0.2">
      <c r="B2234" s="5"/>
    </row>
    <row r="2235" spans="2:2" x14ac:dyDescent="0.2">
      <c r="B2235" s="5"/>
    </row>
    <row r="2236" spans="2:2" x14ac:dyDescent="0.2">
      <c r="B2236" s="5"/>
    </row>
    <row r="2237" spans="2:2" x14ac:dyDescent="0.2">
      <c r="B2237" s="5"/>
    </row>
    <row r="2238" spans="2:2" x14ac:dyDescent="0.2">
      <c r="B2238" s="5"/>
    </row>
    <row r="2239" spans="2:2" x14ac:dyDescent="0.2">
      <c r="B2239" s="5"/>
    </row>
    <row r="2240" spans="2:2" x14ac:dyDescent="0.2">
      <c r="B2240" s="5"/>
    </row>
    <row r="2241" spans="2:2" x14ac:dyDescent="0.2">
      <c r="B2241" s="5"/>
    </row>
    <row r="2242" spans="2:2" x14ac:dyDescent="0.2">
      <c r="B2242" s="5"/>
    </row>
    <row r="2243" spans="2:2" x14ac:dyDescent="0.2">
      <c r="B2243" s="5"/>
    </row>
    <row r="2244" spans="2:2" x14ac:dyDescent="0.2">
      <c r="B2244" s="5"/>
    </row>
    <row r="2245" spans="2:2" x14ac:dyDescent="0.2">
      <c r="B2245" s="5"/>
    </row>
    <row r="2246" spans="2:2" x14ac:dyDescent="0.2">
      <c r="B2246" s="5"/>
    </row>
    <row r="2247" spans="2:2" x14ac:dyDescent="0.2">
      <c r="B2247" s="5"/>
    </row>
    <row r="2248" spans="2:2" x14ac:dyDescent="0.2">
      <c r="B2248" s="5"/>
    </row>
    <row r="2249" spans="2:2" x14ac:dyDescent="0.2">
      <c r="B2249" s="5"/>
    </row>
    <row r="2250" spans="2:2" x14ac:dyDescent="0.2">
      <c r="B2250" s="5"/>
    </row>
    <row r="2251" spans="2:2" x14ac:dyDescent="0.2">
      <c r="B2251" s="5"/>
    </row>
    <row r="2252" spans="2:2" x14ac:dyDescent="0.2">
      <c r="B2252" s="5"/>
    </row>
    <row r="2253" spans="2:2" x14ac:dyDescent="0.2">
      <c r="B2253" s="5"/>
    </row>
    <row r="2254" spans="2:2" x14ac:dyDescent="0.2">
      <c r="B2254" s="5"/>
    </row>
    <row r="2255" spans="2:2" x14ac:dyDescent="0.2">
      <c r="B2255" s="5"/>
    </row>
    <row r="2256" spans="2:2" x14ac:dyDescent="0.2">
      <c r="B2256" s="5"/>
    </row>
    <row r="2257" spans="2:2" x14ac:dyDescent="0.2">
      <c r="B2257" s="5"/>
    </row>
    <row r="2258" spans="2:2" x14ac:dyDescent="0.2">
      <c r="B2258" s="5"/>
    </row>
    <row r="2259" spans="2:2" x14ac:dyDescent="0.2">
      <c r="B2259" s="5"/>
    </row>
    <row r="2260" spans="2:2" x14ac:dyDescent="0.2">
      <c r="B2260" s="5"/>
    </row>
    <row r="2261" spans="2:2" x14ac:dyDescent="0.2">
      <c r="B2261" s="5"/>
    </row>
    <row r="2262" spans="2:2" x14ac:dyDescent="0.2">
      <c r="B2262" s="5"/>
    </row>
    <row r="2263" spans="2:2" x14ac:dyDescent="0.2">
      <c r="B2263" s="5"/>
    </row>
    <row r="2264" spans="2:2" x14ac:dyDescent="0.2">
      <c r="B2264" s="5"/>
    </row>
    <row r="2265" spans="2:2" x14ac:dyDescent="0.2">
      <c r="B2265" s="5"/>
    </row>
    <row r="2266" spans="2:2" x14ac:dyDescent="0.2">
      <c r="B2266" s="5"/>
    </row>
    <row r="2267" spans="2:2" x14ac:dyDescent="0.2">
      <c r="B2267" s="5"/>
    </row>
    <row r="2268" spans="2:2" x14ac:dyDescent="0.2">
      <c r="B2268" s="5"/>
    </row>
    <row r="2269" spans="2:2" x14ac:dyDescent="0.2">
      <c r="B2269" s="5"/>
    </row>
    <row r="2270" spans="2:2" x14ac:dyDescent="0.2">
      <c r="B2270" s="5"/>
    </row>
    <row r="2271" spans="2:2" x14ac:dyDescent="0.2">
      <c r="B2271" s="5"/>
    </row>
    <row r="2272" spans="2:2" x14ac:dyDescent="0.2">
      <c r="B2272" s="5"/>
    </row>
    <row r="2273" spans="2:2" x14ac:dyDescent="0.2">
      <c r="B2273" s="5"/>
    </row>
    <row r="2274" spans="2:2" x14ac:dyDescent="0.2">
      <c r="B2274" s="5"/>
    </row>
    <row r="2275" spans="2:2" x14ac:dyDescent="0.2">
      <c r="B2275" s="5"/>
    </row>
    <row r="2276" spans="2:2" x14ac:dyDescent="0.2">
      <c r="B2276" s="5"/>
    </row>
    <row r="2277" spans="2:2" x14ac:dyDescent="0.2">
      <c r="B2277" s="5"/>
    </row>
    <row r="2278" spans="2:2" x14ac:dyDescent="0.2">
      <c r="B2278" s="5"/>
    </row>
    <row r="2279" spans="2:2" x14ac:dyDescent="0.2">
      <c r="B2279" s="5"/>
    </row>
    <row r="2280" spans="2:2" x14ac:dyDescent="0.2">
      <c r="B2280" s="5"/>
    </row>
    <row r="2281" spans="2:2" x14ac:dyDescent="0.2">
      <c r="B2281" s="5"/>
    </row>
    <row r="2282" spans="2:2" x14ac:dyDescent="0.2">
      <c r="B2282" s="5"/>
    </row>
    <row r="2283" spans="2:2" x14ac:dyDescent="0.2">
      <c r="B2283" s="5"/>
    </row>
    <row r="2284" spans="2:2" x14ac:dyDescent="0.2">
      <c r="B2284" s="5"/>
    </row>
    <row r="2285" spans="2:2" x14ac:dyDescent="0.2">
      <c r="B2285" s="5"/>
    </row>
    <row r="2286" spans="2:2" x14ac:dyDescent="0.2">
      <c r="B2286" s="5"/>
    </row>
    <row r="2287" spans="2:2" x14ac:dyDescent="0.2">
      <c r="B2287" s="5"/>
    </row>
    <row r="2288" spans="2:2" x14ac:dyDescent="0.2">
      <c r="B2288" s="5"/>
    </row>
    <row r="2289" spans="2:2" x14ac:dyDescent="0.2">
      <c r="B2289" s="5"/>
    </row>
    <row r="2290" spans="2:2" x14ac:dyDescent="0.2">
      <c r="B2290" s="5"/>
    </row>
    <row r="2291" spans="2:2" x14ac:dyDescent="0.2">
      <c r="B2291" s="5"/>
    </row>
    <row r="2292" spans="2:2" x14ac:dyDescent="0.2">
      <c r="B2292" s="5"/>
    </row>
    <row r="2293" spans="2:2" x14ac:dyDescent="0.2">
      <c r="B2293" s="5"/>
    </row>
    <row r="2294" spans="2:2" x14ac:dyDescent="0.2">
      <c r="B2294" s="5"/>
    </row>
    <row r="2295" spans="2:2" x14ac:dyDescent="0.2">
      <c r="B2295" s="5"/>
    </row>
    <row r="2296" spans="2:2" x14ac:dyDescent="0.2">
      <c r="B2296" s="5"/>
    </row>
    <row r="2297" spans="2:2" x14ac:dyDescent="0.2">
      <c r="B2297" s="5"/>
    </row>
    <row r="2298" spans="2:2" x14ac:dyDescent="0.2">
      <c r="B2298" s="5"/>
    </row>
    <row r="2299" spans="2:2" x14ac:dyDescent="0.2">
      <c r="B2299" s="5"/>
    </row>
    <row r="2300" spans="2:2" x14ac:dyDescent="0.2">
      <c r="B2300" s="5"/>
    </row>
    <row r="2301" spans="2:2" x14ac:dyDescent="0.2">
      <c r="B2301" s="5"/>
    </row>
    <row r="2302" spans="2:2" x14ac:dyDescent="0.2">
      <c r="B2302" s="5"/>
    </row>
    <row r="2303" spans="2:2" x14ac:dyDescent="0.2">
      <c r="B2303" s="5"/>
    </row>
    <row r="2304" spans="2:2" x14ac:dyDescent="0.2">
      <c r="B2304" s="5"/>
    </row>
    <row r="2305" spans="2:2" x14ac:dyDescent="0.2">
      <c r="B2305" s="5"/>
    </row>
    <row r="2306" spans="2:2" x14ac:dyDescent="0.2">
      <c r="B2306" s="5"/>
    </row>
    <row r="2307" spans="2:2" x14ac:dyDescent="0.2">
      <c r="B2307" s="5"/>
    </row>
    <row r="2308" spans="2:2" x14ac:dyDescent="0.2">
      <c r="B2308" s="5"/>
    </row>
    <row r="2309" spans="2:2" x14ac:dyDescent="0.2">
      <c r="B2309" s="5"/>
    </row>
    <row r="2310" spans="2:2" x14ac:dyDescent="0.2">
      <c r="B2310" s="5"/>
    </row>
    <row r="2311" spans="2:2" x14ac:dyDescent="0.2">
      <c r="B2311" s="5"/>
    </row>
    <row r="2312" spans="2:2" x14ac:dyDescent="0.2">
      <c r="B2312" s="5"/>
    </row>
    <row r="2313" spans="2:2" x14ac:dyDescent="0.2">
      <c r="B2313" s="5"/>
    </row>
    <row r="2314" spans="2:2" x14ac:dyDescent="0.2">
      <c r="B2314" s="5"/>
    </row>
    <row r="2315" spans="2:2" x14ac:dyDescent="0.2">
      <c r="B2315" s="5"/>
    </row>
    <row r="2316" spans="2:2" x14ac:dyDescent="0.2">
      <c r="B2316" s="5"/>
    </row>
    <row r="2317" spans="2:2" x14ac:dyDescent="0.2">
      <c r="B2317" s="5"/>
    </row>
    <row r="2318" spans="2:2" x14ac:dyDescent="0.2">
      <c r="B2318" s="5"/>
    </row>
    <row r="2319" spans="2:2" x14ac:dyDescent="0.2">
      <c r="B2319" s="5"/>
    </row>
    <row r="2320" spans="2:2" x14ac:dyDescent="0.2">
      <c r="B2320" s="5"/>
    </row>
    <row r="2321" spans="2:2" x14ac:dyDescent="0.2">
      <c r="B2321" s="5"/>
    </row>
    <row r="2322" spans="2:2" x14ac:dyDescent="0.2">
      <c r="B2322" s="5"/>
    </row>
    <row r="2323" spans="2:2" x14ac:dyDescent="0.2">
      <c r="B2323" s="5"/>
    </row>
    <row r="2324" spans="2:2" x14ac:dyDescent="0.2">
      <c r="B2324" s="5"/>
    </row>
    <row r="2325" spans="2:2" x14ac:dyDescent="0.2">
      <c r="B2325" s="5"/>
    </row>
    <row r="2326" spans="2:2" x14ac:dyDescent="0.2">
      <c r="B2326" s="5"/>
    </row>
    <row r="2327" spans="2:2" x14ac:dyDescent="0.2">
      <c r="B2327" s="5"/>
    </row>
    <row r="2328" spans="2:2" x14ac:dyDescent="0.2">
      <c r="B2328" s="5"/>
    </row>
    <row r="2329" spans="2:2" x14ac:dyDescent="0.2">
      <c r="B2329" s="5"/>
    </row>
    <row r="2330" spans="2:2" x14ac:dyDescent="0.2">
      <c r="B2330" s="5"/>
    </row>
    <row r="2331" spans="2:2" x14ac:dyDescent="0.2">
      <c r="B2331" s="5"/>
    </row>
    <row r="2332" spans="2:2" x14ac:dyDescent="0.2">
      <c r="B2332" s="5"/>
    </row>
    <row r="2333" spans="2:2" x14ac:dyDescent="0.2">
      <c r="B2333" s="5"/>
    </row>
    <row r="2334" spans="2:2" x14ac:dyDescent="0.2">
      <c r="B2334" s="5"/>
    </row>
    <row r="2335" spans="2:2" x14ac:dyDescent="0.2">
      <c r="B2335" s="5"/>
    </row>
    <row r="2336" spans="2:2" x14ac:dyDescent="0.2">
      <c r="B2336" s="5"/>
    </row>
    <row r="2337" spans="2:2" x14ac:dyDescent="0.2">
      <c r="B2337" s="5"/>
    </row>
    <row r="2338" spans="2:2" x14ac:dyDescent="0.2">
      <c r="B2338" s="5"/>
    </row>
    <row r="2339" spans="2:2" x14ac:dyDescent="0.2">
      <c r="B2339" s="5"/>
    </row>
    <row r="2340" spans="2:2" x14ac:dyDescent="0.2">
      <c r="B2340" s="5"/>
    </row>
    <row r="2341" spans="2:2" x14ac:dyDescent="0.2">
      <c r="B2341" s="5"/>
    </row>
    <row r="2342" spans="2:2" x14ac:dyDescent="0.2">
      <c r="B2342" s="5"/>
    </row>
    <row r="2343" spans="2:2" x14ac:dyDescent="0.2">
      <c r="B2343" s="5"/>
    </row>
    <row r="2344" spans="2:2" x14ac:dyDescent="0.2">
      <c r="B2344" s="5"/>
    </row>
    <row r="2345" spans="2:2" x14ac:dyDescent="0.2">
      <c r="B2345" s="5"/>
    </row>
    <row r="2346" spans="2:2" x14ac:dyDescent="0.2">
      <c r="B2346" s="5"/>
    </row>
    <row r="2347" spans="2:2" x14ac:dyDescent="0.2">
      <c r="B2347" s="5"/>
    </row>
    <row r="2348" spans="2:2" x14ac:dyDescent="0.2">
      <c r="B2348" s="5"/>
    </row>
    <row r="2349" spans="2:2" x14ac:dyDescent="0.2">
      <c r="B2349" s="5"/>
    </row>
    <row r="2350" spans="2:2" x14ac:dyDescent="0.2">
      <c r="B2350" s="5"/>
    </row>
    <row r="2351" spans="2:2" x14ac:dyDescent="0.2">
      <c r="B2351" s="5"/>
    </row>
    <row r="2352" spans="2:2" x14ac:dyDescent="0.2">
      <c r="B2352" s="5"/>
    </row>
    <row r="2353" spans="2:2" x14ac:dyDescent="0.2">
      <c r="B2353" s="5"/>
    </row>
    <row r="2354" spans="2:2" x14ac:dyDescent="0.2">
      <c r="B2354" s="5"/>
    </row>
    <row r="2355" spans="2:2" x14ac:dyDescent="0.2">
      <c r="B2355" s="5"/>
    </row>
    <row r="2356" spans="2:2" x14ac:dyDescent="0.2">
      <c r="B2356" s="5"/>
    </row>
    <row r="2357" spans="2:2" x14ac:dyDescent="0.2">
      <c r="B2357" s="5"/>
    </row>
    <row r="2358" spans="2:2" x14ac:dyDescent="0.2">
      <c r="B2358" s="5"/>
    </row>
    <row r="2359" spans="2:2" x14ac:dyDescent="0.2">
      <c r="B2359" s="5"/>
    </row>
    <row r="2360" spans="2:2" x14ac:dyDescent="0.2">
      <c r="B2360" s="5"/>
    </row>
    <row r="2361" spans="2:2" x14ac:dyDescent="0.2">
      <c r="B2361" s="5"/>
    </row>
    <row r="2362" spans="2:2" x14ac:dyDescent="0.2">
      <c r="B2362" s="5"/>
    </row>
    <row r="2363" spans="2:2" x14ac:dyDescent="0.2">
      <c r="B2363" s="5"/>
    </row>
    <row r="2364" spans="2:2" x14ac:dyDescent="0.2">
      <c r="B2364" s="5"/>
    </row>
    <row r="2365" spans="2:2" x14ac:dyDescent="0.2">
      <c r="B2365" s="5"/>
    </row>
    <row r="2366" spans="2:2" x14ac:dyDescent="0.2">
      <c r="B2366" s="5"/>
    </row>
    <row r="2367" spans="2:2" x14ac:dyDescent="0.2">
      <c r="B2367" s="5"/>
    </row>
    <row r="2368" spans="2:2" x14ac:dyDescent="0.2">
      <c r="B2368" s="5"/>
    </row>
    <row r="2369" spans="2:2" x14ac:dyDescent="0.2">
      <c r="B2369" s="5"/>
    </row>
    <row r="2370" spans="2:2" x14ac:dyDescent="0.2">
      <c r="B2370" s="5"/>
    </row>
    <row r="2371" spans="2:2" x14ac:dyDescent="0.2">
      <c r="B2371" s="5"/>
    </row>
    <row r="2372" spans="2:2" x14ac:dyDescent="0.2">
      <c r="B2372" s="5"/>
    </row>
    <row r="2373" spans="2:2" x14ac:dyDescent="0.2">
      <c r="B2373" s="5"/>
    </row>
    <row r="2374" spans="2:2" x14ac:dyDescent="0.2">
      <c r="B2374" s="5"/>
    </row>
    <row r="2375" spans="2:2" x14ac:dyDescent="0.2">
      <c r="B2375" s="5"/>
    </row>
    <row r="2376" spans="2:2" x14ac:dyDescent="0.2">
      <c r="B2376" s="5"/>
    </row>
    <row r="2377" spans="2:2" x14ac:dyDescent="0.2">
      <c r="B2377" s="5"/>
    </row>
    <row r="2378" spans="2:2" x14ac:dyDescent="0.2">
      <c r="B2378" s="5"/>
    </row>
    <row r="2379" spans="2:2" x14ac:dyDescent="0.2">
      <c r="B2379" s="5"/>
    </row>
    <row r="2380" spans="2:2" x14ac:dyDescent="0.2">
      <c r="B2380" s="5"/>
    </row>
    <row r="2381" spans="2:2" x14ac:dyDescent="0.2">
      <c r="B2381" s="5"/>
    </row>
    <row r="2382" spans="2:2" x14ac:dyDescent="0.2">
      <c r="B2382" s="5"/>
    </row>
    <row r="2383" spans="2:2" x14ac:dyDescent="0.2">
      <c r="B2383" s="5"/>
    </row>
    <row r="2384" spans="2:2" x14ac:dyDescent="0.2">
      <c r="B2384" s="5"/>
    </row>
    <row r="2385" spans="2:2" x14ac:dyDescent="0.2">
      <c r="B2385" s="5"/>
    </row>
    <row r="2386" spans="2:2" x14ac:dyDescent="0.2">
      <c r="B2386" s="5"/>
    </row>
    <row r="2387" spans="2:2" x14ac:dyDescent="0.2">
      <c r="B2387" s="5"/>
    </row>
    <row r="2388" spans="2:2" x14ac:dyDescent="0.2">
      <c r="B2388" s="5"/>
    </row>
    <row r="2389" spans="2:2" x14ac:dyDescent="0.2">
      <c r="B2389" s="5"/>
    </row>
    <row r="2390" spans="2:2" x14ac:dyDescent="0.2">
      <c r="B2390" s="5"/>
    </row>
    <row r="2391" spans="2:2" x14ac:dyDescent="0.2">
      <c r="B2391" s="5"/>
    </row>
    <row r="2392" spans="2:2" x14ac:dyDescent="0.2">
      <c r="B2392" s="5"/>
    </row>
    <row r="2393" spans="2:2" x14ac:dyDescent="0.2">
      <c r="B2393" s="5"/>
    </row>
    <row r="2394" spans="2:2" x14ac:dyDescent="0.2">
      <c r="B2394" s="5"/>
    </row>
    <row r="2395" spans="2:2" x14ac:dyDescent="0.2">
      <c r="B2395" s="5"/>
    </row>
    <row r="2396" spans="2:2" x14ac:dyDescent="0.2">
      <c r="B2396" s="5"/>
    </row>
    <row r="2397" spans="2:2" x14ac:dyDescent="0.2">
      <c r="B2397" s="5"/>
    </row>
    <row r="2398" spans="2:2" x14ac:dyDescent="0.2">
      <c r="B2398" s="5"/>
    </row>
    <row r="2399" spans="2:2" x14ac:dyDescent="0.2">
      <c r="B2399" s="5"/>
    </row>
    <row r="2400" spans="2:2" x14ac:dyDescent="0.2">
      <c r="B2400" s="5"/>
    </row>
    <row r="2401" spans="2:2" x14ac:dyDescent="0.2">
      <c r="B2401" s="5"/>
    </row>
    <row r="2402" spans="2:2" x14ac:dyDescent="0.2">
      <c r="B2402" s="5"/>
    </row>
    <row r="2403" spans="2:2" x14ac:dyDescent="0.2">
      <c r="B2403" s="5"/>
    </row>
    <row r="2404" spans="2:2" x14ac:dyDescent="0.2">
      <c r="B2404" s="5"/>
    </row>
    <row r="2405" spans="2:2" x14ac:dyDescent="0.2">
      <c r="B2405" s="5"/>
    </row>
    <row r="2406" spans="2:2" x14ac:dyDescent="0.2">
      <c r="B2406" s="5"/>
    </row>
    <row r="2407" spans="2:2" x14ac:dyDescent="0.2">
      <c r="B2407" s="5"/>
    </row>
    <row r="2408" spans="2:2" x14ac:dyDescent="0.2">
      <c r="B2408" s="5"/>
    </row>
    <row r="2409" spans="2:2" x14ac:dyDescent="0.2">
      <c r="B2409" s="5"/>
    </row>
    <row r="2410" spans="2:2" x14ac:dyDescent="0.2">
      <c r="B2410" s="5"/>
    </row>
    <row r="2411" spans="2:2" x14ac:dyDescent="0.2">
      <c r="B2411" s="5"/>
    </row>
    <row r="2412" spans="2:2" x14ac:dyDescent="0.2">
      <c r="B2412" s="5"/>
    </row>
    <row r="2413" spans="2:2" x14ac:dyDescent="0.2">
      <c r="B2413" s="5"/>
    </row>
    <row r="2414" spans="2:2" x14ac:dyDescent="0.2">
      <c r="B2414" s="5"/>
    </row>
    <row r="2415" spans="2:2" x14ac:dyDescent="0.2">
      <c r="B2415" s="5"/>
    </row>
    <row r="2416" spans="2:2" x14ac:dyDescent="0.2">
      <c r="B2416" s="5"/>
    </row>
    <row r="2417" spans="2:2" x14ac:dyDescent="0.2">
      <c r="B2417" s="5"/>
    </row>
    <row r="2418" spans="2:2" x14ac:dyDescent="0.2">
      <c r="B2418" s="5"/>
    </row>
    <row r="2419" spans="2:2" x14ac:dyDescent="0.2">
      <c r="B2419" s="5"/>
    </row>
    <row r="2420" spans="2:2" x14ac:dyDescent="0.2">
      <c r="B2420" s="5"/>
    </row>
    <row r="2421" spans="2:2" x14ac:dyDescent="0.2">
      <c r="B2421" s="5"/>
    </row>
    <row r="2422" spans="2:2" x14ac:dyDescent="0.2">
      <c r="B2422" s="5"/>
    </row>
    <row r="2423" spans="2:2" x14ac:dyDescent="0.2">
      <c r="B2423" s="5"/>
    </row>
    <row r="2424" spans="2:2" x14ac:dyDescent="0.2">
      <c r="B2424" s="5"/>
    </row>
    <row r="2425" spans="2:2" x14ac:dyDescent="0.2">
      <c r="B2425" s="5"/>
    </row>
    <row r="2426" spans="2:2" x14ac:dyDescent="0.2">
      <c r="B2426" s="5"/>
    </row>
    <row r="2427" spans="2:2" x14ac:dyDescent="0.2">
      <c r="B2427" s="5"/>
    </row>
    <row r="2428" spans="2:2" x14ac:dyDescent="0.2">
      <c r="B2428" s="5"/>
    </row>
    <row r="2429" spans="2:2" x14ac:dyDescent="0.2">
      <c r="B2429" s="5"/>
    </row>
    <row r="2430" spans="2:2" x14ac:dyDescent="0.2">
      <c r="B2430" s="5"/>
    </row>
    <row r="2431" spans="2:2" x14ac:dyDescent="0.2">
      <c r="B2431" s="5"/>
    </row>
    <row r="2432" spans="2:2" x14ac:dyDescent="0.2">
      <c r="B2432" s="5"/>
    </row>
    <row r="2433" spans="2:2" x14ac:dyDescent="0.2">
      <c r="B2433" s="5"/>
    </row>
    <row r="2434" spans="2:2" x14ac:dyDescent="0.2">
      <c r="B2434" s="5"/>
    </row>
    <row r="2435" spans="2:2" x14ac:dyDescent="0.2">
      <c r="B2435" s="5"/>
    </row>
    <row r="2436" spans="2:2" x14ac:dyDescent="0.2">
      <c r="B2436" s="5"/>
    </row>
    <row r="2437" spans="2:2" x14ac:dyDescent="0.2">
      <c r="B2437" s="5"/>
    </row>
    <row r="2438" spans="2:2" x14ac:dyDescent="0.2">
      <c r="B2438" s="5"/>
    </row>
    <row r="2439" spans="2:2" x14ac:dyDescent="0.2">
      <c r="B2439" s="5"/>
    </row>
    <row r="2440" spans="2:2" x14ac:dyDescent="0.2">
      <c r="B2440" s="5"/>
    </row>
    <row r="2441" spans="2:2" x14ac:dyDescent="0.2">
      <c r="B2441" s="5"/>
    </row>
    <row r="2442" spans="2:2" x14ac:dyDescent="0.2">
      <c r="B2442" s="5"/>
    </row>
    <row r="2443" spans="2:2" x14ac:dyDescent="0.2">
      <c r="B2443" s="5"/>
    </row>
    <row r="2444" spans="2:2" x14ac:dyDescent="0.2">
      <c r="B2444" s="5"/>
    </row>
    <row r="2445" spans="2:2" x14ac:dyDescent="0.2">
      <c r="B2445" s="5"/>
    </row>
    <row r="2446" spans="2:2" x14ac:dyDescent="0.2">
      <c r="B2446" s="5"/>
    </row>
    <row r="2447" spans="2:2" x14ac:dyDescent="0.2">
      <c r="B2447" s="5"/>
    </row>
    <row r="2448" spans="2:2" x14ac:dyDescent="0.2">
      <c r="B2448" s="5"/>
    </row>
    <row r="2449" spans="2:2" x14ac:dyDescent="0.2">
      <c r="B2449" s="5"/>
    </row>
    <row r="2450" spans="2:2" x14ac:dyDescent="0.2">
      <c r="B2450" s="5"/>
    </row>
    <row r="2451" spans="2:2" x14ac:dyDescent="0.2">
      <c r="B2451" s="5"/>
    </row>
    <row r="2452" spans="2:2" x14ac:dyDescent="0.2">
      <c r="B2452" s="5"/>
    </row>
    <row r="2453" spans="2:2" x14ac:dyDescent="0.2">
      <c r="B2453" s="5"/>
    </row>
    <row r="2454" spans="2:2" x14ac:dyDescent="0.2">
      <c r="B2454" s="5"/>
    </row>
    <row r="2455" spans="2:2" x14ac:dyDescent="0.2">
      <c r="B2455" s="5"/>
    </row>
    <row r="2456" spans="2:2" x14ac:dyDescent="0.2">
      <c r="B2456" s="5"/>
    </row>
    <row r="2457" spans="2:2" x14ac:dyDescent="0.2">
      <c r="B2457" s="5"/>
    </row>
    <row r="2458" spans="2:2" x14ac:dyDescent="0.2">
      <c r="B2458" s="5"/>
    </row>
    <row r="2459" spans="2:2" x14ac:dyDescent="0.2">
      <c r="B2459" s="5"/>
    </row>
    <row r="2460" spans="2:2" x14ac:dyDescent="0.2">
      <c r="B2460" s="5"/>
    </row>
    <row r="2461" spans="2:2" x14ac:dyDescent="0.2">
      <c r="B2461" s="5"/>
    </row>
    <row r="2462" spans="2:2" x14ac:dyDescent="0.2">
      <c r="B2462" s="5"/>
    </row>
    <row r="2463" spans="2:2" x14ac:dyDescent="0.2">
      <c r="B2463" s="5"/>
    </row>
    <row r="2464" spans="2:2" x14ac:dyDescent="0.2">
      <c r="B2464" s="5"/>
    </row>
    <row r="2465" spans="2:2" x14ac:dyDescent="0.2">
      <c r="B2465" s="5"/>
    </row>
    <row r="2466" spans="2:2" x14ac:dyDescent="0.2">
      <c r="B2466" s="5"/>
    </row>
    <row r="2467" spans="2:2" x14ac:dyDescent="0.2">
      <c r="B2467" s="5"/>
    </row>
    <row r="2468" spans="2:2" x14ac:dyDescent="0.2">
      <c r="B2468" s="5"/>
    </row>
    <row r="2469" spans="2:2" x14ac:dyDescent="0.2">
      <c r="B2469" s="5"/>
    </row>
    <row r="2470" spans="2:2" x14ac:dyDescent="0.2">
      <c r="B2470" s="5"/>
    </row>
    <row r="2471" spans="2:2" x14ac:dyDescent="0.2">
      <c r="B2471" s="5"/>
    </row>
    <row r="2472" spans="2:2" x14ac:dyDescent="0.2">
      <c r="B2472" s="5"/>
    </row>
    <row r="2473" spans="2:2" x14ac:dyDescent="0.2">
      <c r="B2473" s="5"/>
    </row>
    <row r="2474" spans="2:2" x14ac:dyDescent="0.2">
      <c r="B2474" s="5"/>
    </row>
    <row r="2475" spans="2:2" x14ac:dyDescent="0.2">
      <c r="B2475" s="5"/>
    </row>
    <row r="2476" spans="2:2" x14ac:dyDescent="0.2">
      <c r="B2476" s="5"/>
    </row>
    <row r="2477" spans="2:2" x14ac:dyDescent="0.2">
      <c r="B2477" s="5"/>
    </row>
    <row r="2478" spans="2:2" x14ac:dyDescent="0.2">
      <c r="B2478" s="5"/>
    </row>
    <row r="2479" spans="2:2" x14ac:dyDescent="0.2">
      <c r="B2479" s="5"/>
    </row>
    <row r="2480" spans="2:2" x14ac:dyDescent="0.2">
      <c r="B2480" s="5"/>
    </row>
    <row r="2481" spans="2:2" x14ac:dyDescent="0.2">
      <c r="B2481" s="5"/>
    </row>
    <row r="2482" spans="2:2" x14ac:dyDescent="0.2">
      <c r="B2482" s="5"/>
    </row>
    <row r="2483" spans="2:2" x14ac:dyDescent="0.2">
      <c r="B2483" s="5"/>
    </row>
    <row r="2484" spans="2:2" x14ac:dyDescent="0.2">
      <c r="B2484" s="5"/>
    </row>
    <row r="2485" spans="2:2" x14ac:dyDescent="0.2">
      <c r="B2485" s="5"/>
    </row>
    <row r="2486" spans="2:2" x14ac:dyDescent="0.2">
      <c r="B2486" s="5"/>
    </row>
    <row r="2487" spans="2:2" x14ac:dyDescent="0.2">
      <c r="B2487" s="5"/>
    </row>
    <row r="2488" spans="2:2" x14ac:dyDescent="0.2">
      <c r="B2488" s="5"/>
    </row>
    <row r="2489" spans="2:2" x14ac:dyDescent="0.2">
      <c r="B2489" s="5"/>
    </row>
    <row r="2490" spans="2:2" x14ac:dyDescent="0.2">
      <c r="B2490" s="5"/>
    </row>
  </sheetData>
  <sheetCalcPr fullCalcOnLoad="1"/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W90" sqref="W2:W90"/>
    </sheetView>
  </sheetViews>
  <sheetFormatPr defaultRowHeight="12.75" x14ac:dyDescent="0.2"/>
  <cols>
    <col min="14" max="15" width="10.140625" bestFit="1" customWidth="1"/>
    <col min="16" max="16" width="13.28515625" customWidth="1"/>
    <col min="17" max="21" width="10.140625" bestFit="1" customWidth="1"/>
    <col min="23" max="23" width="11.140625" bestFit="1" customWidth="1"/>
  </cols>
  <sheetData>
    <row r="1" spans="1:23" s="3" customFormat="1" x14ac:dyDescent="0.2">
      <c r="B1" s="3" t="s">
        <v>90</v>
      </c>
      <c r="C1" s="3" t="s">
        <v>91</v>
      </c>
      <c r="D1" s="3" t="s">
        <v>92</v>
      </c>
      <c r="E1" s="3" t="s">
        <v>93</v>
      </c>
      <c r="F1" s="3" t="s">
        <v>94</v>
      </c>
      <c r="G1" s="3" t="s">
        <v>95</v>
      </c>
      <c r="H1" s="3" t="s">
        <v>96</v>
      </c>
      <c r="I1" s="3" t="s">
        <v>97</v>
      </c>
      <c r="J1" s="3" t="s">
        <v>98</v>
      </c>
      <c r="K1" s="3" t="s">
        <v>99</v>
      </c>
      <c r="L1" s="3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  <c r="R1" s="3" t="s">
        <v>106</v>
      </c>
      <c r="W1" s="3" t="s">
        <v>89</v>
      </c>
    </row>
    <row r="2" spans="1:23" x14ac:dyDescent="0.2">
      <c r="A2" s="1">
        <v>34335</v>
      </c>
      <c r="B2" s="2">
        <v>1752189</v>
      </c>
      <c r="C2" s="2">
        <f>VLOOKUP(A2,'[1]1951-1953'!$A$643:$C$752,3,0)</f>
        <v>790243</v>
      </c>
      <c r="D2" s="2">
        <f>VLOOKUP(A2,'[2]1954-1956'!$A$643:$C$752,3,0)</f>
        <v>578840</v>
      </c>
      <c r="E2" s="2">
        <f>VLOOKUP(A2,'[3]1957-1959'!$A$643:$C$752,3,0)</f>
        <v>2222378</v>
      </c>
      <c r="F2" s="2">
        <f>VLOOKUP(A2,'[4]1960-1962'!$A$611:$C$720,3,0)</f>
        <v>1655952</v>
      </c>
      <c r="G2" s="2">
        <f>VLOOKUP(A2,'[5]1963-1965'!$A$563:$C$672,3,0)</f>
        <v>1429268</v>
      </c>
      <c r="H2" s="2">
        <f>VLOOKUP(A2,'[6]1966-1968'!$A$515:$D$624,3,0)</f>
        <v>1910237</v>
      </c>
      <c r="I2" s="2">
        <f>VLOOKUP(A2,'[7]1969-1971'!$A$467:$C$576,3,0)</f>
        <v>1626958</v>
      </c>
      <c r="J2" s="2">
        <f>VLOOKUP(A2,'[8]1972-1974'!$A$419:$C$528,3,0)</f>
        <v>5650590</v>
      </c>
      <c r="K2" s="2">
        <f>VLOOKUP(A2,'[9]1975-1977'!$A$371:$C$480,3,0)</f>
        <v>5883312</v>
      </c>
      <c r="L2" s="2">
        <f>VLOOKUP(A2,'[10]1978-1980'!$A$323:$C$432,3,0)</f>
        <v>9359467</v>
      </c>
      <c r="M2" s="2">
        <f>VLOOKUP(A2,'[11]1981-1982'!$A$275:$C$384,3,0)</f>
        <v>9828922</v>
      </c>
      <c r="N2" s="2">
        <f>VLOOKUP(A2,'[12]1983-1984'!$A$243:$C$352,3,0)</f>
        <v>10493141</v>
      </c>
      <c r="O2" s="2">
        <f>VLOOKUP(A2,'[13]1985-1986'!$A$210:$C$319,3,0)</f>
        <v>12339353</v>
      </c>
      <c r="P2" s="2">
        <f>VLOOKUP(A2,'[14]1987-1989'!$A$178:$C$287,3,0)</f>
        <v>24460603</v>
      </c>
      <c r="Q2" s="2">
        <f>VLOOKUP(A2,'[15]1990-1992'!$A$130:$C$239,3,0)</f>
        <v>55019480</v>
      </c>
      <c r="R2" s="2">
        <v>59288855</v>
      </c>
      <c r="S2" s="2"/>
      <c r="T2" s="2"/>
      <c r="U2" s="2"/>
      <c r="W2" s="2">
        <f>SUM(B2:U2)</f>
        <v>204289788</v>
      </c>
    </row>
    <row r="3" spans="1:23" x14ac:dyDescent="0.2">
      <c r="A3" s="1">
        <v>34366</v>
      </c>
      <c r="B3" s="2">
        <v>1539104</v>
      </c>
      <c r="C3" s="2">
        <f>VLOOKUP(A3,'[1]1951-1953'!$A$643:$C$752,3,0)</f>
        <v>669523</v>
      </c>
      <c r="D3" s="2">
        <f>VLOOKUP(A3,'[2]1954-1956'!$A$643:$C$752,3,0)</f>
        <v>531918</v>
      </c>
      <c r="E3" s="2">
        <f>VLOOKUP(A3,'[3]1957-1959'!$A$643:$C$752,3,0)</f>
        <v>1892397</v>
      </c>
      <c r="F3" s="2">
        <f>VLOOKUP(A3,'[4]1960-1962'!$A$611:$C$720,3,0)</f>
        <v>1469868</v>
      </c>
      <c r="G3" s="2">
        <f>VLOOKUP(A3,'[5]1963-1965'!$A$563:$C$672,3,0)</f>
        <v>1294448</v>
      </c>
      <c r="H3" s="2">
        <f>VLOOKUP(A3,'[6]1966-1968'!$A$515:$D$624,3,0)</f>
        <v>1769317</v>
      </c>
      <c r="I3" s="2">
        <f>VLOOKUP(A3,'[7]1969-1971'!$A$467:$C$576,3,0)</f>
        <v>1455963</v>
      </c>
      <c r="J3" s="2">
        <f>VLOOKUP(A3,'[8]1972-1974'!$A$419:$C$528,3,0)</f>
        <v>5098326</v>
      </c>
      <c r="K3" s="2">
        <f>VLOOKUP(A3,'[9]1975-1977'!$A$371:$C$480,3,0)</f>
        <v>5408452</v>
      </c>
      <c r="L3" s="2">
        <f>VLOOKUP(A3,'[10]1978-1980'!$A$323:$C$432,3,0)</f>
        <v>8324850</v>
      </c>
      <c r="M3" s="2">
        <f>VLOOKUP(A3,'[11]1981-1982'!$A$275:$C$384,3,0)</f>
        <v>8810457</v>
      </c>
      <c r="N3" s="2">
        <f>VLOOKUP(A3,'[12]1983-1984'!$A$243:$C$352,3,0)</f>
        <v>9471753</v>
      </c>
      <c r="O3" s="2">
        <f>VLOOKUP(A3,'[13]1985-1986'!$A$210:$C$319,3,0)</f>
        <v>10759794</v>
      </c>
      <c r="P3" s="2">
        <f>VLOOKUP(A3,'[14]1987-1989'!$A$178:$C$287,3,0)</f>
        <v>21650458</v>
      </c>
      <c r="Q3" s="2">
        <f>VLOOKUP(A3,'[15]1990-1992'!$A$130:$C$239,3,0)</f>
        <v>47847550</v>
      </c>
      <c r="R3" s="2">
        <v>50631059</v>
      </c>
      <c r="S3" s="2"/>
      <c r="T3" s="2"/>
      <c r="U3" s="2"/>
      <c r="W3" s="2">
        <f t="shared" ref="W3:W66" si="0">SUM(B3:U3)</f>
        <v>178625237</v>
      </c>
    </row>
    <row r="4" spans="1:23" x14ac:dyDescent="0.2">
      <c r="A4" s="1">
        <v>34394</v>
      </c>
      <c r="B4" s="2">
        <v>1894061</v>
      </c>
      <c r="C4" s="2">
        <f>VLOOKUP(A4,'[1]1951-1953'!$A$643:$C$752,3,0)</f>
        <v>755383</v>
      </c>
      <c r="D4" s="2">
        <f>VLOOKUP(A4,'[2]1954-1956'!$A$643:$C$752,3,0)</f>
        <v>575123</v>
      </c>
      <c r="E4" s="2">
        <f>VLOOKUP(A4,'[3]1957-1959'!$A$643:$C$752,3,0)</f>
        <v>2149216</v>
      </c>
      <c r="F4" s="2">
        <f>VLOOKUP(A4,'[4]1960-1962'!$A$611:$C$720,3,0)</f>
        <v>1647802</v>
      </c>
      <c r="G4" s="2">
        <f>VLOOKUP(A4,'[5]1963-1965'!$A$563:$C$672,3,0)</f>
        <v>1406990</v>
      </c>
      <c r="H4" s="2">
        <f>VLOOKUP(A4,'[6]1966-1968'!$A$515:$D$624,3,0)</f>
        <v>2029052</v>
      </c>
      <c r="I4" s="2">
        <f>VLOOKUP(A4,'[7]1969-1971'!$A$467:$C$576,3,0)</f>
        <v>1708153</v>
      </c>
      <c r="J4" s="2">
        <f>VLOOKUP(A4,'[8]1972-1974'!$A$419:$C$528,3,0)</f>
        <v>5466459</v>
      </c>
      <c r="K4" s="2">
        <f>VLOOKUP(A4,'[9]1975-1977'!$A$371:$C$480,3,0)</f>
        <v>6097596</v>
      </c>
      <c r="L4" s="2">
        <f>VLOOKUP(A4,'[10]1978-1980'!$A$323:$C$432,3,0)</f>
        <v>9185074</v>
      </c>
      <c r="M4" s="2">
        <f>VLOOKUP(A4,'[11]1981-1982'!$A$275:$C$384,3,0)</f>
        <v>9673128</v>
      </c>
      <c r="N4" s="2">
        <f>VLOOKUP(A4,'[12]1983-1984'!$A$243:$C$352,3,0)</f>
        <v>10470160</v>
      </c>
      <c r="O4" s="2">
        <f>VLOOKUP(A4,'[13]1985-1986'!$A$210:$C$319,3,0)</f>
        <v>11734764</v>
      </c>
      <c r="P4" s="2">
        <f>VLOOKUP(A4,'[14]1987-1989'!$A$178:$C$287,3,0)</f>
        <v>23685686</v>
      </c>
      <c r="Q4" s="2">
        <f>VLOOKUP(A4,'[15]1990-1992'!$A$130:$C$239,3,0)</f>
        <v>51264366</v>
      </c>
      <c r="R4" s="2">
        <v>53295724</v>
      </c>
      <c r="S4" s="2"/>
      <c r="T4" s="2"/>
      <c r="U4" s="2"/>
      <c r="W4" s="2">
        <f t="shared" si="0"/>
        <v>193038737</v>
      </c>
    </row>
    <row r="5" spans="1:23" x14ac:dyDescent="0.2">
      <c r="A5" s="1">
        <v>34425</v>
      </c>
      <c r="B5" s="2">
        <v>1800687</v>
      </c>
      <c r="C5" s="2">
        <f>VLOOKUP(A5,'[1]1951-1953'!$A$643:$C$752,3,0)</f>
        <v>714121</v>
      </c>
      <c r="D5" s="2">
        <f>VLOOKUP(A5,'[2]1954-1956'!$A$643:$C$752,3,0)</f>
        <v>535936</v>
      </c>
      <c r="E5" s="2">
        <f>VLOOKUP(A5,'[3]1957-1959'!$A$643:$C$752,3,0)</f>
        <v>2019466</v>
      </c>
      <c r="F5" s="2">
        <f>VLOOKUP(A5,'[4]1960-1962'!$A$611:$C$720,3,0)</f>
        <v>1622903</v>
      </c>
      <c r="G5" s="2">
        <f>VLOOKUP(A5,'[5]1963-1965'!$A$563:$C$672,3,0)</f>
        <v>1405418</v>
      </c>
      <c r="H5" s="2">
        <f>VLOOKUP(A5,'[6]1966-1968'!$A$515:$D$624,3,0)</f>
        <v>1913630</v>
      </c>
      <c r="I5" s="2">
        <f>VLOOKUP(A5,'[7]1969-1971'!$A$467:$C$576,3,0)</f>
        <v>1577828</v>
      </c>
      <c r="J5" s="2">
        <f>VLOOKUP(A5,'[8]1972-1974'!$A$419:$C$528,3,0)</f>
        <v>5090355</v>
      </c>
      <c r="K5" s="2">
        <f>VLOOKUP(A5,'[9]1975-1977'!$A$371:$C$480,3,0)</f>
        <v>5804301</v>
      </c>
      <c r="L5" s="2">
        <f>VLOOKUP(A5,'[10]1978-1980'!$A$323:$C$432,3,0)</f>
        <v>8924994</v>
      </c>
      <c r="M5" s="2">
        <f>VLOOKUP(A5,'[11]1981-1982'!$A$275:$C$384,3,0)</f>
        <v>8920641</v>
      </c>
      <c r="N5" s="2">
        <f>VLOOKUP(A5,'[12]1983-1984'!$A$243:$C$352,3,0)</f>
        <v>9807685</v>
      </c>
      <c r="O5" s="2">
        <f>VLOOKUP(A5,'[13]1985-1986'!$A$210:$C$319,3,0)</f>
        <v>11029406</v>
      </c>
      <c r="P5" s="2">
        <f>VLOOKUP(A5,'[14]1987-1989'!$A$178:$C$287,3,0)</f>
        <v>22517978</v>
      </c>
      <c r="Q5" s="2">
        <f>VLOOKUP(A5,'[15]1990-1992'!$A$130:$C$239,3,0)</f>
        <v>47776265</v>
      </c>
      <c r="R5" s="2">
        <v>48976500</v>
      </c>
      <c r="S5" s="2"/>
      <c r="T5" s="2"/>
      <c r="U5" s="2"/>
      <c r="W5" s="2">
        <f t="shared" si="0"/>
        <v>180438114</v>
      </c>
    </row>
    <row r="6" spans="1:23" x14ac:dyDescent="0.2">
      <c r="A6" s="1">
        <v>34455</v>
      </c>
      <c r="B6" s="2">
        <v>1830585</v>
      </c>
      <c r="C6" s="2">
        <f>VLOOKUP(A6,'[1]1951-1953'!$A$643:$C$752,3,0)</f>
        <v>698467</v>
      </c>
      <c r="D6" s="2">
        <f>VLOOKUP(A6,'[2]1954-1956'!$A$643:$C$752,3,0)</f>
        <v>538171</v>
      </c>
      <c r="E6" s="2">
        <f>VLOOKUP(A6,'[3]1957-1959'!$A$643:$C$752,3,0)</f>
        <v>1960188</v>
      </c>
      <c r="F6" s="2">
        <f>VLOOKUP(A6,'[4]1960-1962'!$A$611:$C$720,3,0)</f>
        <v>1630553</v>
      </c>
      <c r="G6" s="2">
        <f>VLOOKUP(A6,'[5]1963-1965'!$A$563:$C$672,3,0)</f>
        <v>1409525</v>
      </c>
      <c r="H6" s="2">
        <f>VLOOKUP(A6,'[6]1966-1968'!$A$515:$D$624,3,0)</f>
        <v>2003419</v>
      </c>
      <c r="I6" s="2">
        <f>VLOOKUP(A6,'[7]1969-1971'!$A$467:$C$576,3,0)</f>
        <v>1621014</v>
      </c>
      <c r="J6" s="2">
        <f>VLOOKUP(A6,'[8]1972-1974'!$A$419:$C$528,3,0)</f>
        <v>4921919</v>
      </c>
      <c r="K6" s="2">
        <f>VLOOKUP(A6,'[9]1975-1977'!$A$371:$C$480,3,0)</f>
        <v>5857698</v>
      </c>
      <c r="L6" s="2">
        <f>VLOOKUP(A6,'[10]1978-1980'!$A$323:$C$432,3,0)</f>
        <v>9426839</v>
      </c>
      <c r="M6" s="2">
        <f>VLOOKUP(A6,'[11]1981-1982'!$A$275:$C$384,3,0)</f>
        <v>9174140</v>
      </c>
      <c r="N6" s="2">
        <f>VLOOKUP(A6,'[12]1983-1984'!$A$243:$C$352,3,0)</f>
        <v>10260187</v>
      </c>
      <c r="O6" s="2">
        <f>VLOOKUP(A6,'[13]1985-1986'!$A$210:$C$319,3,0)</f>
        <v>11263632</v>
      </c>
      <c r="P6" s="2">
        <f>VLOOKUP(A6,'[14]1987-1989'!$A$178:$C$287,3,0)</f>
        <v>22593543</v>
      </c>
      <c r="Q6" s="2">
        <f>VLOOKUP(A6,'[15]1990-1992'!$A$130:$C$239,3,0)</f>
        <v>47852783</v>
      </c>
      <c r="R6" s="2">
        <v>47872895</v>
      </c>
      <c r="S6" s="2"/>
      <c r="T6" s="2"/>
      <c r="U6" s="2"/>
      <c r="W6" s="2">
        <f t="shared" si="0"/>
        <v>180915558</v>
      </c>
    </row>
    <row r="7" spans="1:23" x14ac:dyDescent="0.2">
      <c r="A7" s="1">
        <v>34486</v>
      </c>
      <c r="B7" s="2">
        <v>1752497</v>
      </c>
      <c r="C7" s="2">
        <f>VLOOKUP(A7,'[1]1951-1953'!$A$643:$C$752,3,0)</f>
        <v>705579</v>
      </c>
      <c r="D7" s="2">
        <f>VLOOKUP(A7,'[2]1954-1956'!$A$643:$C$752,3,0)</f>
        <v>542119</v>
      </c>
      <c r="E7" s="2">
        <f>VLOOKUP(A7,'[3]1957-1959'!$A$643:$C$752,3,0)</f>
        <v>1902289</v>
      </c>
      <c r="F7" s="2">
        <f>VLOOKUP(A7,'[4]1960-1962'!$A$611:$C$720,3,0)</f>
        <v>1528100</v>
      </c>
      <c r="G7" s="2">
        <f>VLOOKUP(A7,'[5]1963-1965'!$A$563:$C$672,3,0)</f>
        <v>1334391</v>
      </c>
      <c r="H7" s="2">
        <f>VLOOKUP(A7,'[6]1966-1968'!$A$515:$D$624,3,0)</f>
        <v>1792847</v>
      </c>
      <c r="I7" s="2">
        <f>VLOOKUP(A7,'[7]1969-1971'!$A$467:$C$576,3,0)</f>
        <v>1440262</v>
      </c>
      <c r="J7" s="2">
        <f>VLOOKUP(A7,'[8]1972-1974'!$A$419:$C$528,3,0)</f>
        <v>4796024</v>
      </c>
      <c r="K7" s="2">
        <f>VLOOKUP(A7,'[9]1975-1977'!$A$371:$C$480,3,0)</f>
        <v>5510235</v>
      </c>
      <c r="L7" s="2">
        <f>VLOOKUP(A7,'[10]1978-1980'!$A$323:$C$432,3,0)</f>
        <v>8959295</v>
      </c>
      <c r="M7" s="2">
        <f>VLOOKUP(A7,'[11]1981-1982'!$A$275:$C$384,3,0)</f>
        <v>8937884</v>
      </c>
      <c r="N7" s="2">
        <f>VLOOKUP(A7,'[12]1983-1984'!$A$243:$C$352,3,0)</f>
        <v>9775260</v>
      </c>
      <c r="O7" s="2">
        <f>VLOOKUP(A7,'[13]1985-1986'!$A$210:$C$319,3,0)</f>
        <v>10491282</v>
      </c>
      <c r="P7" s="2">
        <f>VLOOKUP(A7,'[14]1987-1989'!$A$178:$C$287,3,0)</f>
        <v>21420958</v>
      </c>
      <c r="Q7" s="2">
        <f>VLOOKUP(A7,'[15]1990-1992'!$A$130:$C$239,3,0)</f>
        <v>44744994</v>
      </c>
      <c r="R7" s="2">
        <v>44032618</v>
      </c>
      <c r="S7" s="2"/>
      <c r="T7" s="2"/>
      <c r="U7" s="2"/>
      <c r="W7" s="2">
        <f t="shared" si="0"/>
        <v>169666634</v>
      </c>
    </row>
    <row r="8" spans="1:23" x14ac:dyDescent="0.2">
      <c r="A8" s="1">
        <v>34516</v>
      </c>
      <c r="B8" s="2">
        <v>1677200</v>
      </c>
      <c r="C8" s="2">
        <f>VLOOKUP(A8,'[1]1951-1953'!$A$643:$C$752,3,0)</f>
        <v>690826</v>
      </c>
      <c r="D8" s="2">
        <f>VLOOKUP(A8,'[2]1954-1956'!$A$643:$C$752,3,0)</f>
        <v>543472</v>
      </c>
      <c r="E8" s="2">
        <f>VLOOKUP(A8,'[3]1957-1959'!$A$643:$C$752,3,0)</f>
        <v>1995126</v>
      </c>
      <c r="F8" s="2">
        <f>VLOOKUP(A8,'[4]1960-1962'!$A$611:$C$720,3,0)</f>
        <v>1538976</v>
      </c>
      <c r="G8" s="2">
        <f>VLOOKUP(A8,'[5]1963-1965'!$A$563:$C$672,3,0)</f>
        <v>1371208</v>
      </c>
      <c r="H8" s="2">
        <f>VLOOKUP(A8,'[6]1966-1968'!$A$515:$D$624,3,0)</f>
        <v>1802430</v>
      </c>
      <c r="I8" s="2">
        <f>VLOOKUP(A8,'[7]1969-1971'!$A$467:$C$576,3,0)</f>
        <v>1492329</v>
      </c>
      <c r="J8" s="2">
        <f>VLOOKUP(A8,'[8]1972-1974'!$A$419:$C$528,3,0)</f>
        <v>4707797</v>
      </c>
      <c r="K8" s="2">
        <f>VLOOKUP(A8,'[9]1975-1977'!$A$371:$C$480,3,0)</f>
        <v>5646567</v>
      </c>
      <c r="L8" s="2">
        <f>VLOOKUP(A8,'[10]1978-1980'!$A$323:$C$432,3,0)</f>
        <v>9077589</v>
      </c>
      <c r="M8" s="2">
        <f>VLOOKUP(A8,'[11]1981-1982'!$A$275:$C$384,3,0)</f>
        <v>9031496</v>
      </c>
      <c r="N8" s="2">
        <f>VLOOKUP(A8,'[12]1983-1984'!$A$243:$C$352,3,0)</f>
        <v>10185797</v>
      </c>
      <c r="O8" s="2">
        <f>VLOOKUP(A8,'[13]1985-1986'!$A$210:$C$319,3,0)</f>
        <v>10896042</v>
      </c>
      <c r="P8" s="2">
        <f>VLOOKUP(A8,'[14]1987-1989'!$A$178:$C$287,3,0)</f>
        <v>21858599</v>
      </c>
      <c r="Q8" s="2">
        <f>VLOOKUP(A8,'[15]1990-1992'!$A$130:$C$239,3,0)</f>
        <v>45227903</v>
      </c>
      <c r="R8" s="2">
        <v>44646430</v>
      </c>
      <c r="S8" s="2"/>
      <c r="T8" s="2"/>
      <c r="U8" s="2"/>
      <c r="W8" s="2">
        <f t="shared" si="0"/>
        <v>172389787</v>
      </c>
    </row>
    <row r="9" spans="1:23" x14ac:dyDescent="0.2">
      <c r="A9" s="1">
        <v>34547</v>
      </c>
      <c r="B9" s="2">
        <v>1575046</v>
      </c>
      <c r="C9" s="2">
        <f>VLOOKUP(A9,'[1]1951-1953'!$A$643:$C$752,3,0)</f>
        <v>698258</v>
      </c>
      <c r="D9" s="2">
        <f>VLOOKUP(A9,'[2]1954-1956'!$A$643:$C$752,3,0)</f>
        <v>535333</v>
      </c>
      <c r="E9" s="2">
        <f>VLOOKUP(A9,'[3]1957-1959'!$A$643:$C$752,3,0)</f>
        <v>2048639</v>
      </c>
      <c r="F9" s="2">
        <f>VLOOKUP(A9,'[4]1960-1962'!$A$611:$C$720,3,0)</f>
        <v>1530361</v>
      </c>
      <c r="G9" s="2">
        <f>VLOOKUP(A9,'[5]1963-1965'!$A$563:$C$672,3,0)</f>
        <v>1480246</v>
      </c>
      <c r="H9" s="2">
        <f>VLOOKUP(A9,'[6]1966-1968'!$A$515:$D$624,3,0)</f>
        <v>1913044</v>
      </c>
      <c r="I9" s="2">
        <f>VLOOKUP(A9,'[7]1969-1971'!$A$467:$C$576,3,0)</f>
        <v>1542596</v>
      </c>
      <c r="J9" s="2">
        <f>VLOOKUP(A9,'[8]1972-1974'!$A$419:$C$528,3,0)</f>
        <v>5019807</v>
      </c>
      <c r="K9" s="2">
        <f>VLOOKUP(A9,'[9]1975-1977'!$A$371:$C$480,3,0)</f>
        <v>5617346</v>
      </c>
      <c r="L9" s="2">
        <f>VLOOKUP(A9,'[10]1978-1980'!$A$323:$C$432,3,0)</f>
        <v>9082927</v>
      </c>
      <c r="M9" s="2">
        <f>VLOOKUP(A9,'[11]1981-1982'!$A$275:$C$384,3,0)</f>
        <v>8890065</v>
      </c>
      <c r="N9" s="2">
        <f>VLOOKUP(A9,'[12]1983-1984'!$A$243:$C$352,3,0)</f>
        <v>10002661</v>
      </c>
      <c r="O9" s="2">
        <f>VLOOKUP(A9,'[13]1985-1986'!$A$210:$C$319,3,0)</f>
        <v>10592320</v>
      </c>
      <c r="P9" s="2">
        <f>VLOOKUP(A9,'[14]1987-1989'!$A$178:$C$287,3,0)</f>
        <v>21080023</v>
      </c>
      <c r="Q9" s="2">
        <f>VLOOKUP(A9,'[15]1990-1992'!$A$130:$C$239,3,0)</f>
        <v>43546559</v>
      </c>
      <c r="R9" s="2">
        <v>41738912</v>
      </c>
      <c r="S9" s="2"/>
      <c r="T9" s="2"/>
      <c r="U9" s="2"/>
      <c r="W9" s="2">
        <f t="shared" si="0"/>
        <v>166894143</v>
      </c>
    </row>
    <row r="10" spans="1:23" x14ac:dyDescent="0.2">
      <c r="A10" s="1">
        <v>34578</v>
      </c>
      <c r="B10" s="2">
        <v>1597376</v>
      </c>
      <c r="C10" s="2">
        <f>VLOOKUP(A10,'[1]1951-1953'!$A$643:$C$752,3,0)</f>
        <v>637821</v>
      </c>
      <c r="D10" s="2">
        <f>VLOOKUP(A10,'[2]1954-1956'!$A$643:$C$752,3,0)</f>
        <v>496357</v>
      </c>
      <c r="E10" s="2">
        <f>VLOOKUP(A10,'[3]1957-1959'!$A$643:$C$752,3,0)</f>
        <v>1948871</v>
      </c>
      <c r="F10" s="2">
        <f>VLOOKUP(A10,'[4]1960-1962'!$A$611:$C$720,3,0)</f>
        <v>1559777</v>
      </c>
      <c r="G10" s="2">
        <f>VLOOKUP(A10,'[5]1963-1965'!$A$563:$C$672,3,0)</f>
        <v>1406994</v>
      </c>
      <c r="H10" s="2">
        <f>VLOOKUP(A10,'[6]1966-1968'!$A$515:$D$624,3,0)</f>
        <v>1803805</v>
      </c>
      <c r="I10" s="2">
        <f>VLOOKUP(A10,'[7]1969-1971'!$A$467:$C$576,3,0)</f>
        <v>1452832</v>
      </c>
      <c r="J10" s="2">
        <f>VLOOKUP(A10,'[8]1972-1974'!$A$419:$C$528,3,0)</f>
        <v>5046782</v>
      </c>
      <c r="K10" s="2">
        <f>VLOOKUP(A10,'[9]1975-1977'!$A$371:$C$480,3,0)</f>
        <v>5023729</v>
      </c>
      <c r="L10" s="2">
        <f>VLOOKUP(A10,'[10]1978-1980'!$A$323:$C$432,3,0)</f>
        <v>8375552</v>
      </c>
      <c r="M10" s="2">
        <f>VLOOKUP(A10,'[11]1981-1982'!$A$275:$C$384,3,0)</f>
        <v>8248972</v>
      </c>
      <c r="N10" s="2">
        <f>VLOOKUP(A10,'[12]1983-1984'!$A$243:$C$352,3,0)</f>
        <v>9200691</v>
      </c>
      <c r="O10" s="2">
        <f>VLOOKUP(A10,'[13]1985-1986'!$A$210:$C$319,3,0)</f>
        <v>9813886</v>
      </c>
      <c r="P10" s="2">
        <f>VLOOKUP(A10,'[14]1987-1989'!$A$178:$C$287,3,0)</f>
        <v>19678422</v>
      </c>
      <c r="Q10" s="2">
        <f>VLOOKUP(A10,'[15]1990-1992'!$A$130:$C$239,3,0)</f>
        <v>40378065</v>
      </c>
      <c r="R10" s="2">
        <v>37141776</v>
      </c>
      <c r="S10" s="2"/>
      <c r="T10" s="2"/>
      <c r="U10" s="2"/>
      <c r="W10" s="2">
        <f t="shared" si="0"/>
        <v>153811708</v>
      </c>
    </row>
    <row r="11" spans="1:23" x14ac:dyDescent="0.2">
      <c r="A11" s="1">
        <v>34608</v>
      </c>
      <c r="B11" s="2">
        <v>1621190</v>
      </c>
      <c r="C11" s="2">
        <f>VLOOKUP(A11,'[1]1951-1953'!$A$643:$C$752,3,0)</f>
        <v>681043</v>
      </c>
      <c r="D11" s="2">
        <f>VLOOKUP(A11,'[2]1954-1956'!$A$643:$C$752,3,0)</f>
        <v>497927</v>
      </c>
      <c r="E11" s="2">
        <f>VLOOKUP(A11,'[3]1957-1959'!$A$643:$C$752,3,0)</f>
        <v>2096548</v>
      </c>
      <c r="F11" s="2">
        <f>VLOOKUP(A11,'[4]1960-1962'!$A$611:$C$720,3,0)</f>
        <v>1418165</v>
      </c>
      <c r="G11" s="2">
        <f>VLOOKUP(A11,'[5]1963-1965'!$A$563:$C$672,3,0)</f>
        <v>1408434</v>
      </c>
      <c r="H11" s="2">
        <f>VLOOKUP(A11,'[6]1966-1968'!$A$515:$D$624,3,0)</f>
        <v>1755529</v>
      </c>
      <c r="I11" s="2">
        <f>VLOOKUP(A11,'[7]1969-1971'!$A$467:$C$576,3,0)</f>
        <v>1510857</v>
      </c>
      <c r="J11" s="2">
        <f>VLOOKUP(A11,'[8]1972-1974'!$A$419:$C$528,3,0)</f>
        <v>5101091</v>
      </c>
      <c r="K11" s="2">
        <f>VLOOKUP(A11,'[9]1975-1977'!$A$371:$C$480,3,0)</f>
        <v>5258139</v>
      </c>
      <c r="L11" s="2">
        <f>VLOOKUP(A11,'[10]1978-1980'!$A$323:$C$432,3,0)</f>
        <v>8762952</v>
      </c>
      <c r="M11" s="2">
        <f>VLOOKUP(A11,'[11]1981-1982'!$A$275:$C$384,3,0)</f>
        <v>8504293</v>
      </c>
      <c r="N11" s="2">
        <f>VLOOKUP(A11,'[12]1983-1984'!$A$243:$C$352,3,0)</f>
        <v>9212117</v>
      </c>
      <c r="O11" s="2">
        <f>VLOOKUP(A11,'[13]1985-1986'!$A$210:$C$319,3,0)</f>
        <v>9704383</v>
      </c>
      <c r="P11" s="2">
        <f>VLOOKUP(A11,'[14]1987-1989'!$A$178:$C$287,3,0)</f>
        <v>19489928</v>
      </c>
      <c r="Q11" s="2">
        <f>VLOOKUP(A11,'[15]1990-1992'!$A$130:$C$239,3,0)</f>
        <v>38983291</v>
      </c>
      <c r="R11" s="2">
        <v>36200173</v>
      </c>
      <c r="S11" s="2"/>
      <c r="T11" s="2"/>
      <c r="U11" s="2"/>
      <c r="W11" s="2">
        <f t="shared" si="0"/>
        <v>152206060</v>
      </c>
    </row>
    <row r="12" spans="1:23" x14ac:dyDescent="0.2">
      <c r="A12" s="1">
        <v>34639</v>
      </c>
      <c r="B12" s="2">
        <v>1605077</v>
      </c>
      <c r="C12" s="2">
        <f>VLOOKUP(A12,'[1]1951-1953'!$A$643:$C$752,3,0)</f>
        <v>635310</v>
      </c>
      <c r="D12" s="2">
        <f>VLOOKUP(A12,'[2]1954-1956'!$A$643:$C$752,3,0)</f>
        <v>507857</v>
      </c>
      <c r="E12" s="2">
        <f>VLOOKUP(A12,'[3]1957-1959'!$A$643:$C$752,3,0)</f>
        <v>2062348</v>
      </c>
      <c r="F12" s="2">
        <f>VLOOKUP(A12,'[4]1960-1962'!$A$611:$C$720,3,0)</f>
        <v>1412167</v>
      </c>
      <c r="G12" s="2">
        <f>VLOOKUP(A12,'[5]1963-1965'!$A$563:$C$672,3,0)</f>
        <v>1384405</v>
      </c>
      <c r="H12" s="2">
        <f>VLOOKUP(A12,'[6]1966-1968'!$A$515:$D$624,3,0)</f>
        <v>1804161</v>
      </c>
      <c r="I12" s="2">
        <f>VLOOKUP(A12,'[7]1969-1971'!$A$467:$C$576,3,0)</f>
        <v>1515375</v>
      </c>
      <c r="J12" s="2">
        <f>VLOOKUP(A12,'[8]1972-1974'!$A$419:$C$528,3,0)</f>
        <v>5234404</v>
      </c>
      <c r="K12" s="2">
        <f>VLOOKUP(A12,'[9]1975-1977'!$A$371:$C$480,3,0)</f>
        <v>5348686</v>
      </c>
      <c r="L12" s="2">
        <f>VLOOKUP(A12,'[10]1978-1980'!$A$323:$C$432,3,0)</f>
        <v>8279685</v>
      </c>
      <c r="M12" s="2">
        <f>VLOOKUP(A12,'[11]1981-1982'!$A$275:$C$384,3,0)</f>
        <v>8266556</v>
      </c>
      <c r="N12" s="2">
        <f>VLOOKUP(A12,'[12]1983-1984'!$A$243:$C$352,3,0)</f>
        <v>8966192</v>
      </c>
      <c r="O12" s="2">
        <f>VLOOKUP(A12,'[13]1985-1986'!$A$210:$C$319,3,0)</f>
        <v>9654245</v>
      </c>
      <c r="P12" s="2">
        <f>VLOOKUP(A12,'[14]1987-1989'!$A$178:$C$287,3,0)</f>
        <v>19185216</v>
      </c>
      <c r="Q12" s="2">
        <f>VLOOKUP(A12,'[15]1990-1992'!$A$130:$C$239,3,0)</f>
        <v>37558415</v>
      </c>
      <c r="R12" s="2">
        <v>35366137</v>
      </c>
      <c r="S12" s="2"/>
      <c r="T12" s="2"/>
      <c r="U12" s="2"/>
      <c r="W12" s="2">
        <f t="shared" si="0"/>
        <v>148786236</v>
      </c>
    </row>
    <row r="13" spans="1:23" x14ac:dyDescent="0.2">
      <c r="A13" s="1">
        <v>34669</v>
      </c>
      <c r="B13" s="2">
        <v>1604196</v>
      </c>
      <c r="C13" s="2">
        <f>VLOOKUP(A13,'[1]1951-1953'!$A$643:$C$752,3,0)</f>
        <v>646085</v>
      </c>
      <c r="D13" s="2">
        <f>VLOOKUP(A13,'[2]1954-1956'!$A$643:$C$752,3,0)</f>
        <v>510827</v>
      </c>
      <c r="E13" s="2">
        <f>VLOOKUP(A13,'[3]1957-1959'!$A$643:$C$752,3,0)</f>
        <v>2093318</v>
      </c>
      <c r="F13" s="2">
        <f>VLOOKUP(A13,'[4]1960-1962'!$A$611:$C$720,3,0)</f>
        <v>1398198</v>
      </c>
      <c r="G13" s="2">
        <f>VLOOKUP(A13,'[5]1963-1965'!$A$563:$C$672,3,0)</f>
        <v>1439720</v>
      </c>
      <c r="H13" s="2">
        <f>VLOOKUP(A13,'[6]1966-1968'!$A$515:$D$624,3,0)</f>
        <v>1832960</v>
      </c>
      <c r="I13" s="2">
        <f>VLOOKUP(A13,'[7]1969-1971'!$A$467:$C$576,3,0)</f>
        <v>1519169</v>
      </c>
      <c r="J13" s="2">
        <f>VLOOKUP(A13,'[8]1972-1974'!$A$419:$C$528,3,0)</f>
        <v>5241734</v>
      </c>
      <c r="K13" s="2">
        <f>VLOOKUP(A13,'[9]1975-1977'!$A$371:$C$480,3,0)</f>
        <v>5372020</v>
      </c>
      <c r="L13" s="2">
        <f>VLOOKUP(A13,'[10]1978-1980'!$A$323:$C$432,3,0)</f>
        <v>8492344</v>
      </c>
      <c r="M13" s="2">
        <f>VLOOKUP(A13,'[11]1981-1982'!$A$275:$C$384,3,0)</f>
        <v>8354824</v>
      </c>
      <c r="N13" s="2">
        <f>VLOOKUP(A13,'[12]1983-1984'!$A$243:$C$352,3,0)</f>
        <v>9108978</v>
      </c>
      <c r="O13" s="2">
        <f>VLOOKUP(A13,'[13]1985-1986'!$A$210:$C$319,3,0)</f>
        <v>10037683</v>
      </c>
      <c r="P13" s="2">
        <f>VLOOKUP(A13,'[14]1987-1989'!$A$178:$C$287,3,0)</f>
        <v>19388126</v>
      </c>
      <c r="Q13" s="2">
        <f>VLOOKUP(A13,'[15]1990-1992'!$A$130:$C$239,3,0)</f>
        <v>37880212</v>
      </c>
      <c r="R13" s="2">
        <v>35561429</v>
      </c>
      <c r="S13" s="2"/>
      <c r="T13" s="2"/>
      <c r="U13" s="2"/>
      <c r="W13" s="2">
        <f t="shared" si="0"/>
        <v>150481823</v>
      </c>
    </row>
    <row r="14" spans="1:23" x14ac:dyDescent="0.2">
      <c r="A14" s="1">
        <v>34700</v>
      </c>
      <c r="B14" s="2">
        <v>1545681</v>
      </c>
      <c r="C14" s="2">
        <f>VLOOKUP(A14,'[1]1951-1953'!$A$643:$C$752,3,0)</f>
        <v>616129</v>
      </c>
      <c r="D14" s="2">
        <f>VLOOKUP(A14,'[2]1954-1956'!$A$643:$C$752,3,0)</f>
        <v>517996</v>
      </c>
      <c r="E14" s="2">
        <f>VLOOKUP(A14,'[3]1957-1959'!$A$643:$C$752,3,0)</f>
        <v>2137620</v>
      </c>
      <c r="F14" s="2">
        <f>VLOOKUP(A14,'[4]1960-1962'!$A$611:$C$720,3,0)</f>
        <v>1369506</v>
      </c>
      <c r="G14" s="2">
        <f>VLOOKUP(A14,'[5]1963-1965'!$A$563:$C$672,3,0)</f>
        <v>1379996</v>
      </c>
      <c r="H14" s="2">
        <f>VLOOKUP(A14,'[6]1966-1968'!$A$515:$D$624,3,0)</f>
        <v>1641295</v>
      </c>
      <c r="I14" s="2">
        <f>VLOOKUP(A14,'[7]1969-1971'!$A$467:$C$576,3,0)</f>
        <v>1357167</v>
      </c>
      <c r="J14" s="2">
        <f>VLOOKUP(A14,'[8]1972-1974'!$A$419:$C$528,3,0)</f>
        <v>5424726</v>
      </c>
      <c r="K14" s="2">
        <f>VLOOKUP(A14,'[9]1975-1977'!$A$371:$C$480,3,0)</f>
        <v>5161548</v>
      </c>
      <c r="L14" s="2">
        <f>VLOOKUP(A14,'[10]1978-1980'!$A$323:$C$432,3,0)</f>
        <v>8604284</v>
      </c>
      <c r="M14" s="2">
        <f>VLOOKUP(A14,'[11]1981-1982'!$A$275:$C$384,3,0)</f>
        <v>8100668</v>
      </c>
      <c r="N14" s="2">
        <f>VLOOKUP(A14,'[12]1983-1984'!$A$243:$C$352,3,0)</f>
        <v>8980945</v>
      </c>
      <c r="O14" s="2">
        <f>VLOOKUP(A14,'[13]1985-1986'!$A$210:$C$319,3,0)</f>
        <v>9984633</v>
      </c>
      <c r="P14" s="2">
        <f>VLOOKUP(A14,'[14]1987-1989'!$A$178:$C$287,3,0)</f>
        <v>19156662</v>
      </c>
      <c r="Q14" s="2">
        <f>VLOOKUP(A14,'[15]1990-1992'!$A$130:$C$239,3,0)</f>
        <v>36190673</v>
      </c>
      <c r="R14" s="2">
        <v>33747311</v>
      </c>
      <c r="S14" s="2"/>
      <c r="T14" s="2"/>
      <c r="U14" s="2"/>
      <c r="W14" s="2">
        <f t="shared" si="0"/>
        <v>145916840</v>
      </c>
    </row>
    <row r="15" spans="1:23" x14ac:dyDescent="0.2">
      <c r="A15" s="1">
        <v>34731</v>
      </c>
      <c r="B15" s="2">
        <v>1359276</v>
      </c>
      <c r="C15" s="2">
        <f>VLOOKUP(A15,'[1]1951-1953'!$A$643:$C$752,3,0)</f>
        <v>569362</v>
      </c>
      <c r="D15" s="2">
        <f>VLOOKUP(A15,'[2]1954-1956'!$A$643:$C$752,3,0)</f>
        <v>472500</v>
      </c>
      <c r="E15" s="2">
        <f>VLOOKUP(A15,'[3]1957-1959'!$A$643:$C$752,3,0)</f>
        <v>1880294</v>
      </c>
      <c r="F15" s="2">
        <f>VLOOKUP(A15,'[4]1960-1962'!$A$611:$C$720,3,0)</f>
        <v>1380290</v>
      </c>
      <c r="G15" s="2">
        <f>VLOOKUP(A15,'[5]1963-1965'!$A$563:$C$672,3,0)</f>
        <v>1283065</v>
      </c>
      <c r="H15" s="2">
        <f>VLOOKUP(A15,'[6]1966-1968'!$A$515:$D$624,3,0)</f>
        <v>1593621</v>
      </c>
      <c r="I15" s="2">
        <f>VLOOKUP(A15,'[7]1969-1971'!$A$467:$C$576,3,0)</f>
        <v>1306150</v>
      </c>
      <c r="J15" s="2">
        <f>VLOOKUP(A15,'[8]1972-1974'!$A$419:$C$528,3,0)</f>
        <v>4691591</v>
      </c>
      <c r="K15" s="2">
        <f>VLOOKUP(A15,'[9]1975-1977'!$A$371:$C$480,3,0)</f>
        <v>4452496</v>
      </c>
      <c r="L15" s="2">
        <f>VLOOKUP(A15,'[10]1978-1980'!$A$323:$C$432,3,0)</f>
        <v>7940025</v>
      </c>
      <c r="M15" s="2">
        <f>VLOOKUP(A15,'[11]1981-1982'!$A$275:$C$384,3,0)</f>
        <v>7252483</v>
      </c>
      <c r="N15" s="2">
        <f>VLOOKUP(A15,'[12]1983-1984'!$A$243:$C$352,3,0)</f>
        <v>8120554</v>
      </c>
      <c r="O15" s="2">
        <f>VLOOKUP(A15,'[13]1985-1986'!$A$210:$C$319,3,0)</f>
        <v>8770775</v>
      </c>
      <c r="P15" s="2">
        <f>VLOOKUP(A15,'[14]1987-1989'!$A$178:$C$287,3,0)</f>
        <v>16977655</v>
      </c>
      <c r="Q15" s="2">
        <f>VLOOKUP(A15,'[15]1990-1992'!$A$130:$C$239,3,0)</f>
        <v>32252665</v>
      </c>
      <c r="R15" s="2">
        <v>29481600</v>
      </c>
      <c r="S15" s="2"/>
      <c r="T15" s="2"/>
      <c r="U15" s="2"/>
      <c r="W15" s="2">
        <f t="shared" si="0"/>
        <v>129784402</v>
      </c>
    </row>
    <row r="16" spans="1:23" x14ac:dyDescent="0.2">
      <c r="A16" s="1">
        <v>34759</v>
      </c>
      <c r="B16" s="2">
        <v>1551190</v>
      </c>
      <c r="C16" s="2">
        <f>VLOOKUP(A16,'[1]1951-1953'!$A$643:$C$752,3,0)</f>
        <v>608293</v>
      </c>
      <c r="D16" s="2">
        <f>VLOOKUP(A16,'[2]1954-1956'!$A$643:$C$752,3,0)</f>
        <v>500625</v>
      </c>
      <c r="E16" s="2">
        <f>VLOOKUP(A16,'[3]1957-1959'!$A$643:$C$752,3,0)</f>
        <v>2027916</v>
      </c>
      <c r="F16" s="2">
        <f>VLOOKUP(A16,'[4]1960-1962'!$A$611:$C$720,3,0)</f>
        <v>1527777</v>
      </c>
      <c r="G16" s="2">
        <f>VLOOKUP(A16,'[5]1963-1965'!$A$563:$C$672,3,0)</f>
        <v>1539962</v>
      </c>
      <c r="H16" s="2">
        <f>VLOOKUP(A16,'[6]1966-1968'!$A$515:$D$624,3,0)</f>
        <v>1709247</v>
      </c>
      <c r="I16" s="2">
        <f>VLOOKUP(A16,'[7]1969-1971'!$A$467:$C$576,3,0)</f>
        <v>1478618</v>
      </c>
      <c r="J16" s="2">
        <f>VLOOKUP(A16,'[8]1972-1974'!$A$419:$C$528,3,0)</f>
        <v>5274233</v>
      </c>
      <c r="K16" s="2">
        <f>VLOOKUP(A16,'[9]1975-1977'!$A$371:$C$480,3,0)</f>
        <v>4752387</v>
      </c>
      <c r="L16" s="2">
        <f>VLOOKUP(A16,'[10]1978-1980'!$A$323:$C$432,3,0)</f>
        <v>8854648</v>
      </c>
      <c r="M16" s="2">
        <f>VLOOKUP(A16,'[11]1981-1982'!$A$275:$C$384,3,0)</f>
        <v>7744367</v>
      </c>
      <c r="N16" s="2">
        <f>VLOOKUP(A16,'[12]1983-1984'!$A$243:$C$352,3,0)</f>
        <v>9202667</v>
      </c>
      <c r="O16" s="2">
        <f>VLOOKUP(A16,'[13]1985-1986'!$A$210:$C$319,3,0)</f>
        <v>9394601</v>
      </c>
      <c r="P16" s="2">
        <f>VLOOKUP(A16,'[14]1987-1989'!$A$178:$C$287,3,0)</f>
        <v>18353795</v>
      </c>
      <c r="Q16" s="2">
        <f>VLOOKUP(A16,'[15]1990-1992'!$A$130:$C$239,3,0)</f>
        <v>34198397</v>
      </c>
      <c r="R16" s="2">
        <v>31575319</v>
      </c>
      <c r="S16" s="2"/>
      <c r="T16" s="2"/>
      <c r="U16" s="2"/>
      <c r="W16" s="2">
        <f t="shared" si="0"/>
        <v>140294042</v>
      </c>
    </row>
    <row r="17" spans="1:23" x14ac:dyDescent="0.2">
      <c r="A17" s="1">
        <v>34790</v>
      </c>
      <c r="B17" s="2">
        <v>1558509</v>
      </c>
      <c r="C17" s="2">
        <f>VLOOKUP(A17,'[1]1951-1953'!$A$643:$C$752,3,0)</f>
        <v>565823</v>
      </c>
      <c r="D17" s="2">
        <f>VLOOKUP(A17,'[2]1954-1956'!$A$643:$C$752,3,0)</f>
        <v>474230</v>
      </c>
      <c r="E17" s="2">
        <f>VLOOKUP(A17,'[3]1957-1959'!$A$643:$C$752,3,0)</f>
        <v>1960100</v>
      </c>
      <c r="F17" s="2">
        <f>VLOOKUP(A17,'[4]1960-1962'!$A$611:$C$720,3,0)</f>
        <v>1437078</v>
      </c>
      <c r="G17" s="2">
        <f>VLOOKUP(A17,'[5]1963-1965'!$A$563:$C$672,3,0)</f>
        <v>1445389</v>
      </c>
      <c r="H17" s="2">
        <f>VLOOKUP(A17,'[6]1966-1968'!$A$515:$D$624,3,0)</f>
        <v>1574214</v>
      </c>
      <c r="I17" s="2">
        <f>VLOOKUP(A17,'[7]1969-1971'!$A$467:$C$576,3,0)</f>
        <v>1424707</v>
      </c>
      <c r="J17" s="2">
        <f>VLOOKUP(A17,'[8]1972-1974'!$A$419:$C$528,3,0)</f>
        <v>5111722</v>
      </c>
      <c r="K17" s="2">
        <f>VLOOKUP(A17,'[9]1975-1977'!$A$371:$C$480,3,0)</f>
        <v>4653995</v>
      </c>
      <c r="L17" s="2">
        <f>VLOOKUP(A17,'[10]1978-1980'!$A$323:$C$432,3,0)</f>
        <v>8706073</v>
      </c>
      <c r="M17" s="2">
        <f>VLOOKUP(A17,'[11]1981-1982'!$A$275:$C$384,3,0)</f>
        <v>7470236</v>
      </c>
      <c r="N17" s="2">
        <f>VLOOKUP(A17,'[12]1983-1984'!$A$243:$C$352,3,0)</f>
        <v>8525307</v>
      </c>
      <c r="O17" s="2">
        <f>VLOOKUP(A17,'[13]1985-1986'!$A$210:$C$319,3,0)</f>
        <v>8982775</v>
      </c>
      <c r="P17" s="2">
        <f>VLOOKUP(A17,'[14]1987-1989'!$A$178:$C$287,3,0)</f>
        <v>17752883</v>
      </c>
      <c r="Q17" s="2">
        <f>VLOOKUP(A17,'[15]1990-1992'!$A$130:$C$239,3,0)</f>
        <v>32695775</v>
      </c>
      <c r="R17" s="2">
        <v>29975503</v>
      </c>
      <c r="S17" s="2"/>
      <c r="T17" s="2"/>
      <c r="U17" s="2"/>
      <c r="W17" s="2">
        <f t="shared" si="0"/>
        <v>134314319</v>
      </c>
    </row>
    <row r="18" spans="1:23" x14ac:dyDescent="0.2">
      <c r="A18" s="1">
        <v>34820</v>
      </c>
      <c r="B18" s="2">
        <v>1750421</v>
      </c>
      <c r="C18" s="2">
        <f>VLOOKUP(A18,'[1]1951-1953'!$A$643:$C$752,3,0)</f>
        <v>554123</v>
      </c>
      <c r="D18" s="2">
        <f>VLOOKUP(A18,'[2]1954-1956'!$A$643:$C$752,3,0)</f>
        <v>487560</v>
      </c>
      <c r="E18" s="2">
        <f>VLOOKUP(A18,'[3]1957-1959'!$A$643:$C$752,3,0)</f>
        <v>2028020</v>
      </c>
      <c r="F18" s="2">
        <f>VLOOKUP(A18,'[4]1960-1962'!$A$611:$C$720,3,0)</f>
        <v>1517882</v>
      </c>
      <c r="G18" s="2">
        <f>VLOOKUP(A18,'[5]1963-1965'!$A$563:$C$672,3,0)</f>
        <v>1487223</v>
      </c>
      <c r="H18" s="2">
        <f>VLOOKUP(A18,'[6]1966-1968'!$A$515:$D$624,3,0)</f>
        <v>1605777</v>
      </c>
      <c r="I18" s="2">
        <f>VLOOKUP(A18,'[7]1969-1971'!$A$467:$C$576,3,0)</f>
        <v>1419425</v>
      </c>
      <c r="J18" s="2">
        <f>VLOOKUP(A18,'[8]1972-1974'!$A$419:$C$528,3,0)</f>
        <v>5337738</v>
      </c>
      <c r="K18" s="2">
        <f>VLOOKUP(A18,'[9]1975-1977'!$A$371:$C$480,3,0)</f>
        <v>4756803</v>
      </c>
      <c r="L18" s="2">
        <f>VLOOKUP(A18,'[10]1978-1980'!$A$323:$C$432,3,0)</f>
        <v>8683696</v>
      </c>
      <c r="M18" s="2">
        <f>VLOOKUP(A18,'[11]1981-1982'!$A$275:$C$384,3,0)</f>
        <v>7664040</v>
      </c>
      <c r="N18" s="2">
        <f>VLOOKUP(A18,'[12]1983-1984'!$A$243:$C$352,3,0)</f>
        <v>8530592</v>
      </c>
      <c r="O18" s="2">
        <f>VLOOKUP(A18,'[13]1985-1986'!$A$210:$C$319,3,0)</f>
        <v>9159038</v>
      </c>
      <c r="P18" s="2">
        <f>VLOOKUP(A18,'[14]1987-1989'!$A$178:$C$287,3,0)</f>
        <v>18105899</v>
      </c>
      <c r="Q18" s="2">
        <f>VLOOKUP(A18,'[15]1990-1992'!$A$130:$C$239,3,0)</f>
        <v>32744534</v>
      </c>
      <c r="R18" s="2">
        <v>29989496</v>
      </c>
      <c r="S18" s="2"/>
      <c r="T18" s="2"/>
      <c r="U18" s="2"/>
      <c r="W18" s="2">
        <f t="shared" si="0"/>
        <v>135822267</v>
      </c>
    </row>
    <row r="19" spans="1:23" x14ac:dyDescent="0.2">
      <c r="A19" s="1">
        <v>34851</v>
      </c>
      <c r="B19" s="2">
        <v>1788356</v>
      </c>
      <c r="C19" s="2">
        <f>VLOOKUP(A19,'[1]1951-1953'!$A$643:$C$752,3,0)</f>
        <v>556881</v>
      </c>
      <c r="D19" s="2">
        <f>VLOOKUP(A19,'[2]1954-1956'!$A$643:$C$752,3,0)</f>
        <v>455024</v>
      </c>
      <c r="E19" s="2">
        <f>VLOOKUP(A19,'[3]1957-1959'!$A$643:$C$752,3,0)</f>
        <v>2045262</v>
      </c>
      <c r="F19" s="2">
        <f>VLOOKUP(A19,'[4]1960-1962'!$A$611:$C$720,3,0)</f>
        <v>1480079</v>
      </c>
      <c r="G19" s="2">
        <f>VLOOKUP(A19,'[5]1963-1965'!$A$563:$C$672,3,0)</f>
        <v>1400157</v>
      </c>
      <c r="H19" s="2">
        <f>VLOOKUP(A19,'[6]1966-1968'!$A$515:$D$624,3,0)</f>
        <v>1592378</v>
      </c>
      <c r="I19" s="2">
        <f>VLOOKUP(A19,'[7]1969-1971'!$A$467:$C$576,3,0)</f>
        <v>1325945</v>
      </c>
      <c r="J19" s="2">
        <f>VLOOKUP(A19,'[8]1972-1974'!$A$419:$C$528,3,0)</f>
        <v>4958657</v>
      </c>
      <c r="K19" s="2">
        <f>VLOOKUP(A19,'[9]1975-1977'!$A$371:$C$480,3,0)</f>
        <v>4582946</v>
      </c>
      <c r="L19" s="2">
        <f>VLOOKUP(A19,'[10]1978-1980'!$A$323:$C$432,3,0)</f>
        <v>8459408</v>
      </c>
      <c r="M19" s="2">
        <f>VLOOKUP(A19,'[11]1981-1982'!$A$275:$C$384,3,0)</f>
        <v>7259928</v>
      </c>
      <c r="N19" s="2">
        <f>VLOOKUP(A19,'[12]1983-1984'!$A$243:$C$352,3,0)</f>
        <v>8186075</v>
      </c>
      <c r="O19" s="2">
        <f>VLOOKUP(A19,'[13]1985-1986'!$A$210:$C$319,3,0)</f>
        <v>8911599</v>
      </c>
      <c r="P19" s="2">
        <f>VLOOKUP(A19,'[14]1987-1989'!$A$178:$C$287,3,0)</f>
        <v>17420208</v>
      </c>
      <c r="Q19" s="2">
        <f>VLOOKUP(A19,'[15]1990-1992'!$A$130:$C$239,3,0)</f>
        <v>31076867</v>
      </c>
      <c r="R19" s="2">
        <v>27678372</v>
      </c>
      <c r="S19" s="2"/>
      <c r="T19" s="2"/>
      <c r="U19" s="2"/>
      <c r="W19" s="2">
        <f t="shared" si="0"/>
        <v>129178142</v>
      </c>
    </row>
    <row r="20" spans="1:23" x14ac:dyDescent="0.2">
      <c r="A20" s="1">
        <v>34881</v>
      </c>
      <c r="B20" s="2">
        <v>1731740</v>
      </c>
      <c r="C20" s="2">
        <f>VLOOKUP(A20,'[1]1951-1953'!$A$643:$C$752,3,0)</f>
        <v>580453</v>
      </c>
      <c r="D20" s="2">
        <f>VLOOKUP(A20,'[2]1954-1956'!$A$643:$C$752,3,0)</f>
        <v>462786</v>
      </c>
      <c r="E20" s="2">
        <f>VLOOKUP(A20,'[3]1957-1959'!$A$643:$C$752,3,0)</f>
        <v>2008429</v>
      </c>
      <c r="F20" s="2">
        <f>VLOOKUP(A20,'[4]1960-1962'!$A$611:$C$720,3,0)</f>
        <v>1527611</v>
      </c>
      <c r="G20" s="2">
        <f>VLOOKUP(A20,'[5]1963-1965'!$A$563:$C$672,3,0)</f>
        <v>1412270</v>
      </c>
      <c r="H20" s="2">
        <f>VLOOKUP(A20,'[6]1966-1968'!$A$515:$D$624,3,0)</f>
        <v>1577939</v>
      </c>
      <c r="I20" s="2">
        <f>VLOOKUP(A20,'[7]1969-1971'!$A$467:$C$576,3,0)</f>
        <v>1294623</v>
      </c>
      <c r="J20" s="2">
        <f>VLOOKUP(A20,'[8]1972-1974'!$A$419:$C$528,3,0)</f>
        <v>5180514</v>
      </c>
      <c r="K20" s="2">
        <f>VLOOKUP(A20,'[9]1975-1977'!$A$371:$C$480,3,0)</f>
        <v>4703019</v>
      </c>
      <c r="L20" s="2">
        <f>VLOOKUP(A20,'[10]1978-1980'!$A$323:$C$432,3,0)</f>
        <v>8706531</v>
      </c>
      <c r="M20" s="2">
        <f>VLOOKUP(A20,'[11]1981-1982'!$A$275:$C$384,3,0)</f>
        <v>7353604</v>
      </c>
      <c r="N20" s="2">
        <f>VLOOKUP(A20,'[12]1983-1984'!$A$243:$C$352,3,0)</f>
        <v>8365983</v>
      </c>
      <c r="O20" s="2">
        <f>VLOOKUP(A20,'[13]1985-1986'!$A$210:$C$319,3,0)</f>
        <v>9368298</v>
      </c>
      <c r="P20" s="2">
        <f>VLOOKUP(A20,'[14]1987-1989'!$A$178:$C$287,3,0)</f>
        <v>17384834</v>
      </c>
      <c r="Q20" s="2">
        <f>VLOOKUP(A20,'[15]1990-1992'!$A$130:$C$239,3,0)</f>
        <v>31042564</v>
      </c>
      <c r="R20" s="2">
        <v>26838178</v>
      </c>
      <c r="S20" s="2"/>
      <c r="T20" s="2"/>
      <c r="U20" s="2"/>
      <c r="W20" s="2">
        <f t="shared" si="0"/>
        <v>129539376</v>
      </c>
    </row>
    <row r="21" spans="1:23" x14ac:dyDescent="0.2">
      <c r="A21" s="1">
        <v>34912</v>
      </c>
      <c r="B21" s="2">
        <v>1610004</v>
      </c>
      <c r="C21" s="2">
        <f>VLOOKUP(A21,'[1]1951-1953'!$A$643:$C$752,3,0)</f>
        <v>565783</v>
      </c>
      <c r="D21" s="2">
        <f>VLOOKUP(A21,'[2]1954-1956'!$A$643:$C$752,3,0)</f>
        <v>469583</v>
      </c>
      <c r="E21" s="2">
        <f>VLOOKUP(A21,'[3]1957-1959'!$A$643:$C$752,3,0)</f>
        <v>1963888</v>
      </c>
      <c r="F21" s="2">
        <f>VLOOKUP(A21,'[4]1960-1962'!$A$611:$C$720,3,0)</f>
        <v>1492044</v>
      </c>
      <c r="G21" s="2">
        <f>VLOOKUP(A21,'[5]1963-1965'!$A$563:$C$672,3,0)</f>
        <v>1367961</v>
      </c>
      <c r="H21" s="2">
        <f>VLOOKUP(A21,'[6]1966-1968'!$A$515:$D$624,3,0)</f>
        <v>1647219</v>
      </c>
      <c r="I21" s="2">
        <f>VLOOKUP(A21,'[7]1969-1971'!$A$467:$C$576,3,0)</f>
        <v>1269740</v>
      </c>
      <c r="J21" s="2">
        <f>VLOOKUP(A21,'[8]1972-1974'!$A$419:$C$528,3,0)</f>
        <v>5312099</v>
      </c>
      <c r="K21" s="2">
        <f>VLOOKUP(A21,'[9]1975-1977'!$A$371:$C$480,3,0)</f>
        <v>4512692</v>
      </c>
      <c r="L21" s="2">
        <f>VLOOKUP(A21,'[10]1978-1980'!$A$323:$C$432,3,0)</f>
        <v>8469121</v>
      </c>
      <c r="M21" s="2">
        <f>VLOOKUP(A21,'[11]1981-1982'!$A$275:$C$384,3,0)</f>
        <v>7346500</v>
      </c>
      <c r="N21" s="2">
        <f>VLOOKUP(A21,'[12]1983-1984'!$A$243:$C$352,3,0)</f>
        <v>8026998</v>
      </c>
      <c r="O21" s="2">
        <f>VLOOKUP(A21,'[13]1985-1986'!$A$210:$C$319,3,0)</f>
        <v>9256810</v>
      </c>
      <c r="P21" s="2">
        <f>VLOOKUP(A21,'[14]1987-1989'!$A$178:$C$287,3,0)</f>
        <v>17126344</v>
      </c>
      <c r="Q21" s="2">
        <f>VLOOKUP(A21,'[15]1990-1992'!$A$130:$C$239,3,0)</f>
        <v>29912619</v>
      </c>
      <c r="R21" s="2">
        <v>25692781</v>
      </c>
      <c r="S21" s="2"/>
      <c r="T21" s="2"/>
      <c r="U21" s="2"/>
      <c r="W21" s="2">
        <f t="shared" si="0"/>
        <v>126042186</v>
      </c>
    </row>
    <row r="22" spans="1:23" x14ac:dyDescent="0.2">
      <c r="A22" s="1">
        <v>34943</v>
      </c>
      <c r="B22" s="2">
        <v>1471848</v>
      </c>
      <c r="C22" s="2">
        <f>VLOOKUP(A22,'[1]1951-1953'!$A$643:$C$752,3,0)</f>
        <v>562805</v>
      </c>
      <c r="D22" s="2">
        <f>VLOOKUP(A22,'[2]1954-1956'!$A$643:$C$752,3,0)</f>
        <v>454525</v>
      </c>
      <c r="E22" s="2">
        <f>VLOOKUP(A22,'[3]1957-1959'!$A$643:$C$752,3,0)</f>
        <v>1907209</v>
      </c>
      <c r="F22" s="2">
        <f>VLOOKUP(A22,'[4]1960-1962'!$A$611:$C$720,3,0)</f>
        <v>1424299</v>
      </c>
      <c r="G22" s="2">
        <f>VLOOKUP(A22,'[5]1963-1965'!$A$563:$C$672,3,0)</f>
        <v>1294769</v>
      </c>
      <c r="H22" s="2">
        <f>VLOOKUP(A22,'[6]1966-1968'!$A$515:$D$624,3,0)</f>
        <v>1596660</v>
      </c>
      <c r="I22" s="2">
        <f>VLOOKUP(A22,'[7]1969-1971'!$A$467:$C$576,3,0)</f>
        <v>1272900</v>
      </c>
      <c r="J22" s="2">
        <f>VLOOKUP(A22,'[8]1972-1974'!$A$419:$C$528,3,0)</f>
        <v>5047595</v>
      </c>
      <c r="K22" s="2">
        <f>VLOOKUP(A22,'[9]1975-1977'!$A$371:$C$480,3,0)</f>
        <v>4465516</v>
      </c>
      <c r="L22" s="2">
        <f>VLOOKUP(A22,'[10]1978-1980'!$A$323:$C$432,3,0)</f>
        <v>8089139</v>
      </c>
      <c r="M22" s="2">
        <f>VLOOKUP(A22,'[11]1981-1982'!$A$275:$C$384,3,0)</f>
        <v>6891379</v>
      </c>
      <c r="N22" s="2">
        <f>VLOOKUP(A22,'[12]1983-1984'!$A$243:$C$352,3,0)</f>
        <v>8154393</v>
      </c>
      <c r="O22" s="2">
        <f>VLOOKUP(A22,'[13]1985-1986'!$A$210:$C$319,3,0)</f>
        <v>8809000</v>
      </c>
      <c r="P22" s="2">
        <f>VLOOKUP(A22,'[14]1987-1989'!$A$178:$C$287,3,0)</f>
        <v>15938048</v>
      </c>
      <c r="Q22" s="2">
        <f>VLOOKUP(A22,'[15]1990-1992'!$A$130:$C$239,3,0)</f>
        <v>28683328</v>
      </c>
      <c r="R22" s="2">
        <v>24485121</v>
      </c>
      <c r="S22" s="2"/>
      <c r="T22" s="2"/>
      <c r="U22" s="2"/>
      <c r="W22" s="2">
        <f t="shared" si="0"/>
        <v>120548534</v>
      </c>
    </row>
    <row r="23" spans="1:23" x14ac:dyDescent="0.2">
      <c r="A23" s="1">
        <v>34973</v>
      </c>
      <c r="B23" s="2">
        <v>1498866</v>
      </c>
      <c r="C23" s="2">
        <f>VLOOKUP(A23,'[1]1951-1953'!$A$643:$C$752,3,0)</f>
        <v>625589</v>
      </c>
      <c r="D23" s="2">
        <f>VLOOKUP(A23,'[2]1954-1956'!$A$643:$C$752,3,0)</f>
        <v>426751</v>
      </c>
      <c r="E23" s="2">
        <f>VLOOKUP(A23,'[3]1957-1959'!$A$643:$C$752,3,0)</f>
        <v>1998750</v>
      </c>
      <c r="F23" s="2">
        <f>VLOOKUP(A23,'[4]1960-1962'!$A$611:$C$720,3,0)</f>
        <v>1417313</v>
      </c>
      <c r="G23" s="2">
        <f>VLOOKUP(A23,'[5]1963-1965'!$A$563:$C$672,3,0)</f>
        <v>1321537</v>
      </c>
      <c r="H23" s="2">
        <f>VLOOKUP(A23,'[6]1966-1968'!$A$515:$D$624,3,0)</f>
        <v>1532183</v>
      </c>
      <c r="I23" s="2">
        <f>VLOOKUP(A23,'[7]1969-1971'!$A$467:$C$576,3,0)</f>
        <v>1251264</v>
      </c>
      <c r="J23" s="2">
        <f>VLOOKUP(A23,'[8]1972-1974'!$A$419:$C$528,3,0)</f>
        <v>5306859</v>
      </c>
      <c r="K23" s="2">
        <f>VLOOKUP(A23,'[9]1975-1977'!$A$371:$C$480,3,0)</f>
        <v>4749863</v>
      </c>
      <c r="L23" s="2">
        <f>VLOOKUP(A23,'[10]1978-1980'!$A$323:$C$432,3,0)</f>
        <v>8315573</v>
      </c>
      <c r="M23" s="2">
        <f>VLOOKUP(A23,'[11]1981-1982'!$A$275:$C$384,3,0)</f>
        <v>6953419</v>
      </c>
      <c r="N23" s="2">
        <f>VLOOKUP(A23,'[12]1983-1984'!$A$243:$C$352,3,0)</f>
        <v>8212344</v>
      </c>
      <c r="O23" s="2">
        <f>VLOOKUP(A23,'[13]1985-1986'!$A$210:$C$319,3,0)</f>
        <v>8888742</v>
      </c>
      <c r="P23" s="2">
        <f>VLOOKUP(A23,'[14]1987-1989'!$A$178:$C$287,3,0)</f>
        <v>16246457</v>
      </c>
      <c r="Q23" s="2">
        <f>VLOOKUP(A23,'[15]1990-1992'!$A$130:$C$239,3,0)</f>
        <v>29661513</v>
      </c>
      <c r="R23" s="2">
        <v>24480028</v>
      </c>
      <c r="S23" s="2"/>
      <c r="T23" s="2"/>
      <c r="U23" s="2"/>
      <c r="W23" s="2">
        <f t="shared" si="0"/>
        <v>122887051</v>
      </c>
    </row>
    <row r="24" spans="1:23" x14ac:dyDescent="0.2">
      <c r="A24" s="1">
        <v>35004</v>
      </c>
      <c r="B24" s="2">
        <v>1501256</v>
      </c>
      <c r="C24" s="2">
        <f>VLOOKUP(A24,'[1]1951-1953'!$A$643:$C$752,3,0)</f>
        <v>555070</v>
      </c>
      <c r="D24" s="2">
        <f>VLOOKUP(A24,'[2]1954-1956'!$A$643:$C$752,3,0)</f>
        <v>406912</v>
      </c>
      <c r="E24" s="2">
        <f>VLOOKUP(A24,'[3]1957-1959'!$A$643:$C$752,3,0)</f>
        <v>1887982</v>
      </c>
      <c r="F24" s="2">
        <f>VLOOKUP(A24,'[4]1960-1962'!$A$611:$C$720,3,0)</f>
        <v>1371265</v>
      </c>
      <c r="G24" s="2">
        <f>VLOOKUP(A24,'[5]1963-1965'!$A$563:$C$672,3,0)</f>
        <v>1243660</v>
      </c>
      <c r="H24" s="2">
        <f>VLOOKUP(A24,'[6]1966-1968'!$A$515:$D$624,3,0)</f>
        <v>1401941</v>
      </c>
      <c r="I24" s="2">
        <f>VLOOKUP(A24,'[7]1969-1971'!$A$467:$C$576,3,0)</f>
        <v>1290662</v>
      </c>
      <c r="J24" s="2">
        <f>VLOOKUP(A24,'[8]1972-1974'!$A$419:$C$528,3,0)</f>
        <v>5262486</v>
      </c>
      <c r="K24" s="2">
        <f>VLOOKUP(A24,'[9]1975-1977'!$A$371:$C$480,3,0)</f>
        <v>4885686</v>
      </c>
      <c r="L24" s="2">
        <f>VLOOKUP(A24,'[10]1978-1980'!$A$323:$C$432,3,0)</f>
        <v>7892315</v>
      </c>
      <c r="M24" s="2">
        <f>VLOOKUP(A24,'[11]1981-1982'!$A$275:$C$384,3,0)</f>
        <v>6724119</v>
      </c>
      <c r="N24" s="2">
        <f>VLOOKUP(A24,'[12]1983-1984'!$A$243:$C$352,3,0)</f>
        <v>7737166</v>
      </c>
      <c r="O24" s="2">
        <f>VLOOKUP(A24,'[13]1985-1986'!$A$210:$C$319,3,0)</f>
        <v>8492491</v>
      </c>
      <c r="P24" s="2">
        <f>VLOOKUP(A24,'[14]1987-1989'!$A$178:$C$287,3,0)</f>
        <v>15370620</v>
      </c>
      <c r="Q24" s="2">
        <f>VLOOKUP(A24,'[15]1990-1992'!$A$130:$C$239,3,0)</f>
        <v>28041836</v>
      </c>
      <c r="R24" s="2">
        <v>23207214</v>
      </c>
      <c r="S24" s="2"/>
      <c r="T24" s="2"/>
      <c r="U24" s="2"/>
      <c r="W24" s="2">
        <f t="shared" si="0"/>
        <v>117272681</v>
      </c>
    </row>
    <row r="25" spans="1:23" x14ac:dyDescent="0.2">
      <c r="A25" s="1">
        <v>35034</v>
      </c>
      <c r="B25" s="2">
        <v>1579053</v>
      </c>
      <c r="C25" s="2">
        <f>VLOOKUP(A25,'[1]1951-1953'!$A$643:$C$752,3,0)</f>
        <v>568261</v>
      </c>
      <c r="D25" s="2">
        <f>VLOOKUP(A25,'[2]1954-1956'!$A$643:$C$752,3,0)</f>
        <v>461994</v>
      </c>
      <c r="E25" s="2">
        <f>VLOOKUP(A25,'[3]1957-1959'!$A$643:$C$752,3,0)</f>
        <v>1955639</v>
      </c>
      <c r="F25" s="2">
        <f>VLOOKUP(A25,'[4]1960-1962'!$A$611:$C$720,3,0)</f>
        <v>1418190</v>
      </c>
      <c r="G25" s="2">
        <f>VLOOKUP(A25,'[5]1963-1965'!$A$563:$C$672,3,0)</f>
        <v>1265040</v>
      </c>
      <c r="H25" s="2">
        <f>VLOOKUP(A25,'[6]1966-1968'!$A$515:$D$624,3,0)</f>
        <v>1438414</v>
      </c>
      <c r="I25" s="2">
        <f>VLOOKUP(A25,'[7]1969-1971'!$A$467:$C$576,3,0)</f>
        <v>1281307</v>
      </c>
      <c r="J25" s="2">
        <f>VLOOKUP(A25,'[8]1972-1974'!$A$419:$C$528,3,0)</f>
        <v>5557577</v>
      </c>
      <c r="K25" s="2">
        <f>VLOOKUP(A25,'[9]1975-1977'!$A$371:$C$480,3,0)</f>
        <v>5004041</v>
      </c>
      <c r="L25" s="2">
        <f>VLOOKUP(A25,'[10]1978-1980'!$A$323:$C$432,3,0)</f>
        <v>7957059</v>
      </c>
      <c r="M25" s="2">
        <f>VLOOKUP(A25,'[11]1981-1982'!$A$275:$C$384,3,0)</f>
        <v>6935552</v>
      </c>
      <c r="N25" s="2">
        <f>VLOOKUP(A25,'[12]1983-1984'!$A$243:$C$352,3,0)</f>
        <v>7857027</v>
      </c>
      <c r="O25" s="2">
        <f>VLOOKUP(A25,'[13]1985-1986'!$A$210:$C$319,3,0)</f>
        <v>8497667</v>
      </c>
      <c r="P25" s="2">
        <f>VLOOKUP(A25,'[14]1987-1989'!$A$178:$C$287,3,0)</f>
        <v>15823873</v>
      </c>
      <c r="Q25" s="2">
        <f>VLOOKUP(A25,'[15]1990-1992'!$A$130:$C$239,3,0)</f>
        <v>28243150</v>
      </c>
      <c r="R25" s="2">
        <v>23234786</v>
      </c>
      <c r="S25" s="2"/>
      <c r="T25" s="2"/>
      <c r="U25" s="2"/>
      <c r="W25" s="2">
        <f t="shared" si="0"/>
        <v>119078630</v>
      </c>
    </row>
    <row r="26" spans="1:23" x14ac:dyDescent="0.2">
      <c r="A26" s="1">
        <v>35065</v>
      </c>
      <c r="B26" s="2">
        <v>1475623</v>
      </c>
      <c r="C26" s="2">
        <f>VLOOKUP(A26,'[1]1951-1953'!$A$643:$C$752,3,0)</f>
        <v>545020</v>
      </c>
      <c r="D26" s="2">
        <f>VLOOKUP(A26,'[2]1954-1956'!$A$643:$C$752,3,0)</f>
        <v>484710</v>
      </c>
      <c r="E26" s="2">
        <f>VLOOKUP(A26,'[3]1957-1959'!$A$643:$C$752,3,0)</f>
        <v>1949666</v>
      </c>
      <c r="F26" s="2">
        <f>VLOOKUP(A26,'[4]1960-1962'!$A$611:$C$720,3,0)</f>
        <v>1419686</v>
      </c>
      <c r="G26" s="2">
        <f>VLOOKUP(A26,'[5]1963-1965'!$A$563:$C$672,3,0)</f>
        <v>1228453</v>
      </c>
      <c r="H26" s="2">
        <f>VLOOKUP(A26,'[6]1966-1968'!$A$515:$D$624,3,0)</f>
        <v>1432317</v>
      </c>
      <c r="I26" s="2">
        <f>VLOOKUP(A26,'[7]1969-1971'!$A$467:$C$576,3,0)</f>
        <v>1276650</v>
      </c>
      <c r="J26" s="2">
        <f>VLOOKUP(A26,'[8]1972-1974'!$A$419:$C$528,3,0)</f>
        <v>5450299</v>
      </c>
      <c r="K26" s="2">
        <f>VLOOKUP(A26,'[9]1975-1977'!$A$371:$C$480,3,0)</f>
        <v>4935822</v>
      </c>
      <c r="L26" s="2">
        <f>VLOOKUP(A26,'[10]1978-1980'!$A$323:$C$432,3,0)</f>
        <v>7900901</v>
      </c>
      <c r="M26" s="2">
        <f>VLOOKUP(A26,'[11]1981-1982'!$A$275:$C$384,3,0)</f>
        <v>6836679</v>
      </c>
      <c r="N26" s="2">
        <f>VLOOKUP(A26,'[12]1983-1984'!$A$243:$C$352,3,0)</f>
        <v>7965523</v>
      </c>
      <c r="O26" s="2">
        <f>VLOOKUP(A26,'[13]1985-1986'!$A$210:$C$319,3,0)</f>
        <v>8165753</v>
      </c>
      <c r="P26" s="2">
        <f>VLOOKUP(A26,'[14]1987-1989'!$A$178:$C$287,3,0)</f>
        <v>15347810</v>
      </c>
      <c r="Q26" s="2">
        <f>VLOOKUP(A26,'[15]1990-1992'!$A$130:$C$239,3,0)</f>
        <v>27160213</v>
      </c>
      <c r="R26" s="2">
        <v>22487852</v>
      </c>
      <c r="S26" s="2"/>
      <c r="T26" s="2"/>
      <c r="U26" s="2"/>
      <c r="W26" s="2">
        <f t="shared" si="0"/>
        <v>116062977</v>
      </c>
    </row>
    <row r="27" spans="1:23" x14ac:dyDescent="0.2">
      <c r="A27" s="1">
        <v>35096</v>
      </c>
      <c r="B27" s="2">
        <v>1309085</v>
      </c>
      <c r="C27" s="2">
        <f>VLOOKUP(A27,'[1]1951-1953'!$A$643:$C$752,3,0)</f>
        <v>497344</v>
      </c>
      <c r="D27" s="2">
        <f>VLOOKUP(A27,'[2]1954-1956'!$A$643:$C$752,3,0)</f>
        <v>521486</v>
      </c>
      <c r="E27" s="2">
        <f>VLOOKUP(A27,'[3]1957-1959'!$A$643:$C$752,3,0)</f>
        <v>1819033</v>
      </c>
      <c r="F27" s="2">
        <f>VLOOKUP(A27,'[4]1960-1962'!$A$611:$C$720,3,0)</f>
        <v>1356075</v>
      </c>
      <c r="G27" s="2">
        <f>VLOOKUP(A27,'[5]1963-1965'!$A$563:$C$672,3,0)</f>
        <v>1167292</v>
      </c>
      <c r="H27" s="2">
        <f>VLOOKUP(A27,'[6]1966-1968'!$A$515:$D$624,3,0)</f>
        <v>1336188</v>
      </c>
      <c r="I27" s="2">
        <f>VLOOKUP(A27,'[7]1969-1971'!$A$467:$C$576,3,0)</f>
        <v>1220359</v>
      </c>
      <c r="J27" s="2">
        <f>VLOOKUP(A27,'[8]1972-1974'!$A$419:$C$528,3,0)</f>
        <v>5075366</v>
      </c>
      <c r="K27" s="2">
        <f>VLOOKUP(A27,'[9]1975-1977'!$A$371:$C$480,3,0)</f>
        <v>4586487</v>
      </c>
      <c r="L27" s="2">
        <f>VLOOKUP(A27,'[10]1978-1980'!$A$323:$C$432,3,0)</f>
        <v>7209541</v>
      </c>
      <c r="M27" s="2">
        <f>VLOOKUP(A27,'[11]1981-1982'!$A$275:$C$384,3,0)</f>
        <v>6487684</v>
      </c>
      <c r="N27" s="2">
        <f>VLOOKUP(A27,'[12]1983-1984'!$A$243:$C$352,3,0)</f>
        <v>7440387</v>
      </c>
      <c r="O27" s="2">
        <f>VLOOKUP(A27,'[13]1985-1986'!$A$210:$C$319,3,0)</f>
        <v>7613943</v>
      </c>
      <c r="P27" s="2">
        <f>VLOOKUP(A27,'[14]1987-1989'!$A$178:$C$287,3,0)</f>
        <v>14160712</v>
      </c>
      <c r="Q27" s="2">
        <f>VLOOKUP(A27,'[15]1990-1992'!$A$130:$C$239,3,0)</f>
        <v>24832476</v>
      </c>
      <c r="R27" s="2">
        <v>20668305</v>
      </c>
      <c r="S27" s="2"/>
      <c r="T27" s="2"/>
      <c r="U27" s="2"/>
      <c r="W27" s="2">
        <f t="shared" si="0"/>
        <v>107301763</v>
      </c>
    </row>
    <row r="28" spans="1:23" x14ac:dyDescent="0.2">
      <c r="A28" s="1">
        <v>35125</v>
      </c>
      <c r="B28" s="2">
        <v>1462330</v>
      </c>
      <c r="C28" s="2">
        <f>VLOOKUP(A28,'[1]1951-1953'!$A$643:$C$752,3,0)</f>
        <v>560888</v>
      </c>
      <c r="D28" s="2">
        <f>VLOOKUP(A28,'[2]1954-1956'!$A$643:$C$752,3,0)</f>
        <v>559060</v>
      </c>
      <c r="E28" s="2">
        <f>VLOOKUP(A28,'[3]1957-1959'!$A$643:$C$752,3,0)</f>
        <v>1931320</v>
      </c>
      <c r="F28" s="2">
        <f>VLOOKUP(A28,'[4]1960-1962'!$A$611:$C$720,3,0)</f>
        <v>1535528</v>
      </c>
      <c r="G28" s="2">
        <f>VLOOKUP(A28,'[5]1963-1965'!$A$563:$C$672,3,0)</f>
        <v>1308031</v>
      </c>
      <c r="H28" s="2">
        <f>VLOOKUP(A28,'[6]1966-1968'!$A$515:$D$624,3,0)</f>
        <v>1488255</v>
      </c>
      <c r="I28" s="2">
        <f>VLOOKUP(A28,'[7]1969-1971'!$A$467:$C$576,3,0)</f>
        <v>1236576</v>
      </c>
      <c r="J28" s="2">
        <f>VLOOKUP(A28,'[8]1972-1974'!$A$419:$C$528,3,0)</f>
        <v>5601330</v>
      </c>
      <c r="K28" s="2">
        <f>VLOOKUP(A28,'[9]1975-1977'!$A$371:$C$480,3,0)</f>
        <v>4823728</v>
      </c>
      <c r="L28" s="2">
        <f>VLOOKUP(A28,'[10]1978-1980'!$A$323:$C$432,3,0)</f>
        <v>7732429</v>
      </c>
      <c r="M28" s="2">
        <f>VLOOKUP(A28,'[11]1981-1982'!$A$275:$C$384,3,0)</f>
        <v>6772007</v>
      </c>
      <c r="N28" s="2">
        <f>VLOOKUP(A28,'[12]1983-1984'!$A$243:$C$352,3,0)</f>
        <v>7761294</v>
      </c>
      <c r="O28" s="2">
        <f>VLOOKUP(A28,'[13]1985-1986'!$A$210:$C$319,3,0)</f>
        <v>8145061</v>
      </c>
      <c r="P28" s="2">
        <f>VLOOKUP(A28,'[14]1987-1989'!$A$178:$C$287,3,0)</f>
        <v>15343603</v>
      </c>
      <c r="Q28" s="2">
        <f>VLOOKUP(A28,'[15]1990-1992'!$A$130:$C$239,3,0)</f>
        <v>26433962</v>
      </c>
      <c r="R28" s="2">
        <v>21529515</v>
      </c>
      <c r="S28" s="2"/>
      <c r="T28" s="2"/>
      <c r="U28" s="2"/>
      <c r="W28" s="2">
        <f t="shared" si="0"/>
        <v>114224917</v>
      </c>
    </row>
    <row r="29" spans="1:23" x14ac:dyDescent="0.2">
      <c r="A29" s="1">
        <v>35156</v>
      </c>
      <c r="B29" s="2">
        <v>1357468</v>
      </c>
      <c r="C29" s="2">
        <f>VLOOKUP(A29,'[1]1951-1953'!$A$643:$C$752,3,0)</f>
        <v>550394</v>
      </c>
      <c r="D29" s="2">
        <f>VLOOKUP(A29,'[2]1954-1956'!$A$643:$C$752,3,0)</f>
        <v>518837</v>
      </c>
      <c r="E29" s="2">
        <f>VLOOKUP(A29,'[3]1957-1959'!$A$643:$C$752,3,0)</f>
        <v>1851003</v>
      </c>
      <c r="F29" s="2">
        <f>VLOOKUP(A29,'[4]1960-1962'!$A$611:$C$720,3,0)</f>
        <v>1554433</v>
      </c>
      <c r="G29" s="2">
        <f>VLOOKUP(A29,'[5]1963-1965'!$A$563:$C$672,3,0)</f>
        <v>1224074</v>
      </c>
      <c r="H29" s="2">
        <f>VLOOKUP(A29,'[6]1966-1968'!$A$515:$D$624,3,0)</f>
        <v>1456669</v>
      </c>
      <c r="I29" s="2">
        <f>VLOOKUP(A29,'[7]1969-1971'!$A$467:$C$576,3,0)</f>
        <v>1232120</v>
      </c>
      <c r="J29" s="2">
        <f>VLOOKUP(A29,'[8]1972-1974'!$A$419:$C$528,3,0)</f>
        <v>5574144</v>
      </c>
      <c r="K29" s="2">
        <f>VLOOKUP(A29,'[9]1975-1977'!$A$371:$C$480,3,0)</f>
        <v>4750768</v>
      </c>
      <c r="L29" s="2">
        <f>VLOOKUP(A29,'[10]1978-1980'!$A$323:$C$432,3,0)</f>
        <v>7400964</v>
      </c>
      <c r="M29" s="2">
        <f>VLOOKUP(A29,'[11]1981-1982'!$A$275:$C$384,3,0)</f>
        <v>6513794</v>
      </c>
      <c r="N29" s="2">
        <f>VLOOKUP(A29,'[12]1983-1984'!$A$243:$C$352,3,0)</f>
        <v>7551954</v>
      </c>
      <c r="O29" s="2">
        <f>VLOOKUP(A29,'[13]1985-1986'!$A$210:$C$319,3,0)</f>
        <v>7976534</v>
      </c>
      <c r="P29" s="2">
        <f>VLOOKUP(A29,'[14]1987-1989'!$A$178:$C$287,3,0)</f>
        <v>14403232</v>
      </c>
      <c r="Q29" s="2">
        <f>VLOOKUP(A29,'[15]1990-1992'!$A$130:$C$239,3,0)</f>
        <v>25140472</v>
      </c>
      <c r="R29" s="2">
        <v>20217642</v>
      </c>
      <c r="S29" s="2"/>
      <c r="T29" s="2"/>
      <c r="U29" s="2"/>
      <c r="W29" s="2">
        <f t="shared" si="0"/>
        <v>109274502</v>
      </c>
    </row>
    <row r="30" spans="1:23" x14ac:dyDescent="0.2">
      <c r="A30" s="1">
        <v>35186</v>
      </c>
      <c r="B30" s="2">
        <v>1382288</v>
      </c>
      <c r="C30" s="2">
        <f>VLOOKUP(A30,'[1]1951-1953'!$A$643:$C$752,3,0)</f>
        <v>547779</v>
      </c>
      <c r="D30" s="2">
        <f>VLOOKUP(A30,'[2]1954-1956'!$A$643:$C$752,3,0)</f>
        <v>523745</v>
      </c>
      <c r="E30" s="2">
        <f>VLOOKUP(A30,'[3]1957-1959'!$A$643:$C$752,3,0)</f>
        <v>1854411</v>
      </c>
      <c r="F30" s="2">
        <f>VLOOKUP(A30,'[4]1960-1962'!$A$611:$C$720,3,0)</f>
        <v>1539992</v>
      </c>
      <c r="G30" s="2">
        <f>VLOOKUP(A30,'[5]1963-1965'!$A$563:$C$672,3,0)</f>
        <v>1228662</v>
      </c>
      <c r="H30" s="2">
        <f>VLOOKUP(A30,'[6]1966-1968'!$A$515:$D$624,3,0)</f>
        <v>1501750</v>
      </c>
      <c r="I30" s="2">
        <f>VLOOKUP(A30,'[7]1969-1971'!$A$467:$C$576,3,0)</f>
        <v>1228572</v>
      </c>
      <c r="J30" s="2">
        <f>VLOOKUP(A30,'[8]1972-1974'!$A$419:$C$528,3,0)</f>
        <v>5577620</v>
      </c>
      <c r="K30" s="2">
        <f>VLOOKUP(A30,'[9]1975-1977'!$A$371:$C$480,3,0)</f>
        <v>4869582</v>
      </c>
      <c r="L30" s="2">
        <f>VLOOKUP(A30,'[10]1978-1980'!$A$323:$C$432,3,0)</f>
        <v>7658583</v>
      </c>
      <c r="M30" s="2">
        <f>VLOOKUP(A30,'[11]1981-1982'!$A$275:$C$384,3,0)</f>
        <v>6940126</v>
      </c>
      <c r="N30" s="2">
        <f>VLOOKUP(A30,'[12]1983-1984'!$A$243:$C$352,3,0)</f>
        <v>7682170</v>
      </c>
      <c r="O30" s="2">
        <f>VLOOKUP(A30,'[13]1985-1986'!$A$210:$C$319,3,0)</f>
        <v>8410287</v>
      </c>
      <c r="P30" s="2">
        <f>VLOOKUP(A30,'[14]1987-1989'!$A$178:$C$287,3,0)</f>
        <v>15070621</v>
      </c>
      <c r="Q30" s="2">
        <f>VLOOKUP(A30,'[15]1990-1992'!$A$130:$C$239,3,0)</f>
        <v>25717119</v>
      </c>
      <c r="R30" s="2">
        <v>20294212</v>
      </c>
      <c r="S30" s="2"/>
      <c r="T30" s="2"/>
      <c r="U30" s="2"/>
      <c r="W30" s="2">
        <f t="shared" si="0"/>
        <v>112027519</v>
      </c>
    </row>
    <row r="31" spans="1:23" x14ac:dyDescent="0.2">
      <c r="A31" s="1">
        <v>35217</v>
      </c>
      <c r="B31" s="2">
        <v>1353070</v>
      </c>
      <c r="C31" s="2">
        <f>VLOOKUP(A31,'[1]1951-1953'!$A$643:$C$752,3,0)</f>
        <v>514680</v>
      </c>
      <c r="D31" s="2">
        <f>VLOOKUP(A31,'[2]1954-1956'!$A$643:$C$752,3,0)</f>
        <v>494392</v>
      </c>
      <c r="E31" s="2">
        <f>VLOOKUP(A31,'[3]1957-1959'!$A$643:$C$752,3,0)</f>
        <v>1789985</v>
      </c>
      <c r="F31" s="2">
        <f>VLOOKUP(A31,'[4]1960-1962'!$A$611:$C$720,3,0)</f>
        <v>1398469</v>
      </c>
      <c r="G31" s="2">
        <f>VLOOKUP(A31,'[5]1963-1965'!$A$563:$C$672,3,0)</f>
        <v>1208970</v>
      </c>
      <c r="H31" s="2">
        <f>VLOOKUP(A31,'[6]1966-1968'!$A$515:$D$624,3,0)</f>
        <v>1448042</v>
      </c>
      <c r="I31" s="2">
        <f>VLOOKUP(A31,'[7]1969-1971'!$A$467:$C$576,3,0)</f>
        <v>1168870</v>
      </c>
      <c r="J31" s="2">
        <f>VLOOKUP(A31,'[8]1972-1974'!$A$419:$C$528,3,0)</f>
        <v>5204288</v>
      </c>
      <c r="K31" s="2">
        <f>VLOOKUP(A31,'[9]1975-1977'!$A$371:$C$480,3,0)</f>
        <v>4700059</v>
      </c>
      <c r="L31" s="2">
        <f>VLOOKUP(A31,'[10]1978-1980'!$A$323:$C$432,3,0)</f>
        <v>7200242</v>
      </c>
      <c r="M31" s="2">
        <f>VLOOKUP(A31,'[11]1981-1982'!$A$275:$C$384,3,0)</f>
        <v>6980742</v>
      </c>
      <c r="N31" s="2">
        <f>VLOOKUP(A31,'[12]1983-1984'!$A$243:$C$352,3,0)</f>
        <v>7148457</v>
      </c>
      <c r="O31" s="2">
        <f>VLOOKUP(A31,'[13]1985-1986'!$A$210:$C$319,3,0)</f>
        <v>8155218</v>
      </c>
      <c r="P31" s="2">
        <f>VLOOKUP(A31,'[14]1987-1989'!$A$178:$C$287,3,0)</f>
        <v>13971619</v>
      </c>
      <c r="Q31" s="2">
        <f>VLOOKUP(A31,'[15]1990-1992'!$A$130:$C$239,3,0)</f>
        <v>24148192</v>
      </c>
      <c r="R31" s="2">
        <v>19128554</v>
      </c>
      <c r="S31" s="2"/>
      <c r="T31" s="2"/>
      <c r="U31" s="2"/>
      <c r="W31" s="2">
        <f t="shared" si="0"/>
        <v>106013849</v>
      </c>
    </row>
    <row r="32" spans="1:23" x14ac:dyDescent="0.2">
      <c r="A32" s="1">
        <v>35247</v>
      </c>
      <c r="B32" s="2">
        <v>1319442</v>
      </c>
      <c r="C32" s="2">
        <f>VLOOKUP(A32,'[1]1951-1953'!$A$643:$C$752,3,0)</f>
        <v>529474</v>
      </c>
      <c r="D32" s="2">
        <f>VLOOKUP(A32,'[2]1954-1956'!$A$643:$C$752,3,0)</f>
        <v>514615</v>
      </c>
      <c r="E32" s="2">
        <f>VLOOKUP(A32,'[3]1957-1959'!$A$643:$C$752,3,0)</f>
        <v>1878405</v>
      </c>
      <c r="F32" s="2">
        <f>VLOOKUP(A32,'[4]1960-1962'!$A$611:$C$720,3,0)</f>
        <v>1411278</v>
      </c>
      <c r="G32" s="2">
        <f>VLOOKUP(A32,'[5]1963-1965'!$A$563:$C$672,3,0)</f>
        <v>1199069</v>
      </c>
      <c r="H32" s="2">
        <f>VLOOKUP(A32,'[6]1966-1968'!$A$515:$D$624,3,0)</f>
        <v>1537360</v>
      </c>
      <c r="I32" s="2">
        <f>VLOOKUP(A32,'[7]1969-1971'!$A$467:$C$576,3,0)</f>
        <v>1218237</v>
      </c>
      <c r="J32" s="2">
        <f>VLOOKUP(A32,'[8]1972-1974'!$A$419:$C$528,3,0)</f>
        <v>5160358</v>
      </c>
      <c r="K32" s="2">
        <f>VLOOKUP(A32,'[9]1975-1977'!$A$371:$C$480,3,0)</f>
        <v>4952061</v>
      </c>
      <c r="L32" s="2">
        <f>VLOOKUP(A32,'[10]1978-1980'!$A$323:$C$432,3,0)</f>
        <v>7479636</v>
      </c>
      <c r="M32" s="2">
        <f>VLOOKUP(A32,'[11]1981-1982'!$A$275:$C$384,3,0)</f>
        <v>7030426</v>
      </c>
      <c r="N32" s="2">
        <f>VLOOKUP(A32,'[12]1983-1984'!$A$243:$C$352,3,0)</f>
        <v>7580395</v>
      </c>
      <c r="O32" s="2">
        <f>VLOOKUP(A32,'[13]1985-1986'!$A$210:$C$319,3,0)</f>
        <v>8304453</v>
      </c>
      <c r="P32" s="2">
        <f>VLOOKUP(A32,'[14]1987-1989'!$A$178:$C$287,3,0)</f>
        <v>14439101</v>
      </c>
      <c r="Q32" s="2">
        <f>VLOOKUP(A32,'[15]1990-1992'!$A$130:$C$239,3,0)</f>
        <v>24153368</v>
      </c>
      <c r="R32" s="2">
        <v>19230391</v>
      </c>
      <c r="S32" s="2"/>
      <c r="T32" s="2"/>
      <c r="U32" s="2"/>
      <c r="W32" s="2">
        <f t="shared" si="0"/>
        <v>107938069</v>
      </c>
    </row>
    <row r="33" spans="1:23" x14ac:dyDescent="0.2">
      <c r="A33" s="1">
        <v>35278</v>
      </c>
      <c r="B33" s="2">
        <v>1291149</v>
      </c>
      <c r="C33" s="2">
        <f>VLOOKUP(A33,'[1]1951-1953'!$A$643:$C$752,3,0)</f>
        <v>525250</v>
      </c>
      <c r="D33" s="2">
        <f>VLOOKUP(A33,'[2]1954-1956'!$A$643:$C$752,3,0)</f>
        <v>488522</v>
      </c>
      <c r="E33" s="2">
        <f>VLOOKUP(A33,'[3]1957-1959'!$A$643:$C$752,3,0)</f>
        <v>1787661</v>
      </c>
      <c r="F33" s="2">
        <f>VLOOKUP(A33,'[4]1960-1962'!$A$611:$C$720,3,0)</f>
        <v>1469249</v>
      </c>
      <c r="G33" s="2">
        <f>VLOOKUP(A33,'[5]1963-1965'!$A$563:$C$672,3,0)</f>
        <v>1264521</v>
      </c>
      <c r="H33" s="2">
        <f>VLOOKUP(A33,'[6]1966-1968'!$A$515:$D$624,3,0)</f>
        <v>1490670</v>
      </c>
      <c r="I33" s="2">
        <f>VLOOKUP(A33,'[7]1969-1971'!$A$467:$C$576,3,0)</f>
        <v>1138602</v>
      </c>
      <c r="J33" s="2">
        <f>VLOOKUP(A33,'[8]1972-1974'!$A$419:$C$528,3,0)</f>
        <v>5045883</v>
      </c>
      <c r="K33" s="2">
        <f>VLOOKUP(A33,'[9]1975-1977'!$A$371:$C$480,3,0)</f>
        <v>4583891</v>
      </c>
      <c r="L33" s="2">
        <f>VLOOKUP(A33,'[10]1978-1980'!$A$323:$C$432,3,0)</f>
        <v>7329580</v>
      </c>
      <c r="M33" s="2">
        <f>VLOOKUP(A33,'[11]1981-1982'!$A$275:$C$384,3,0)</f>
        <v>6950284</v>
      </c>
      <c r="N33" s="2">
        <f>VLOOKUP(A33,'[12]1983-1984'!$A$243:$C$352,3,0)</f>
        <v>7392939</v>
      </c>
      <c r="O33" s="2">
        <f>VLOOKUP(A33,'[13]1985-1986'!$A$210:$C$319,3,0)</f>
        <v>8142223</v>
      </c>
      <c r="P33" s="2">
        <f>VLOOKUP(A33,'[14]1987-1989'!$A$178:$C$287,3,0)</f>
        <v>13996245</v>
      </c>
      <c r="Q33" s="2">
        <f>VLOOKUP(A33,'[15]1990-1992'!$A$130:$C$239,3,0)</f>
        <v>23596384</v>
      </c>
      <c r="R33" s="2">
        <v>18249735</v>
      </c>
      <c r="S33" s="2"/>
      <c r="T33" s="2"/>
      <c r="U33" s="2"/>
      <c r="W33" s="2">
        <f t="shared" si="0"/>
        <v>104742788</v>
      </c>
    </row>
    <row r="34" spans="1:23" x14ac:dyDescent="0.2">
      <c r="A34" s="1">
        <v>35309</v>
      </c>
      <c r="B34" s="2">
        <v>1192980</v>
      </c>
      <c r="C34" s="2">
        <f>VLOOKUP(A34,'[1]1951-1953'!$A$643:$C$752,3,0)</f>
        <v>499618</v>
      </c>
      <c r="D34" s="2">
        <f>VLOOKUP(A34,'[2]1954-1956'!$A$643:$C$752,3,0)</f>
        <v>475030</v>
      </c>
      <c r="E34" s="2">
        <f>VLOOKUP(A34,'[3]1957-1959'!$A$643:$C$752,3,0)</f>
        <v>1792058</v>
      </c>
      <c r="F34" s="2">
        <f>VLOOKUP(A34,'[4]1960-1962'!$A$611:$C$720,3,0)</f>
        <v>1415269</v>
      </c>
      <c r="G34" s="2">
        <f>VLOOKUP(A34,'[5]1963-1965'!$A$563:$C$672,3,0)</f>
        <v>1235496</v>
      </c>
      <c r="H34" s="2">
        <f>VLOOKUP(A34,'[6]1966-1968'!$A$515:$D$624,3,0)</f>
        <v>1443136</v>
      </c>
      <c r="I34" s="2">
        <f>VLOOKUP(A34,'[7]1969-1971'!$A$467:$C$576,3,0)</f>
        <v>1096846</v>
      </c>
      <c r="J34" s="2">
        <f>VLOOKUP(A34,'[8]1972-1974'!$A$419:$C$528,3,0)</f>
        <v>4693210</v>
      </c>
      <c r="K34" s="2">
        <f>VLOOKUP(A34,'[9]1975-1977'!$A$371:$C$480,3,0)</f>
        <v>4373002</v>
      </c>
      <c r="L34" s="2">
        <f>VLOOKUP(A34,'[10]1978-1980'!$A$323:$C$432,3,0)</f>
        <v>7047431</v>
      </c>
      <c r="M34" s="2">
        <f>VLOOKUP(A34,'[11]1981-1982'!$A$275:$C$384,3,0)</f>
        <v>6593549</v>
      </c>
      <c r="N34" s="2">
        <f>VLOOKUP(A34,'[12]1983-1984'!$A$243:$C$352,3,0)</f>
        <v>6964418</v>
      </c>
      <c r="O34" s="2">
        <f>VLOOKUP(A34,'[13]1985-1986'!$A$210:$C$319,3,0)</f>
        <v>7617080</v>
      </c>
      <c r="P34" s="2">
        <f>VLOOKUP(A34,'[14]1987-1989'!$A$178:$C$287,3,0)</f>
        <v>13429901</v>
      </c>
      <c r="Q34" s="2">
        <f>VLOOKUP(A34,'[15]1990-1992'!$A$130:$C$239,3,0)</f>
        <v>22301428</v>
      </c>
      <c r="R34" s="2">
        <v>17375241</v>
      </c>
      <c r="S34" s="2"/>
      <c r="T34" s="2"/>
      <c r="U34" s="2"/>
      <c r="W34" s="2">
        <f t="shared" si="0"/>
        <v>99545693</v>
      </c>
    </row>
    <row r="35" spans="1:23" x14ac:dyDescent="0.2">
      <c r="A35" s="1">
        <v>35339</v>
      </c>
      <c r="B35" s="2">
        <v>1252137</v>
      </c>
      <c r="C35" s="2">
        <f>VLOOKUP(A35,'[1]1951-1953'!$A$643:$C$752,3,0)</f>
        <v>495344</v>
      </c>
      <c r="D35" s="2">
        <f>VLOOKUP(A35,'[2]1954-1956'!$A$643:$C$752,3,0)</f>
        <v>519460</v>
      </c>
      <c r="E35" s="2">
        <f>VLOOKUP(A35,'[3]1957-1959'!$A$643:$C$752,3,0)</f>
        <v>1968155</v>
      </c>
      <c r="F35" s="2">
        <f>VLOOKUP(A35,'[4]1960-1962'!$A$611:$C$720,3,0)</f>
        <v>1591144</v>
      </c>
      <c r="G35" s="2">
        <f>VLOOKUP(A35,'[5]1963-1965'!$A$563:$C$672,3,0)</f>
        <v>1319138</v>
      </c>
      <c r="H35" s="2">
        <f>VLOOKUP(A35,'[6]1966-1968'!$A$515:$D$624,3,0)</f>
        <v>1459215</v>
      </c>
      <c r="I35" s="2">
        <f>VLOOKUP(A35,'[7]1969-1971'!$A$467:$C$576,3,0)</f>
        <v>1141055</v>
      </c>
      <c r="J35" s="2">
        <f>VLOOKUP(A35,'[8]1972-1974'!$A$419:$C$528,3,0)</f>
        <v>5064392</v>
      </c>
      <c r="K35" s="2">
        <f>VLOOKUP(A35,'[9]1975-1977'!$A$371:$C$480,3,0)</f>
        <v>4605578</v>
      </c>
      <c r="L35" s="2">
        <f>VLOOKUP(A35,'[10]1978-1980'!$A$323:$C$432,3,0)</f>
        <v>7357696</v>
      </c>
      <c r="M35" s="2">
        <f>VLOOKUP(A35,'[11]1981-1982'!$A$275:$C$384,3,0)</f>
        <v>6753624</v>
      </c>
      <c r="N35" s="2">
        <f>VLOOKUP(A35,'[12]1983-1984'!$A$243:$C$352,3,0)</f>
        <v>7352131</v>
      </c>
      <c r="O35" s="2">
        <f>VLOOKUP(A35,'[13]1985-1986'!$A$210:$C$319,3,0)</f>
        <v>7747095</v>
      </c>
      <c r="P35" s="2">
        <f>VLOOKUP(A35,'[14]1987-1989'!$A$178:$C$287,3,0)</f>
        <v>13523109</v>
      </c>
      <c r="Q35" s="2">
        <f>VLOOKUP(A35,'[15]1990-1992'!$A$130:$C$239,3,0)</f>
        <v>22401142</v>
      </c>
      <c r="R35" s="2">
        <v>17451939</v>
      </c>
      <c r="S35" s="2"/>
      <c r="T35" s="2"/>
      <c r="U35" s="2"/>
      <c r="W35" s="2">
        <f t="shared" si="0"/>
        <v>102002354</v>
      </c>
    </row>
    <row r="36" spans="1:23" x14ac:dyDescent="0.2">
      <c r="A36" s="1">
        <v>35370</v>
      </c>
      <c r="B36" s="2">
        <v>1178547</v>
      </c>
      <c r="C36" s="2">
        <f>VLOOKUP(A36,'[1]1951-1953'!$A$643:$C$752,3,0)</f>
        <v>404655</v>
      </c>
      <c r="D36" s="2">
        <f>VLOOKUP(A36,'[2]1954-1956'!$A$643:$C$752,3,0)</f>
        <v>510286</v>
      </c>
      <c r="E36" s="2">
        <f>VLOOKUP(A36,'[3]1957-1959'!$A$643:$C$752,3,0)</f>
        <v>2020420</v>
      </c>
      <c r="F36" s="2">
        <f>VLOOKUP(A36,'[4]1960-1962'!$A$611:$C$720,3,0)</f>
        <v>1506293</v>
      </c>
      <c r="G36" s="2">
        <f>VLOOKUP(A36,'[5]1963-1965'!$A$563:$C$672,3,0)</f>
        <v>1213296</v>
      </c>
      <c r="H36" s="2">
        <f>VLOOKUP(A36,'[6]1966-1968'!$A$515:$D$624,3,0)</f>
        <v>1387349</v>
      </c>
      <c r="I36" s="2">
        <f>VLOOKUP(A36,'[7]1969-1971'!$A$467:$C$576,3,0)</f>
        <v>1083655</v>
      </c>
      <c r="J36" s="2">
        <f>VLOOKUP(A36,'[8]1972-1974'!$A$419:$C$528,3,0)</f>
        <v>5050587</v>
      </c>
      <c r="K36" s="2">
        <f>VLOOKUP(A36,'[9]1975-1977'!$A$371:$C$480,3,0)</f>
        <v>4506551</v>
      </c>
      <c r="L36" s="2">
        <f>VLOOKUP(A36,'[10]1978-1980'!$A$323:$C$432,3,0)</f>
        <v>7052349</v>
      </c>
      <c r="M36" s="2">
        <f>VLOOKUP(A36,'[11]1981-1982'!$A$275:$C$384,3,0)</f>
        <v>6613518</v>
      </c>
      <c r="N36" s="2">
        <f>VLOOKUP(A36,'[12]1983-1984'!$A$243:$C$352,3,0)</f>
        <v>7074593</v>
      </c>
      <c r="O36" s="2">
        <f>VLOOKUP(A36,'[13]1985-1986'!$A$210:$C$319,3,0)</f>
        <v>7442551</v>
      </c>
      <c r="P36" s="2">
        <f>VLOOKUP(A36,'[14]1987-1989'!$A$178:$C$287,3,0)</f>
        <v>12799141</v>
      </c>
      <c r="Q36" s="2">
        <f>VLOOKUP(A36,'[15]1990-1992'!$A$130:$C$239,3,0)</f>
        <v>21715070</v>
      </c>
      <c r="R36" s="2">
        <v>16425779</v>
      </c>
      <c r="S36" s="2"/>
      <c r="T36" s="2"/>
      <c r="U36" s="2"/>
      <c r="W36" s="2">
        <f t="shared" si="0"/>
        <v>97984640</v>
      </c>
    </row>
    <row r="37" spans="1:23" x14ac:dyDescent="0.2">
      <c r="A37" s="1">
        <v>35400</v>
      </c>
      <c r="B37" s="2">
        <v>1209775</v>
      </c>
      <c r="C37" s="2">
        <f>VLOOKUP(A37,'[1]1951-1953'!$A$643:$C$752,3,0)</f>
        <v>470563</v>
      </c>
      <c r="D37" s="2">
        <f>VLOOKUP(A37,'[2]1954-1956'!$A$643:$C$752,3,0)</f>
        <v>537265</v>
      </c>
      <c r="E37" s="2">
        <f>VLOOKUP(A37,'[3]1957-1959'!$A$643:$C$752,3,0)</f>
        <v>2104667</v>
      </c>
      <c r="F37" s="2">
        <f>VLOOKUP(A37,'[4]1960-1962'!$A$611:$C$720,3,0)</f>
        <v>1576139</v>
      </c>
      <c r="G37" s="2">
        <f>VLOOKUP(A37,'[5]1963-1965'!$A$563:$C$672,3,0)</f>
        <v>1126484</v>
      </c>
      <c r="H37" s="2">
        <f>VLOOKUP(A37,'[6]1966-1968'!$A$515:$D$624,3,0)</f>
        <v>1406805</v>
      </c>
      <c r="I37" s="2">
        <f>VLOOKUP(A37,'[7]1969-1971'!$A$467:$C$576,3,0)</f>
        <v>1069231</v>
      </c>
      <c r="J37" s="2">
        <f>VLOOKUP(A37,'[8]1972-1974'!$A$419:$C$528,3,0)</f>
        <v>5003302</v>
      </c>
      <c r="K37" s="2">
        <f>VLOOKUP(A37,'[9]1975-1977'!$A$371:$C$480,3,0)</f>
        <v>4636097</v>
      </c>
      <c r="L37" s="2">
        <f>VLOOKUP(A37,'[10]1978-1980'!$A$323:$C$432,3,0)</f>
        <v>7078505</v>
      </c>
      <c r="M37" s="2">
        <f>VLOOKUP(A37,'[11]1981-1982'!$A$275:$C$384,3,0)</f>
        <v>6838407</v>
      </c>
      <c r="N37" s="2">
        <f>VLOOKUP(A37,'[12]1983-1984'!$A$243:$C$352,3,0)</f>
        <v>7214459</v>
      </c>
      <c r="O37" s="2">
        <f>VLOOKUP(A37,'[13]1985-1986'!$A$210:$C$319,3,0)</f>
        <v>7745762</v>
      </c>
      <c r="P37" s="2">
        <f>VLOOKUP(A37,'[14]1987-1989'!$A$178:$C$287,3,0)</f>
        <v>13124178</v>
      </c>
      <c r="Q37" s="2">
        <f>VLOOKUP(A37,'[15]1990-1992'!$A$130:$C$239,3,0)</f>
        <v>21997978</v>
      </c>
      <c r="R37" s="2">
        <v>16219246</v>
      </c>
      <c r="S37" s="2"/>
      <c r="T37" s="2"/>
      <c r="U37" s="2"/>
      <c r="W37" s="2">
        <f t="shared" si="0"/>
        <v>99358863</v>
      </c>
    </row>
    <row r="38" spans="1:23" x14ac:dyDescent="0.2">
      <c r="A38" s="1">
        <v>35431</v>
      </c>
      <c r="B38" s="2">
        <v>1170772</v>
      </c>
      <c r="C38" s="2">
        <f>VLOOKUP(A38,'[1]1951-1953'!$A$643:$C$752,3,0)</f>
        <v>406021</v>
      </c>
      <c r="D38" s="2">
        <f>VLOOKUP(A38,'[2]1954-1956'!$A$643:$C$752,3,0)</f>
        <v>524733</v>
      </c>
      <c r="E38" s="2">
        <f>VLOOKUP(A38,'[3]1957-1959'!$A$643:$C$752,3,0)</f>
        <v>2051630</v>
      </c>
      <c r="F38" s="2">
        <f>VLOOKUP(A38,'[4]1960-1962'!$A$611:$C$720,3,0)</f>
        <v>1454207</v>
      </c>
      <c r="G38" s="2">
        <f>VLOOKUP(A38,'[5]1963-1965'!$A$563:$C$672,3,0)</f>
        <v>1114440</v>
      </c>
      <c r="H38" s="2">
        <f>VLOOKUP(A38,'[6]1966-1968'!$A$515:$D$624,3,0)</f>
        <v>1322303</v>
      </c>
      <c r="I38" s="2">
        <f>VLOOKUP(A38,'[7]1969-1971'!$A$467:$C$576,3,0)</f>
        <v>1011789</v>
      </c>
      <c r="J38" s="2">
        <f>VLOOKUP(A38,'[8]1972-1974'!$A$419:$C$528,3,0)</f>
        <v>5005781</v>
      </c>
      <c r="K38" s="2">
        <f>VLOOKUP(A38,'[9]1975-1977'!$A$371:$C$480,3,0)</f>
        <v>4445419</v>
      </c>
      <c r="L38" s="2">
        <f>VLOOKUP(A38,'[10]1978-1980'!$A$323:$C$432,3,0)</f>
        <v>6751751</v>
      </c>
      <c r="M38" s="2">
        <f>VLOOKUP(A38,'[11]1981-1982'!$A$275:$C$384,3,0)</f>
        <v>6662519</v>
      </c>
      <c r="N38" s="2">
        <f>VLOOKUP(A38,'[12]1983-1984'!$A$243:$C$352,3,0)</f>
        <v>6933268</v>
      </c>
      <c r="O38" s="2">
        <f>VLOOKUP(A38,'[13]1985-1986'!$A$210:$C$319,3,0)</f>
        <v>7282584</v>
      </c>
      <c r="P38" s="2">
        <f>VLOOKUP(A38,'[14]1987-1989'!$A$178:$C$287,3,0)</f>
        <v>12811835</v>
      </c>
      <c r="Q38" s="2">
        <f>VLOOKUP(A38,'[15]1990-1992'!$A$130:$C$239,3,0)</f>
        <v>21270436</v>
      </c>
      <c r="R38" s="2">
        <v>15592501</v>
      </c>
      <c r="S38" s="2"/>
      <c r="T38" s="2"/>
      <c r="U38" s="2"/>
      <c r="W38" s="2">
        <f t="shared" si="0"/>
        <v>95811989</v>
      </c>
    </row>
    <row r="39" spans="1:23" x14ac:dyDescent="0.2">
      <c r="A39" s="1">
        <v>35462</v>
      </c>
      <c r="B39" s="2">
        <v>1031459</v>
      </c>
      <c r="C39" s="2">
        <f>VLOOKUP(A39,'[1]1951-1953'!$A$643:$C$752,3,0)</f>
        <v>396383</v>
      </c>
      <c r="D39" s="2">
        <f>VLOOKUP(A39,'[2]1954-1956'!$A$643:$C$752,3,0)</f>
        <v>481315</v>
      </c>
      <c r="E39" s="2">
        <f>VLOOKUP(A39,'[3]1957-1959'!$A$643:$C$752,3,0)</f>
        <v>1789712</v>
      </c>
      <c r="F39" s="2">
        <f>VLOOKUP(A39,'[4]1960-1962'!$A$611:$C$720,3,0)</f>
        <v>1317014</v>
      </c>
      <c r="G39" s="2">
        <f>VLOOKUP(A39,'[5]1963-1965'!$A$563:$C$672,3,0)</f>
        <v>1040194</v>
      </c>
      <c r="H39" s="2">
        <f>VLOOKUP(A39,'[6]1966-1968'!$A$515:$D$624,3,0)</f>
        <v>1230250</v>
      </c>
      <c r="I39" s="2">
        <f>VLOOKUP(A39,'[7]1969-1971'!$A$467:$C$576,3,0)</f>
        <v>963437</v>
      </c>
      <c r="J39" s="2">
        <f>VLOOKUP(A39,'[8]1972-1974'!$A$419:$C$528,3,0)</f>
        <v>4440155</v>
      </c>
      <c r="K39" s="2">
        <f>VLOOKUP(A39,'[9]1975-1977'!$A$371:$C$480,3,0)</f>
        <v>4051411</v>
      </c>
      <c r="L39" s="2">
        <f>VLOOKUP(A39,'[10]1978-1980'!$A$323:$C$432,3,0)</f>
        <v>6328653</v>
      </c>
      <c r="M39" s="2">
        <f>VLOOKUP(A39,'[11]1981-1982'!$A$275:$C$384,3,0)</f>
        <v>6043574</v>
      </c>
      <c r="N39" s="2">
        <f>VLOOKUP(A39,'[12]1983-1984'!$A$243:$C$352,3,0)</f>
        <v>6278738</v>
      </c>
      <c r="O39" s="2">
        <f>VLOOKUP(A39,'[13]1985-1986'!$A$210:$C$319,3,0)</f>
        <v>6504002</v>
      </c>
      <c r="P39" s="2">
        <f>VLOOKUP(A39,'[14]1987-1989'!$A$178:$C$287,3,0)</f>
        <v>11789349</v>
      </c>
      <c r="Q39" s="2">
        <f>VLOOKUP(A39,'[15]1990-1992'!$A$130:$C$239,3,0)</f>
        <v>19328584</v>
      </c>
      <c r="R39" s="2">
        <v>13825528</v>
      </c>
      <c r="S39" s="2"/>
      <c r="T39" s="2"/>
      <c r="U39" s="2"/>
      <c r="W39" s="2">
        <f t="shared" si="0"/>
        <v>86839758</v>
      </c>
    </row>
    <row r="40" spans="1:23" x14ac:dyDescent="0.2">
      <c r="A40" s="1">
        <v>35490</v>
      </c>
      <c r="B40" s="2">
        <v>1214809</v>
      </c>
      <c r="C40" s="2">
        <f>VLOOKUP(A40,'[1]1951-1953'!$A$643:$C$752,3,0)</f>
        <v>424609</v>
      </c>
      <c r="D40" s="2">
        <f>VLOOKUP(A40,'[2]1954-1956'!$A$643:$C$752,3,0)</f>
        <v>521216</v>
      </c>
      <c r="E40" s="2">
        <f>VLOOKUP(A40,'[3]1957-1959'!$A$643:$C$752,3,0)</f>
        <v>1996065</v>
      </c>
      <c r="F40" s="2">
        <f>VLOOKUP(A40,'[4]1960-1962'!$A$611:$C$720,3,0)</f>
        <v>1433534</v>
      </c>
      <c r="G40" s="2">
        <f>VLOOKUP(A40,'[5]1963-1965'!$A$563:$C$672,3,0)</f>
        <v>1138549</v>
      </c>
      <c r="H40" s="2">
        <f>VLOOKUP(A40,'[6]1966-1968'!$A$515:$D$624,3,0)</f>
        <v>1376829</v>
      </c>
      <c r="I40" s="2">
        <f>VLOOKUP(A40,'[7]1969-1971'!$A$467:$C$576,3,0)</f>
        <v>1026663</v>
      </c>
      <c r="J40" s="2">
        <f>VLOOKUP(A40,'[8]1972-1974'!$A$419:$C$528,3,0)</f>
        <v>4851313</v>
      </c>
      <c r="K40" s="2">
        <f>VLOOKUP(A40,'[9]1975-1977'!$A$371:$C$480,3,0)</f>
        <v>4439543</v>
      </c>
      <c r="L40" s="2">
        <f>VLOOKUP(A40,'[10]1978-1980'!$A$323:$C$432,3,0)</f>
        <v>6794530</v>
      </c>
      <c r="M40" s="2">
        <f>VLOOKUP(A40,'[11]1981-1982'!$A$275:$C$384,3,0)</f>
        <v>6639363</v>
      </c>
      <c r="N40" s="2">
        <f>VLOOKUP(A40,'[12]1983-1984'!$A$243:$C$352,3,0)</f>
        <v>6920001</v>
      </c>
      <c r="O40" s="2">
        <f>VLOOKUP(A40,'[13]1985-1986'!$A$210:$C$319,3,0)</f>
        <v>7123817</v>
      </c>
      <c r="P40" s="2">
        <f>VLOOKUP(A40,'[14]1987-1989'!$A$178:$C$287,3,0)</f>
        <v>12861769</v>
      </c>
      <c r="Q40" s="2">
        <f>VLOOKUP(A40,'[15]1990-1992'!$A$130:$C$239,3,0)</f>
        <v>20775312</v>
      </c>
      <c r="R40" s="2">
        <v>14947923</v>
      </c>
      <c r="S40" s="2"/>
      <c r="T40" s="2"/>
      <c r="U40" s="2"/>
      <c r="W40" s="2">
        <f t="shared" si="0"/>
        <v>94485845</v>
      </c>
    </row>
    <row r="41" spans="1:23" x14ac:dyDescent="0.2">
      <c r="A41" s="1">
        <v>35521</v>
      </c>
      <c r="B41" s="2">
        <v>1168088</v>
      </c>
      <c r="C41" s="2">
        <f>VLOOKUP(A41,'[1]1951-1953'!$A$643:$C$752,3,0)</f>
        <v>409941</v>
      </c>
      <c r="D41" s="2">
        <f>VLOOKUP(A41,'[2]1954-1956'!$A$643:$C$752,3,0)</f>
        <v>528299</v>
      </c>
      <c r="E41" s="2">
        <f>VLOOKUP(A41,'[3]1957-1959'!$A$643:$C$752,3,0)</f>
        <v>1848841</v>
      </c>
      <c r="F41" s="2">
        <f>VLOOKUP(A41,'[4]1960-1962'!$A$611:$C$720,3,0)</f>
        <v>1345024</v>
      </c>
      <c r="G41" s="2">
        <f>VLOOKUP(A41,'[5]1963-1965'!$A$563:$C$672,3,0)</f>
        <v>1060621</v>
      </c>
      <c r="H41" s="2">
        <f>VLOOKUP(A41,'[6]1966-1968'!$A$515:$D$624,3,0)</f>
        <v>1417404</v>
      </c>
      <c r="I41" s="2">
        <f>VLOOKUP(A41,'[7]1969-1971'!$A$467:$C$576,3,0)</f>
        <v>948230</v>
      </c>
      <c r="J41" s="2">
        <f>VLOOKUP(A41,'[8]1972-1974'!$A$419:$C$528,3,0)</f>
        <v>4914710</v>
      </c>
      <c r="K41" s="2">
        <f>VLOOKUP(A41,'[9]1975-1977'!$A$371:$C$480,3,0)</f>
        <v>4212848</v>
      </c>
      <c r="L41" s="2">
        <f>VLOOKUP(A41,'[10]1978-1980'!$A$323:$C$432,3,0)</f>
        <v>6516251</v>
      </c>
      <c r="M41" s="2">
        <f>VLOOKUP(A41,'[11]1981-1982'!$A$275:$C$384,3,0)</f>
        <v>6362764</v>
      </c>
      <c r="N41" s="2">
        <f>VLOOKUP(A41,'[12]1983-1984'!$A$243:$C$352,3,0)</f>
        <v>6404097</v>
      </c>
      <c r="O41" s="2">
        <f>VLOOKUP(A41,'[13]1985-1986'!$A$210:$C$319,3,0)</f>
        <v>6915201</v>
      </c>
      <c r="P41" s="2">
        <f>VLOOKUP(A41,'[14]1987-1989'!$A$178:$C$287,3,0)</f>
        <v>12340733</v>
      </c>
      <c r="Q41" s="2">
        <f>VLOOKUP(A41,'[15]1990-1992'!$A$130:$C$239,3,0)</f>
        <v>19207896</v>
      </c>
      <c r="R41" s="2">
        <v>13670822</v>
      </c>
      <c r="S41" s="2"/>
      <c r="T41" s="2"/>
      <c r="U41" s="2"/>
      <c r="W41" s="2">
        <f t="shared" si="0"/>
        <v>89271770</v>
      </c>
    </row>
    <row r="42" spans="1:23" x14ac:dyDescent="0.2">
      <c r="A42" s="1">
        <v>35551</v>
      </c>
      <c r="B42" s="2">
        <v>1234267</v>
      </c>
      <c r="C42" s="2">
        <f>VLOOKUP(A42,'[1]1951-1953'!$A$643:$C$752,3,0)</f>
        <v>456976</v>
      </c>
      <c r="D42" s="2">
        <f>VLOOKUP(A42,'[2]1954-1956'!$A$643:$C$752,3,0)</f>
        <v>547930</v>
      </c>
      <c r="E42" s="2">
        <f>VLOOKUP(A42,'[3]1957-1959'!$A$643:$C$752,3,0)</f>
        <v>1907360</v>
      </c>
      <c r="F42" s="2">
        <f>VLOOKUP(A42,'[4]1960-1962'!$A$611:$C$720,3,0)</f>
        <v>1436291</v>
      </c>
      <c r="G42" s="2">
        <f>VLOOKUP(A42,'[5]1963-1965'!$A$563:$C$672,3,0)</f>
        <v>1095887</v>
      </c>
      <c r="H42" s="2">
        <f>VLOOKUP(A42,'[6]1966-1968'!$A$515:$D$624,3,0)</f>
        <v>1502430</v>
      </c>
      <c r="I42" s="2">
        <f>VLOOKUP(A42,'[7]1969-1971'!$A$467:$C$576,3,0)</f>
        <v>1025747</v>
      </c>
      <c r="J42" s="2">
        <f>VLOOKUP(A42,'[8]1972-1974'!$A$419:$C$528,3,0)</f>
        <v>4982014</v>
      </c>
      <c r="K42" s="2">
        <f>VLOOKUP(A42,'[9]1975-1977'!$A$371:$C$480,3,0)</f>
        <v>4355571</v>
      </c>
      <c r="L42" s="2">
        <f>VLOOKUP(A42,'[10]1978-1980'!$A$323:$C$432,3,0)</f>
        <v>6685693</v>
      </c>
      <c r="M42" s="2">
        <f>VLOOKUP(A42,'[11]1981-1982'!$A$275:$C$384,3,0)</f>
        <v>6487482</v>
      </c>
      <c r="N42" s="2">
        <f>VLOOKUP(A42,'[12]1983-1984'!$A$243:$C$352,3,0)</f>
        <v>6549600</v>
      </c>
      <c r="O42" s="2">
        <f>VLOOKUP(A42,'[13]1985-1986'!$A$210:$C$319,3,0)</f>
        <v>6927997</v>
      </c>
      <c r="P42" s="2">
        <f>VLOOKUP(A42,'[14]1987-1989'!$A$178:$C$287,3,0)</f>
        <v>12491504</v>
      </c>
      <c r="Q42" s="2">
        <f>VLOOKUP(A42,'[15]1990-1992'!$A$130:$C$239,3,0)</f>
        <v>19312796</v>
      </c>
      <c r="R42" s="2">
        <v>13531784</v>
      </c>
      <c r="S42" s="2"/>
      <c r="T42" s="2"/>
      <c r="U42" s="2"/>
      <c r="W42" s="2">
        <f t="shared" si="0"/>
        <v>90531329</v>
      </c>
    </row>
    <row r="43" spans="1:23" x14ac:dyDescent="0.2">
      <c r="A43" s="1">
        <v>35582</v>
      </c>
      <c r="B43" s="2">
        <v>1155076</v>
      </c>
      <c r="C43" s="2">
        <f>VLOOKUP(A43,'[1]1951-1953'!$A$643:$C$752,3,0)</f>
        <v>436266</v>
      </c>
      <c r="D43" s="2">
        <f>VLOOKUP(A43,'[2]1954-1956'!$A$643:$C$752,3,0)</f>
        <v>504072</v>
      </c>
      <c r="E43" s="2">
        <f>VLOOKUP(A43,'[3]1957-1959'!$A$643:$C$752,3,0)</f>
        <v>1812003</v>
      </c>
      <c r="F43" s="2">
        <f>VLOOKUP(A43,'[4]1960-1962'!$A$611:$C$720,3,0)</f>
        <v>1244512</v>
      </c>
      <c r="G43" s="2">
        <f>VLOOKUP(A43,'[5]1963-1965'!$A$563:$C$672,3,0)</f>
        <v>1073595</v>
      </c>
      <c r="H43" s="2">
        <f>VLOOKUP(A43,'[6]1966-1968'!$A$515:$D$624,3,0)</f>
        <v>1310832</v>
      </c>
      <c r="I43" s="2">
        <f>VLOOKUP(A43,'[7]1969-1971'!$A$467:$C$576,3,0)</f>
        <v>1006722</v>
      </c>
      <c r="J43" s="2">
        <f>VLOOKUP(A43,'[8]1972-1974'!$A$419:$C$528,3,0)</f>
        <v>4759299</v>
      </c>
      <c r="K43" s="2">
        <f>VLOOKUP(A43,'[9]1975-1977'!$A$371:$C$480,3,0)</f>
        <v>4051879</v>
      </c>
      <c r="L43" s="2">
        <f>VLOOKUP(A43,'[10]1978-1980'!$A$323:$C$432,3,0)</f>
        <v>6317522</v>
      </c>
      <c r="M43" s="2">
        <f>VLOOKUP(A43,'[11]1981-1982'!$A$275:$C$384,3,0)</f>
        <v>6178861</v>
      </c>
      <c r="N43" s="2">
        <f>VLOOKUP(A43,'[12]1983-1984'!$A$243:$C$352,3,0)</f>
        <v>6124149</v>
      </c>
      <c r="O43" s="2">
        <f>VLOOKUP(A43,'[13]1985-1986'!$A$210:$C$319,3,0)</f>
        <v>6508972</v>
      </c>
      <c r="P43" s="2">
        <f>VLOOKUP(A43,'[14]1987-1989'!$A$178:$C$287,3,0)</f>
        <v>11596525</v>
      </c>
      <c r="Q43" s="2">
        <f>VLOOKUP(A43,'[15]1990-1992'!$A$130:$C$239,3,0)</f>
        <v>18006429</v>
      </c>
      <c r="R43" s="2">
        <v>12751585</v>
      </c>
      <c r="S43" s="2"/>
      <c r="T43" s="2"/>
      <c r="U43" s="2"/>
      <c r="W43" s="2">
        <f t="shared" si="0"/>
        <v>84838299</v>
      </c>
    </row>
    <row r="44" spans="1:23" x14ac:dyDescent="0.2">
      <c r="A44" s="1">
        <v>35612</v>
      </c>
      <c r="B44" s="2">
        <v>1161860</v>
      </c>
      <c r="C44" s="2">
        <f>VLOOKUP(A44,'[1]1951-1953'!$A$643:$C$752,3,0)</f>
        <v>445165</v>
      </c>
      <c r="D44" s="2">
        <f>VLOOKUP(A44,'[2]1954-1956'!$A$643:$C$752,3,0)</f>
        <v>526369</v>
      </c>
      <c r="E44" s="2">
        <f>VLOOKUP(A44,'[3]1957-1959'!$A$643:$C$752,3,0)</f>
        <v>1846833</v>
      </c>
      <c r="F44" s="2">
        <f>VLOOKUP(A44,'[4]1960-1962'!$A$611:$C$720,3,0)</f>
        <v>1394544</v>
      </c>
      <c r="G44" s="2">
        <f>VLOOKUP(A44,'[5]1963-1965'!$A$563:$C$672,3,0)</f>
        <v>1074108</v>
      </c>
      <c r="H44" s="2">
        <f>VLOOKUP(A44,'[6]1966-1968'!$A$515:$D$624,3,0)</f>
        <v>1293641</v>
      </c>
      <c r="I44" s="2">
        <f>VLOOKUP(A44,'[7]1969-1971'!$A$467:$C$576,3,0)</f>
        <v>1071851</v>
      </c>
      <c r="J44" s="2">
        <f>VLOOKUP(A44,'[8]1972-1974'!$A$419:$C$528,3,0)</f>
        <v>4962795</v>
      </c>
      <c r="K44" s="2">
        <f>VLOOKUP(A44,'[9]1975-1977'!$A$371:$C$480,3,0)</f>
        <v>4218363</v>
      </c>
      <c r="L44" s="2">
        <f>VLOOKUP(A44,'[10]1978-1980'!$A$323:$C$432,3,0)</f>
        <v>6524420</v>
      </c>
      <c r="M44" s="2">
        <f>VLOOKUP(A44,'[11]1981-1982'!$A$275:$C$384,3,0)</f>
        <v>6381079</v>
      </c>
      <c r="N44" s="2">
        <f>VLOOKUP(A44,'[12]1983-1984'!$A$243:$C$352,3,0)</f>
        <v>6342583</v>
      </c>
      <c r="O44" s="2">
        <f>VLOOKUP(A44,'[13]1985-1986'!$A$210:$C$319,3,0)</f>
        <v>6852250</v>
      </c>
      <c r="P44" s="2">
        <f>VLOOKUP(A44,'[14]1987-1989'!$A$178:$C$287,3,0)</f>
        <v>12036503</v>
      </c>
      <c r="Q44" s="2">
        <f>VLOOKUP(A44,'[15]1990-1992'!$A$130:$C$239,3,0)</f>
        <v>18234417</v>
      </c>
      <c r="R44" s="2">
        <v>12926096</v>
      </c>
      <c r="S44" s="2"/>
      <c r="T44" s="2"/>
      <c r="U44" s="2"/>
      <c r="W44" s="2">
        <f t="shared" si="0"/>
        <v>87292877</v>
      </c>
    </row>
    <row r="45" spans="1:23" x14ac:dyDescent="0.2">
      <c r="A45" s="1">
        <v>35643</v>
      </c>
      <c r="B45" s="2">
        <v>1083105</v>
      </c>
      <c r="C45" s="2">
        <f>VLOOKUP(A45,'[1]1951-1953'!$A$643:$C$752,3,0)</f>
        <v>436963</v>
      </c>
      <c r="D45" s="2">
        <f>VLOOKUP(A45,'[2]1954-1956'!$A$643:$C$752,3,0)</f>
        <v>494823</v>
      </c>
      <c r="E45" s="2">
        <f>VLOOKUP(A45,'[3]1957-1959'!$A$643:$C$752,3,0)</f>
        <v>1829638</v>
      </c>
      <c r="F45" s="2">
        <f>VLOOKUP(A45,'[4]1960-1962'!$A$611:$C$720,3,0)</f>
        <v>1418724</v>
      </c>
      <c r="G45" s="2">
        <f>VLOOKUP(A45,'[5]1963-1965'!$A$563:$C$672,3,0)</f>
        <v>1032446</v>
      </c>
      <c r="H45" s="2">
        <f>VLOOKUP(A45,'[6]1966-1968'!$A$515:$D$624,3,0)</f>
        <v>1297032</v>
      </c>
      <c r="I45" s="2">
        <f>VLOOKUP(A45,'[7]1969-1971'!$A$467:$C$576,3,0)</f>
        <v>1129333</v>
      </c>
      <c r="J45" s="2">
        <f>VLOOKUP(A45,'[8]1972-1974'!$A$419:$C$528,3,0)</f>
        <v>4729109</v>
      </c>
      <c r="K45" s="2">
        <f>VLOOKUP(A45,'[9]1975-1977'!$A$371:$C$480,3,0)</f>
        <v>4131496</v>
      </c>
      <c r="L45" s="2">
        <f>VLOOKUP(A45,'[10]1978-1980'!$A$323:$C$432,3,0)</f>
        <v>6530209</v>
      </c>
      <c r="M45" s="2">
        <f>VLOOKUP(A45,'[11]1981-1982'!$A$275:$C$384,3,0)</f>
        <v>6196093</v>
      </c>
      <c r="N45" s="2">
        <f>VLOOKUP(A45,'[12]1983-1984'!$A$243:$C$352,3,0)</f>
        <v>6336645</v>
      </c>
      <c r="O45" s="2">
        <f>VLOOKUP(A45,'[13]1985-1986'!$A$210:$C$319,3,0)</f>
        <v>6787301</v>
      </c>
      <c r="P45" s="2">
        <f>VLOOKUP(A45,'[14]1987-1989'!$A$178:$C$287,3,0)</f>
        <v>11728587</v>
      </c>
      <c r="Q45" s="2">
        <f>VLOOKUP(A45,'[15]1990-1992'!$A$130:$C$239,3,0)</f>
        <v>17805281</v>
      </c>
      <c r="R45" s="2">
        <v>12530007</v>
      </c>
      <c r="S45" s="2"/>
      <c r="T45" s="2"/>
      <c r="U45" s="2"/>
      <c r="W45" s="2">
        <f t="shared" si="0"/>
        <v>85496792</v>
      </c>
    </row>
    <row r="46" spans="1:23" x14ac:dyDescent="0.2">
      <c r="A46" s="1">
        <v>35674</v>
      </c>
      <c r="B46" s="2">
        <v>1080969</v>
      </c>
      <c r="C46" s="2">
        <f>VLOOKUP(A46,'[1]1951-1953'!$A$643:$C$752,3,0)</f>
        <v>417943</v>
      </c>
      <c r="D46" s="2">
        <f>VLOOKUP(A46,'[2]1954-1956'!$A$643:$C$752,3,0)</f>
        <v>480971</v>
      </c>
      <c r="E46" s="2">
        <f>VLOOKUP(A46,'[3]1957-1959'!$A$643:$C$752,3,0)</f>
        <v>1761312</v>
      </c>
      <c r="F46" s="2">
        <f>VLOOKUP(A46,'[4]1960-1962'!$A$611:$C$720,3,0)</f>
        <v>1333067</v>
      </c>
      <c r="G46" s="2">
        <f>VLOOKUP(A46,'[5]1963-1965'!$A$563:$C$672,3,0)</f>
        <v>963005</v>
      </c>
      <c r="H46" s="2">
        <f>VLOOKUP(A46,'[6]1966-1968'!$A$515:$D$624,3,0)</f>
        <v>1238894</v>
      </c>
      <c r="I46" s="2">
        <f>VLOOKUP(A46,'[7]1969-1971'!$A$467:$C$576,3,0)</f>
        <v>1051222</v>
      </c>
      <c r="J46" s="2">
        <f>VLOOKUP(A46,'[8]1972-1974'!$A$419:$C$528,3,0)</f>
        <v>4642324</v>
      </c>
      <c r="K46" s="2">
        <f>VLOOKUP(A46,'[9]1975-1977'!$A$371:$C$480,3,0)</f>
        <v>3994529</v>
      </c>
      <c r="L46" s="2">
        <f>VLOOKUP(A46,'[10]1978-1980'!$A$323:$C$432,3,0)</f>
        <v>6018787</v>
      </c>
      <c r="M46" s="2">
        <f>VLOOKUP(A46,'[11]1981-1982'!$A$275:$C$384,3,0)</f>
        <v>5791268</v>
      </c>
      <c r="N46" s="2">
        <f>VLOOKUP(A46,'[12]1983-1984'!$A$243:$C$352,3,0)</f>
        <v>6212652</v>
      </c>
      <c r="O46" s="2">
        <f>VLOOKUP(A46,'[13]1985-1986'!$A$210:$C$319,3,0)</f>
        <v>6526297</v>
      </c>
      <c r="P46" s="2">
        <f>VLOOKUP(A46,'[14]1987-1989'!$A$178:$C$287,3,0)</f>
        <v>11144456</v>
      </c>
      <c r="Q46" s="2">
        <f>VLOOKUP(A46,'[15]1990-1992'!$A$130:$C$239,3,0)</f>
        <v>16944697</v>
      </c>
      <c r="R46" s="2">
        <v>11710849</v>
      </c>
      <c r="S46" s="2"/>
      <c r="T46" s="2"/>
      <c r="U46" s="2"/>
      <c r="W46" s="2">
        <f t="shared" si="0"/>
        <v>81313242</v>
      </c>
    </row>
    <row r="47" spans="1:23" x14ac:dyDescent="0.2">
      <c r="A47" s="1">
        <v>35704</v>
      </c>
      <c r="B47" s="2">
        <v>1134556</v>
      </c>
      <c r="C47" s="2">
        <f>VLOOKUP(A47,'[1]1951-1953'!$A$643:$C$752,3,0)</f>
        <v>456445</v>
      </c>
      <c r="D47" s="2">
        <f>VLOOKUP(A47,'[2]1954-1956'!$A$643:$C$752,3,0)</f>
        <v>499052</v>
      </c>
      <c r="E47" s="2">
        <f>VLOOKUP(A47,'[3]1957-1959'!$A$643:$C$752,3,0)</f>
        <v>1890583</v>
      </c>
      <c r="F47" s="2">
        <f>VLOOKUP(A47,'[4]1960-1962'!$A$611:$C$720,3,0)</f>
        <v>1342155</v>
      </c>
      <c r="G47" s="2">
        <f>VLOOKUP(A47,'[5]1963-1965'!$A$563:$C$672,3,0)</f>
        <v>989461</v>
      </c>
      <c r="H47" s="2">
        <f>VLOOKUP(A47,'[6]1966-1968'!$A$515:$D$624,3,0)</f>
        <v>1344678</v>
      </c>
      <c r="I47" s="2">
        <f>VLOOKUP(A47,'[7]1969-1971'!$A$467:$C$576,3,0)</f>
        <v>1092719</v>
      </c>
      <c r="J47" s="2">
        <f>VLOOKUP(A47,'[8]1972-1974'!$A$419:$C$528,3,0)</f>
        <v>4987623</v>
      </c>
      <c r="K47" s="2">
        <f>VLOOKUP(A47,'[9]1975-1977'!$A$371:$C$480,3,0)</f>
        <v>4216939</v>
      </c>
      <c r="L47" s="2">
        <f>VLOOKUP(A47,'[10]1978-1980'!$A$323:$C$432,3,0)</f>
        <v>6001490</v>
      </c>
      <c r="M47" s="2">
        <f>VLOOKUP(A47,'[11]1981-1982'!$A$275:$C$384,3,0)</f>
        <v>6105546</v>
      </c>
      <c r="N47" s="2">
        <f>VLOOKUP(A47,'[12]1983-1984'!$A$243:$C$352,3,0)</f>
        <v>6399536</v>
      </c>
      <c r="O47" s="2">
        <f>VLOOKUP(A47,'[13]1985-1986'!$A$210:$C$319,3,0)</f>
        <v>6666664</v>
      </c>
      <c r="P47" s="2">
        <f>VLOOKUP(A47,'[14]1987-1989'!$A$178:$C$287,3,0)</f>
        <v>11448773</v>
      </c>
      <c r="Q47" s="2">
        <f>VLOOKUP(A47,'[15]1990-1992'!$A$130:$C$239,3,0)</f>
        <v>17226743</v>
      </c>
      <c r="R47" s="2">
        <v>11822648</v>
      </c>
      <c r="S47" s="2"/>
      <c r="T47" s="2"/>
      <c r="U47" s="2"/>
      <c r="W47" s="2">
        <f t="shared" si="0"/>
        <v>83625611</v>
      </c>
    </row>
    <row r="48" spans="1:23" x14ac:dyDescent="0.2">
      <c r="A48" s="1">
        <v>35735</v>
      </c>
      <c r="B48" s="2">
        <v>1097912</v>
      </c>
      <c r="C48" s="2">
        <f>VLOOKUP(A48,'[1]1951-1953'!$A$643:$C$752,3,0)</f>
        <v>420918</v>
      </c>
      <c r="D48" s="2">
        <f>VLOOKUP(A48,'[2]1954-1956'!$A$643:$C$752,3,0)</f>
        <v>484664</v>
      </c>
      <c r="E48" s="2">
        <f>VLOOKUP(A48,'[3]1957-1959'!$A$643:$C$752,3,0)</f>
        <v>1838910</v>
      </c>
      <c r="F48" s="2">
        <f>VLOOKUP(A48,'[4]1960-1962'!$A$611:$C$720,3,0)</f>
        <v>1273985</v>
      </c>
      <c r="G48" s="2">
        <f>VLOOKUP(A48,'[5]1963-1965'!$A$563:$C$672,3,0)</f>
        <v>961265</v>
      </c>
      <c r="H48" s="2">
        <f>VLOOKUP(A48,'[6]1966-1968'!$A$515:$D$624,3,0)</f>
        <v>1181993</v>
      </c>
      <c r="I48" s="2">
        <f>VLOOKUP(A48,'[7]1969-1971'!$A$467:$C$576,3,0)</f>
        <v>954966</v>
      </c>
      <c r="J48" s="2">
        <f>VLOOKUP(A48,'[8]1972-1974'!$A$419:$C$528,3,0)</f>
        <v>4683487</v>
      </c>
      <c r="K48" s="2">
        <f>VLOOKUP(A48,'[9]1975-1977'!$A$371:$C$480,3,0)</f>
        <v>4018919</v>
      </c>
      <c r="L48" s="2">
        <f>VLOOKUP(A48,'[10]1978-1980'!$A$323:$C$432,3,0)</f>
        <v>5955712</v>
      </c>
      <c r="M48" s="2">
        <f>VLOOKUP(A48,'[11]1981-1982'!$A$275:$C$384,3,0)</f>
        <v>5775633</v>
      </c>
      <c r="N48" s="2">
        <f>VLOOKUP(A48,'[12]1983-1984'!$A$243:$C$352,3,0)</f>
        <v>5977654</v>
      </c>
      <c r="O48" s="2">
        <f>VLOOKUP(A48,'[13]1985-1986'!$A$210:$C$319,3,0)</f>
        <v>6403366</v>
      </c>
      <c r="P48" s="2">
        <f>VLOOKUP(A48,'[14]1987-1989'!$A$178:$C$287,3,0)</f>
        <v>11050986</v>
      </c>
      <c r="Q48" s="2">
        <f>VLOOKUP(A48,'[15]1990-1992'!$A$130:$C$239,3,0)</f>
        <v>16183626</v>
      </c>
      <c r="R48" s="2">
        <v>11227742</v>
      </c>
      <c r="S48" s="2"/>
      <c r="T48" s="2"/>
      <c r="U48" s="2"/>
      <c r="W48" s="2">
        <f t="shared" si="0"/>
        <v>79491738</v>
      </c>
    </row>
    <row r="49" spans="1:23" x14ac:dyDescent="0.2">
      <c r="A49" s="1">
        <v>35765</v>
      </c>
      <c r="B49" s="2">
        <v>1125258</v>
      </c>
      <c r="C49" s="2">
        <f>VLOOKUP(A49,'[1]1951-1953'!$A$643:$C$752,3,0)</f>
        <v>434864</v>
      </c>
      <c r="D49" s="2">
        <f>VLOOKUP(A49,'[2]1954-1956'!$A$643:$C$752,3,0)</f>
        <v>486477</v>
      </c>
      <c r="E49" s="2">
        <f>VLOOKUP(A49,'[3]1957-1959'!$A$643:$C$752,3,0)</f>
        <v>1843431</v>
      </c>
      <c r="F49" s="2">
        <f>VLOOKUP(A49,'[4]1960-1962'!$A$611:$C$720,3,0)</f>
        <v>1286857</v>
      </c>
      <c r="G49" s="2">
        <f>VLOOKUP(A49,'[5]1963-1965'!$A$563:$C$672,3,0)</f>
        <v>996654</v>
      </c>
      <c r="H49" s="2">
        <f>VLOOKUP(A49,'[6]1966-1968'!$A$515:$D$624,3,0)</f>
        <v>1279512</v>
      </c>
      <c r="I49" s="2">
        <f>VLOOKUP(A49,'[7]1969-1971'!$A$467:$C$576,3,0)</f>
        <v>939684</v>
      </c>
      <c r="J49" s="2">
        <f>VLOOKUP(A49,'[8]1972-1974'!$A$419:$C$528,3,0)</f>
        <v>4880619</v>
      </c>
      <c r="K49" s="2">
        <f>VLOOKUP(A49,'[9]1975-1977'!$A$371:$C$480,3,0)</f>
        <v>4032870</v>
      </c>
      <c r="L49" s="2">
        <f>VLOOKUP(A49,'[10]1978-1980'!$A$323:$C$432,3,0)</f>
        <v>5961400</v>
      </c>
      <c r="M49" s="2">
        <f>VLOOKUP(A49,'[11]1981-1982'!$A$275:$C$384,3,0)</f>
        <v>5711054</v>
      </c>
      <c r="N49" s="2">
        <f>VLOOKUP(A49,'[12]1983-1984'!$A$243:$C$352,3,0)</f>
        <v>6197399</v>
      </c>
      <c r="O49" s="2">
        <f>VLOOKUP(A49,'[13]1985-1986'!$A$210:$C$319,3,0)</f>
        <v>6420735</v>
      </c>
      <c r="P49" s="2">
        <f>VLOOKUP(A49,'[14]1987-1989'!$A$178:$C$287,3,0)</f>
        <v>10966906</v>
      </c>
      <c r="Q49" s="2">
        <f>VLOOKUP(A49,'[15]1990-1992'!$A$130:$C$239,3,0)</f>
        <v>16340321</v>
      </c>
      <c r="R49" s="2">
        <v>11390496</v>
      </c>
      <c r="S49" s="2"/>
      <c r="T49" s="2"/>
      <c r="U49" s="2"/>
      <c r="W49" s="2">
        <f t="shared" si="0"/>
        <v>80294537</v>
      </c>
    </row>
    <row r="50" spans="1:23" x14ac:dyDescent="0.2">
      <c r="A50" s="1">
        <v>35796</v>
      </c>
      <c r="B50" s="2">
        <v>1153234</v>
      </c>
      <c r="C50" s="2">
        <f>VLOOKUP(A50,'[1]1951-1953'!$A$643:$C$752,3,0)</f>
        <v>402941</v>
      </c>
      <c r="D50" s="2">
        <f>VLOOKUP(A50,'[2]1954-1956'!$A$643:$C$752,3,0)</f>
        <v>494964</v>
      </c>
      <c r="E50" s="2">
        <f>VLOOKUP(A50,'[3]1957-1959'!$A$643:$C$752,3,0)</f>
        <v>1787926</v>
      </c>
      <c r="F50" s="2">
        <f>VLOOKUP(A50,'[4]1960-1962'!$A$611:$C$720,3,0)</f>
        <v>1247089</v>
      </c>
      <c r="G50" s="2">
        <f>VLOOKUP(A50,'[5]1963-1965'!$A$563:$C$672,3,0)</f>
        <v>1001710</v>
      </c>
      <c r="H50" s="2">
        <f>VLOOKUP(A50,'[6]1966-1968'!$A$515:$D$624,3,0)</f>
        <v>1273549</v>
      </c>
      <c r="I50" s="2">
        <f>VLOOKUP(A50,'[7]1969-1971'!$A$467:$C$576,3,0)</f>
        <v>1037611</v>
      </c>
      <c r="J50" s="2">
        <f>VLOOKUP(A50,'[8]1972-1974'!$A$419:$C$528,3,0)</f>
        <v>4787902</v>
      </c>
      <c r="K50" s="2">
        <f>VLOOKUP(A50,'[9]1975-1977'!$A$371:$C$480,3,0)</f>
        <v>4052295</v>
      </c>
      <c r="L50" s="2">
        <f>VLOOKUP(A50,'[10]1978-1980'!$A$323:$C$432,3,0)</f>
        <v>5930327</v>
      </c>
      <c r="M50" s="2">
        <f>VLOOKUP(A50,'[11]1981-1982'!$A$275:$C$384,3,0)</f>
        <v>6568247</v>
      </c>
      <c r="N50" s="2">
        <f>VLOOKUP(A50,'[12]1983-1984'!$A$243:$C$352,3,0)</f>
        <v>6163128</v>
      </c>
      <c r="O50" s="2">
        <f>VLOOKUP(A50,'[13]1985-1986'!$A$210:$C$319,3,0)</f>
        <v>6493895</v>
      </c>
      <c r="P50" s="2">
        <f>VLOOKUP(A50,'[14]1987-1989'!$A$178:$C$287,3,0)</f>
        <v>10708736</v>
      </c>
      <c r="Q50" s="2">
        <f>VLOOKUP(A50,'[15]1990-1992'!$A$130:$C$239,3,0)</f>
        <v>15864554</v>
      </c>
      <c r="R50" s="2">
        <v>11271221</v>
      </c>
      <c r="S50" s="2"/>
      <c r="T50" s="2"/>
      <c r="U50" s="2"/>
      <c r="W50" s="2">
        <f t="shared" si="0"/>
        <v>80239329</v>
      </c>
    </row>
    <row r="51" spans="1:23" x14ac:dyDescent="0.2">
      <c r="A51" s="1">
        <v>35827</v>
      </c>
      <c r="B51" s="2">
        <v>1016442</v>
      </c>
      <c r="C51" s="2">
        <f>VLOOKUP(A51,'[1]1951-1953'!$A$643:$C$752,3,0)</f>
        <v>363540</v>
      </c>
      <c r="D51" s="2">
        <f>VLOOKUP(A51,'[2]1954-1956'!$A$643:$C$752,3,0)</f>
        <v>441257</v>
      </c>
      <c r="E51" s="2">
        <f>VLOOKUP(A51,'[3]1957-1959'!$A$643:$C$752,3,0)</f>
        <v>1589912</v>
      </c>
      <c r="F51" s="2">
        <f>VLOOKUP(A51,'[4]1960-1962'!$A$611:$C$720,3,0)</f>
        <v>1206189</v>
      </c>
      <c r="G51" s="2">
        <f>VLOOKUP(A51,'[5]1963-1965'!$A$563:$C$672,3,0)</f>
        <v>909308</v>
      </c>
      <c r="H51" s="2">
        <f>VLOOKUP(A51,'[6]1966-1968'!$A$515:$D$624,3,0)</f>
        <v>1197789</v>
      </c>
      <c r="I51" s="2">
        <f>VLOOKUP(A51,'[7]1969-1971'!$A$467:$C$576,3,0)</f>
        <v>907547</v>
      </c>
      <c r="J51" s="2">
        <f>VLOOKUP(A51,'[8]1972-1974'!$A$419:$C$528,3,0)</f>
        <v>4504545</v>
      </c>
      <c r="K51" s="2">
        <f>VLOOKUP(A51,'[9]1975-1977'!$A$371:$C$480,3,0)</f>
        <v>3608495</v>
      </c>
      <c r="L51" s="2">
        <f>VLOOKUP(A51,'[10]1978-1980'!$A$323:$C$432,3,0)</f>
        <v>5268058</v>
      </c>
      <c r="M51" s="2">
        <f>VLOOKUP(A51,'[11]1981-1982'!$A$275:$C$384,3,0)</f>
        <v>6338995</v>
      </c>
      <c r="N51" s="2">
        <f>VLOOKUP(A51,'[12]1983-1984'!$A$243:$C$352,3,0)</f>
        <v>5380511</v>
      </c>
      <c r="O51" s="2">
        <f>VLOOKUP(A51,'[13]1985-1986'!$A$210:$C$319,3,0)</f>
        <v>5885634</v>
      </c>
      <c r="P51" s="2">
        <f>VLOOKUP(A51,'[14]1987-1989'!$A$178:$C$287,3,0)</f>
        <v>9526738</v>
      </c>
      <c r="Q51" s="2">
        <f>VLOOKUP(A51,'[15]1990-1992'!$A$130:$C$239,3,0)</f>
        <v>14301042</v>
      </c>
      <c r="R51" s="2">
        <v>9891015</v>
      </c>
      <c r="S51" s="2"/>
      <c r="T51" s="2"/>
      <c r="U51" s="2"/>
      <c r="W51" s="2">
        <f t="shared" si="0"/>
        <v>72337017</v>
      </c>
    </row>
    <row r="52" spans="1:23" x14ac:dyDescent="0.2">
      <c r="A52" s="1">
        <v>35855</v>
      </c>
      <c r="B52" s="2">
        <v>1338507</v>
      </c>
      <c r="C52" s="2">
        <f>VLOOKUP(A52,'[1]1951-1953'!$A$643:$C$752,3,0)</f>
        <v>381694</v>
      </c>
      <c r="D52" s="2">
        <f>VLOOKUP(A52,'[2]1954-1956'!$A$643:$C$752,3,0)</f>
        <v>505803</v>
      </c>
      <c r="E52" s="2">
        <f>VLOOKUP(A52,'[3]1957-1959'!$A$643:$C$752,3,0)</f>
        <v>1782718</v>
      </c>
      <c r="F52" s="2">
        <f>VLOOKUP(A52,'[4]1960-1962'!$A$611:$C$720,3,0)</f>
        <v>1231875</v>
      </c>
      <c r="G52" s="2">
        <f>VLOOKUP(A52,'[5]1963-1965'!$A$563:$C$672,3,0)</f>
        <v>1009386</v>
      </c>
      <c r="H52" s="2">
        <f>VLOOKUP(A52,'[6]1966-1968'!$A$515:$D$624,3,0)</f>
        <v>1352680</v>
      </c>
      <c r="I52" s="2">
        <f>VLOOKUP(A52,'[7]1969-1971'!$A$467:$C$576,3,0)</f>
        <v>996167</v>
      </c>
      <c r="J52" s="2">
        <f>VLOOKUP(A52,'[8]1972-1974'!$A$419:$C$528,3,0)</f>
        <v>5051492</v>
      </c>
      <c r="K52" s="2">
        <f>VLOOKUP(A52,'[9]1975-1977'!$A$371:$C$480,3,0)</f>
        <v>3898355</v>
      </c>
      <c r="L52" s="2">
        <f>VLOOKUP(A52,'[10]1978-1980'!$A$323:$C$432,3,0)</f>
        <v>5612874</v>
      </c>
      <c r="M52" s="2">
        <f>VLOOKUP(A52,'[11]1981-1982'!$A$275:$C$384,3,0)</f>
        <v>6530091</v>
      </c>
      <c r="N52" s="2">
        <f>VLOOKUP(A52,'[12]1983-1984'!$A$243:$C$352,3,0)</f>
        <v>6020205</v>
      </c>
      <c r="O52" s="2">
        <f>VLOOKUP(A52,'[13]1985-1986'!$A$210:$C$319,3,0)</f>
        <v>6452778</v>
      </c>
      <c r="P52" s="2">
        <f>VLOOKUP(A52,'[14]1987-1989'!$A$178:$C$287,3,0)</f>
        <v>10297489</v>
      </c>
      <c r="Q52" s="2">
        <f>VLOOKUP(A52,'[15]1990-1992'!$A$130:$C$239,3,0)</f>
        <v>15557967</v>
      </c>
      <c r="R52" s="2">
        <v>10955658</v>
      </c>
      <c r="S52" s="2"/>
      <c r="T52" s="2"/>
      <c r="U52" s="2"/>
      <c r="W52" s="2">
        <f t="shared" si="0"/>
        <v>78975739</v>
      </c>
    </row>
    <row r="53" spans="1:23" x14ac:dyDescent="0.2">
      <c r="A53" s="1">
        <v>35886</v>
      </c>
      <c r="B53" s="2">
        <v>1014807</v>
      </c>
      <c r="C53" s="2">
        <f>VLOOKUP(A53,'[1]1951-1953'!$A$643:$C$752,3,0)</f>
        <v>355386</v>
      </c>
      <c r="D53" s="2">
        <f>VLOOKUP(A53,'[2]1954-1956'!$A$643:$C$752,3,0)</f>
        <v>496226</v>
      </c>
      <c r="E53" s="2">
        <f>VLOOKUP(A53,'[3]1957-1959'!$A$643:$C$752,3,0)</f>
        <v>1703228</v>
      </c>
      <c r="F53" s="2">
        <f>VLOOKUP(A53,'[4]1960-1962'!$A$611:$C$720,3,0)</f>
        <v>1132741</v>
      </c>
      <c r="G53" s="2">
        <f>VLOOKUP(A53,'[5]1963-1965'!$A$563:$C$672,3,0)</f>
        <v>946630</v>
      </c>
      <c r="H53" s="2">
        <f>VLOOKUP(A53,'[6]1966-1968'!$A$515:$D$624,3,0)</f>
        <v>1371887</v>
      </c>
      <c r="I53" s="2">
        <f>VLOOKUP(A53,'[7]1969-1971'!$A$467:$C$576,3,0)</f>
        <v>949522</v>
      </c>
      <c r="J53" s="2">
        <f>VLOOKUP(A53,'[8]1972-1974'!$A$419:$C$528,3,0)</f>
        <v>4650400</v>
      </c>
      <c r="K53" s="2">
        <f>VLOOKUP(A53,'[9]1975-1977'!$A$371:$C$480,3,0)</f>
        <v>3782355</v>
      </c>
      <c r="L53" s="2">
        <f>VLOOKUP(A53,'[10]1978-1980'!$A$323:$C$432,3,0)</f>
        <v>5481282</v>
      </c>
      <c r="M53" s="2">
        <f>VLOOKUP(A53,'[11]1981-1982'!$A$275:$C$384,3,0)</f>
        <v>6160263</v>
      </c>
      <c r="N53" s="2">
        <f>VLOOKUP(A53,'[12]1983-1984'!$A$243:$C$352,3,0)</f>
        <v>5910003</v>
      </c>
      <c r="O53" s="2">
        <f>VLOOKUP(A53,'[13]1985-1986'!$A$210:$C$319,3,0)</f>
        <v>6087931</v>
      </c>
      <c r="P53" s="2">
        <f>VLOOKUP(A53,'[14]1987-1989'!$A$178:$C$287,3,0)</f>
        <v>9982529</v>
      </c>
      <c r="Q53" s="2">
        <f>VLOOKUP(A53,'[15]1990-1992'!$A$130:$C$239,3,0)</f>
        <v>14650348</v>
      </c>
      <c r="R53" s="2">
        <v>10196507</v>
      </c>
      <c r="S53" s="2"/>
      <c r="T53" s="2"/>
      <c r="U53" s="2"/>
      <c r="W53" s="2">
        <f t="shared" si="0"/>
        <v>74872045</v>
      </c>
    </row>
    <row r="54" spans="1:23" x14ac:dyDescent="0.2">
      <c r="A54" s="1">
        <v>35916</v>
      </c>
      <c r="B54" s="2">
        <v>1141687</v>
      </c>
      <c r="C54" s="2">
        <f>VLOOKUP(A54,'[1]1951-1953'!$A$643:$C$752,3,0)</f>
        <v>363977</v>
      </c>
      <c r="D54" s="2">
        <f>VLOOKUP(A54,'[2]1954-1956'!$A$643:$C$752,3,0)</f>
        <v>491766</v>
      </c>
      <c r="E54" s="2">
        <f>VLOOKUP(A54,'[3]1957-1959'!$A$643:$C$752,3,0)</f>
        <v>1744197</v>
      </c>
      <c r="F54" s="2">
        <f>VLOOKUP(A54,'[4]1960-1962'!$A$611:$C$720,3,0)</f>
        <v>1113261</v>
      </c>
      <c r="G54" s="2">
        <f>VLOOKUP(A54,'[5]1963-1965'!$A$563:$C$672,3,0)</f>
        <v>929936</v>
      </c>
      <c r="H54" s="2">
        <f>VLOOKUP(A54,'[6]1966-1968'!$A$515:$D$624,3,0)</f>
        <v>1411681</v>
      </c>
      <c r="I54" s="2">
        <f>VLOOKUP(A54,'[7]1969-1971'!$A$467:$C$576,3,0)</f>
        <v>917025</v>
      </c>
      <c r="J54" s="2">
        <f>VLOOKUP(A54,'[8]1972-1974'!$A$419:$C$528,3,0)</f>
        <v>4696399</v>
      </c>
      <c r="K54" s="2">
        <f>VLOOKUP(A54,'[9]1975-1977'!$A$371:$C$480,3,0)</f>
        <v>3731097</v>
      </c>
      <c r="L54" s="2">
        <f>VLOOKUP(A54,'[10]1978-1980'!$A$323:$C$432,3,0)</f>
        <v>5523000</v>
      </c>
      <c r="M54" s="2">
        <f>VLOOKUP(A54,'[11]1981-1982'!$A$275:$C$384,3,0)</f>
        <v>6155268</v>
      </c>
      <c r="N54" s="2">
        <f>VLOOKUP(A54,'[12]1983-1984'!$A$243:$C$352,3,0)</f>
        <v>5784705</v>
      </c>
      <c r="O54" s="2">
        <f>VLOOKUP(A54,'[13]1985-1986'!$A$210:$C$319,3,0)</f>
        <v>6161594</v>
      </c>
      <c r="P54" s="2">
        <f>VLOOKUP(A54,'[14]1987-1989'!$A$178:$C$287,3,0)</f>
        <v>10285093</v>
      </c>
      <c r="Q54" s="2">
        <f>VLOOKUP(A54,'[15]1990-1992'!$A$130:$C$239,3,0)</f>
        <v>14831682</v>
      </c>
      <c r="R54" s="2">
        <v>10114760</v>
      </c>
      <c r="S54" s="2"/>
      <c r="T54" s="2"/>
      <c r="U54" s="2"/>
      <c r="W54" s="2">
        <f t="shared" si="0"/>
        <v>75397128</v>
      </c>
    </row>
    <row r="55" spans="1:23" x14ac:dyDescent="0.2">
      <c r="A55" s="1">
        <v>35947</v>
      </c>
      <c r="B55" s="2">
        <v>1142167</v>
      </c>
      <c r="C55" s="2">
        <f>VLOOKUP(A55,'[1]1951-1953'!$A$643:$C$752,3,0)</f>
        <v>366067</v>
      </c>
      <c r="D55" s="2">
        <f>VLOOKUP(A55,'[2]1954-1956'!$A$643:$C$752,3,0)</f>
        <v>465900</v>
      </c>
      <c r="E55" s="2">
        <f>VLOOKUP(A55,'[3]1957-1959'!$A$643:$C$752,3,0)</f>
        <v>1692410</v>
      </c>
      <c r="F55" s="2">
        <f>VLOOKUP(A55,'[4]1960-1962'!$A$611:$C$720,3,0)</f>
        <v>1165072</v>
      </c>
      <c r="G55" s="2">
        <f>VLOOKUP(A55,'[5]1963-1965'!$A$563:$C$672,3,0)</f>
        <v>948204</v>
      </c>
      <c r="H55" s="2">
        <f>VLOOKUP(A55,'[6]1966-1968'!$A$515:$D$624,3,0)</f>
        <v>1394963</v>
      </c>
      <c r="I55" s="2">
        <f>VLOOKUP(A55,'[7]1969-1971'!$A$467:$C$576,3,0)</f>
        <v>873438</v>
      </c>
      <c r="J55" s="2">
        <f>VLOOKUP(A55,'[8]1972-1974'!$A$419:$C$528,3,0)</f>
        <v>4381436</v>
      </c>
      <c r="K55" s="2">
        <f>VLOOKUP(A55,'[9]1975-1977'!$A$371:$C$480,3,0)</f>
        <v>3729137</v>
      </c>
      <c r="L55" s="2">
        <f>VLOOKUP(A55,'[10]1978-1980'!$A$323:$C$432,3,0)</f>
        <v>5248928</v>
      </c>
      <c r="M55" s="2">
        <f>VLOOKUP(A55,'[11]1981-1982'!$A$275:$C$384,3,0)</f>
        <v>5832302</v>
      </c>
      <c r="N55" s="2">
        <f>VLOOKUP(A55,'[12]1983-1984'!$A$243:$C$352,3,0)</f>
        <v>5571539</v>
      </c>
      <c r="O55" s="2">
        <f>VLOOKUP(A55,'[13]1985-1986'!$A$210:$C$319,3,0)</f>
        <v>5741081</v>
      </c>
      <c r="P55" s="2">
        <f>VLOOKUP(A55,'[14]1987-1989'!$A$178:$C$287,3,0)</f>
        <v>9665126</v>
      </c>
      <c r="Q55" s="2">
        <f>VLOOKUP(A55,'[15]1990-1992'!$A$130:$C$239,3,0)</f>
        <v>13953628</v>
      </c>
      <c r="R55" s="2">
        <v>9541811</v>
      </c>
      <c r="S55" s="2"/>
      <c r="T55" s="2"/>
      <c r="U55" s="2"/>
      <c r="W55" s="2">
        <f t="shared" si="0"/>
        <v>71713209</v>
      </c>
    </row>
    <row r="56" spans="1:23" x14ac:dyDescent="0.2">
      <c r="A56" s="1">
        <v>35977</v>
      </c>
      <c r="B56" s="2">
        <v>1128529</v>
      </c>
      <c r="C56" s="2">
        <f>VLOOKUP(A56,'[1]1951-1953'!$A$643:$C$752,3,0)</f>
        <v>374659</v>
      </c>
      <c r="D56" s="2">
        <f>VLOOKUP(A56,'[2]1954-1956'!$A$643:$C$752,3,0)</f>
        <v>449936</v>
      </c>
      <c r="E56" s="2">
        <f>VLOOKUP(A56,'[3]1957-1959'!$A$643:$C$752,3,0)</f>
        <v>1784584</v>
      </c>
      <c r="F56" s="2">
        <f>VLOOKUP(A56,'[4]1960-1962'!$A$611:$C$720,3,0)</f>
        <v>1226345</v>
      </c>
      <c r="G56" s="2">
        <f>VLOOKUP(A56,'[5]1963-1965'!$A$563:$C$672,3,0)</f>
        <v>905709</v>
      </c>
      <c r="H56" s="2">
        <f>VLOOKUP(A56,'[6]1966-1968'!$A$515:$D$624,3,0)</f>
        <v>1392687</v>
      </c>
      <c r="I56" s="2">
        <f>VLOOKUP(A56,'[7]1969-1971'!$A$467:$C$576,3,0)</f>
        <v>901003</v>
      </c>
      <c r="J56" s="2">
        <f>VLOOKUP(A56,'[8]1972-1974'!$A$419:$C$528,3,0)</f>
        <v>4506514</v>
      </c>
      <c r="K56" s="2">
        <f>VLOOKUP(A56,'[9]1975-1977'!$A$371:$C$480,3,0)</f>
        <v>3748672</v>
      </c>
      <c r="L56" s="2">
        <f>VLOOKUP(A56,'[10]1978-1980'!$A$323:$C$432,3,0)</f>
        <v>5335788</v>
      </c>
      <c r="M56" s="2">
        <f>VLOOKUP(A56,'[11]1981-1982'!$A$275:$C$384,3,0)</f>
        <v>5890701</v>
      </c>
      <c r="N56" s="2">
        <f>VLOOKUP(A56,'[12]1983-1984'!$A$243:$C$352,3,0)</f>
        <v>5749664</v>
      </c>
      <c r="O56" s="2">
        <f>VLOOKUP(A56,'[13]1985-1986'!$A$210:$C$319,3,0)</f>
        <v>5872406</v>
      </c>
      <c r="P56" s="2">
        <f>VLOOKUP(A56,'[14]1987-1989'!$A$178:$C$287,3,0)</f>
        <v>9686527</v>
      </c>
      <c r="Q56" s="2">
        <f>VLOOKUP(A56,'[15]1990-1992'!$A$130:$C$239,3,0)</f>
        <v>14038552</v>
      </c>
      <c r="R56" s="2">
        <v>9429341</v>
      </c>
      <c r="S56" s="2"/>
      <c r="T56" s="2"/>
      <c r="U56" s="2"/>
      <c r="W56" s="2">
        <f t="shared" si="0"/>
        <v>72421617</v>
      </c>
    </row>
    <row r="57" spans="1:23" x14ac:dyDescent="0.2">
      <c r="A57" s="1">
        <v>36008</v>
      </c>
      <c r="B57" s="2">
        <v>1106994</v>
      </c>
      <c r="C57" s="2">
        <f>VLOOKUP(A57,'[1]1951-1953'!$A$643:$C$752,3,0)</f>
        <v>365587</v>
      </c>
      <c r="D57" s="2">
        <f>VLOOKUP(A57,'[2]1954-1956'!$A$643:$C$752,3,0)</f>
        <v>418633</v>
      </c>
      <c r="E57" s="2">
        <f>VLOOKUP(A57,'[3]1957-1959'!$A$643:$C$752,3,0)</f>
        <v>1688414</v>
      </c>
      <c r="F57" s="2">
        <f>VLOOKUP(A57,'[4]1960-1962'!$A$611:$C$720,3,0)</f>
        <v>1123653</v>
      </c>
      <c r="G57" s="2">
        <f>VLOOKUP(A57,'[5]1963-1965'!$A$563:$C$672,3,0)</f>
        <v>881738</v>
      </c>
      <c r="H57" s="2">
        <f>VLOOKUP(A57,'[6]1966-1968'!$A$515:$D$624,3,0)</f>
        <v>1309156</v>
      </c>
      <c r="I57" s="2">
        <f>VLOOKUP(A57,'[7]1969-1971'!$A$467:$C$576,3,0)</f>
        <v>867120</v>
      </c>
      <c r="J57" s="2">
        <f>VLOOKUP(A57,'[8]1972-1974'!$A$419:$C$528,3,0)</f>
        <v>4149157</v>
      </c>
      <c r="K57" s="2">
        <f>VLOOKUP(A57,'[9]1975-1977'!$A$371:$C$480,3,0)</f>
        <v>3556939</v>
      </c>
      <c r="L57" s="2">
        <f>VLOOKUP(A57,'[10]1978-1980'!$A$323:$C$432,3,0)</f>
        <v>5184411</v>
      </c>
      <c r="M57" s="2">
        <f>VLOOKUP(A57,'[11]1981-1982'!$A$275:$C$384,3,0)</f>
        <v>5703730</v>
      </c>
      <c r="N57" s="2">
        <f>VLOOKUP(A57,'[12]1983-1984'!$A$243:$C$352,3,0)</f>
        <v>5356068</v>
      </c>
      <c r="O57" s="2">
        <f>VLOOKUP(A57,'[13]1985-1986'!$A$210:$C$319,3,0)</f>
        <v>5880946</v>
      </c>
      <c r="P57" s="2">
        <f>VLOOKUP(A57,'[14]1987-1989'!$A$178:$C$287,3,0)</f>
        <v>9428421</v>
      </c>
      <c r="Q57" s="2">
        <f>VLOOKUP(A57,'[15]1990-1992'!$A$130:$C$239,3,0)</f>
        <v>13855436</v>
      </c>
      <c r="R57" s="2">
        <v>9141483</v>
      </c>
      <c r="S57" s="2"/>
      <c r="T57" s="2"/>
      <c r="U57" s="2"/>
      <c r="W57" s="2">
        <f t="shared" si="0"/>
        <v>70017886</v>
      </c>
    </row>
    <row r="58" spans="1:23" x14ac:dyDescent="0.2">
      <c r="A58" s="1">
        <v>36039</v>
      </c>
      <c r="B58" s="2">
        <v>1057772</v>
      </c>
      <c r="C58" s="2">
        <f>VLOOKUP(A58,'[1]1951-1953'!$A$643:$C$752,3,0)</f>
        <v>320744</v>
      </c>
      <c r="D58" s="2">
        <f>VLOOKUP(A58,'[2]1954-1956'!$A$643:$C$752,3,0)</f>
        <v>396762</v>
      </c>
      <c r="E58" s="2">
        <f>VLOOKUP(A58,'[3]1957-1959'!$A$643:$C$752,3,0)</f>
        <v>1563539</v>
      </c>
      <c r="F58" s="2">
        <f>VLOOKUP(A58,'[4]1960-1962'!$A$611:$C$720,3,0)</f>
        <v>1176751</v>
      </c>
      <c r="G58" s="2">
        <f>VLOOKUP(A58,'[5]1963-1965'!$A$563:$C$672,3,0)</f>
        <v>807558</v>
      </c>
      <c r="H58" s="2">
        <f>VLOOKUP(A58,'[6]1966-1968'!$A$515:$D$624,3,0)</f>
        <v>1322309</v>
      </c>
      <c r="I58" s="2">
        <f>VLOOKUP(A58,'[7]1969-1971'!$A$467:$C$576,3,0)</f>
        <v>766634</v>
      </c>
      <c r="J58" s="2">
        <f>VLOOKUP(A58,'[8]1972-1974'!$A$419:$C$528,3,0)</f>
        <v>3771641</v>
      </c>
      <c r="K58" s="2">
        <f>VLOOKUP(A58,'[9]1975-1977'!$A$371:$C$480,3,0)</f>
        <v>3364904</v>
      </c>
      <c r="L58" s="2">
        <f>VLOOKUP(A58,'[10]1978-1980'!$A$323:$C$432,3,0)</f>
        <v>4899269</v>
      </c>
      <c r="M58" s="2">
        <f>VLOOKUP(A58,'[11]1981-1982'!$A$275:$C$384,3,0)</f>
        <v>5284485</v>
      </c>
      <c r="N58" s="2">
        <f>VLOOKUP(A58,'[12]1983-1984'!$A$243:$C$352,3,0)</f>
        <v>5150032</v>
      </c>
      <c r="O58" s="2">
        <f>VLOOKUP(A58,'[13]1985-1986'!$A$210:$C$319,3,0)</f>
        <v>5669213</v>
      </c>
      <c r="P58" s="2">
        <f>VLOOKUP(A58,'[14]1987-1989'!$A$178:$C$287,3,0)</f>
        <v>8756494</v>
      </c>
      <c r="Q58" s="2">
        <f>VLOOKUP(A58,'[15]1990-1992'!$A$130:$C$239,3,0)</f>
        <v>13371207</v>
      </c>
      <c r="R58" s="2">
        <v>8701005</v>
      </c>
      <c r="S58" s="2"/>
      <c r="T58" s="2"/>
      <c r="U58" s="2"/>
      <c r="W58" s="2">
        <f t="shared" si="0"/>
        <v>66380319</v>
      </c>
    </row>
    <row r="59" spans="1:23" x14ac:dyDescent="0.2">
      <c r="A59" s="1">
        <v>36069</v>
      </c>
      <c r="B59" s="2">
        <v>993609</v>
      </c>
      <c r="C59" s="2">
        <f>VLOOKUP(A59,'[1]1951-1953'!$A$643:$C$752,3,0)</f>
        <v>363706</v>
      </c>
      <c r="D59" s="2">
        <f>VLOOKUP(A59,'[2]1954-1956'!$A$643:$C$752,3,0)</f>
        <v>421216</v>
      </c>
      <c r="E59" s="2">
        <f>VLOOKUP(A59,'[3]1957-1959'!$A$643:$C$752,3,0)</f>
        <v>1716453</v>
      </c>
      <c r="F59" s="2">
        <f>VLOOKUP(A59,'[4]1960-1962'!$A$611:$C$720,3,0)</f>
        <v>1311976</v>
      </c>
      <c r="G59" s="2">
        <f>VLOOKUP(A59,'[5]1963-1965'!$A$563:$C$672,3,0)</f>
        <v>834356</v>
      </c>
      <c r="H59" s="2">
        <f>VLOOKUP(A59,'[6]1966-1968'!$A$515:$D$624,3,0)</f>
        <v>1513972</v>
      </c>
      <c r="I59" s="2">
        <f>VLOOKUP(A59,'[7]1969-1971'!$A$467:$C$576,3,0)</f>
        <v>839329</v>
      </c>
      <c r="J59" s="2">
        <f>VLOOKUP(A59,'[8]1972-1974'!$A$419:$C$528,3,0)</f>
        <v>3797942</v>
      </c>
      <c r="K59" s="2">
        <f>VLOOKUP(A59,'[9]1975-1977'!$A$371:$C$480,3,0)</f>
        <v>3513876</v>
      </c>
      <c r="L59" s="2">
        <f>VLOOKUP(A59,'[10]1978-1980'!$A$323:$C$432,3,0)</f>
        <v>5046620</v>
      </c>
      <c r="M59" s="2">
        <f>VLOOKUP(A59,'[11]1981-1982'!$A$275:$C$384,3,0)</f>
        <v>5308564</v>
      </c>
      <c r="N59" s="2">
        <f>VLOOKUP(A59,'[12]1983-1984'!$A$243:$C$352,3,0)</f>
        <v>5674709</v>
      </c>
      <c r="O59" s="2">
        <f>VLOOKUP(A59,'[13]1985-1986'!$A$210:$C$319,3,0)</f>
        <v>5730398</v>
      </c>
      <c r="P59" s="2">
        <f>VLOOKUP(A59,'[14]1987-1989'!$A$178:$C$287,3,0)</f>
        <v>9371479</v>
      </c>
      <c r="Q59" s="2">
        <f>VLOOKUP(A59,'[15]1990-1992'!$A$130:$C$239,3,0)</f>
        <v>13633784</v>
      </c>
      <c r="R59" s="2">
        <v>8929505</v>
      </c>
      <c r="S59" s="2"/>
      <c r="T59" s="2"/>
      <c r="U59" s="2"/>
      <c r="W59" s="2">
        <f t="shared" si="0"/>
        <v>69001494</v>
      </c>
    </row>
    <row r="60" spans="1:23" x14ac:dyDescent="0.2">
      <c r="A60" s="1">
        <v>36100</v>
      </c>
      <c r="B60" s="2">
        <v>1060736</v>
      </c>
      <c r="C60" s="2">
        <f>VLOOKUP(A60,'[1]1951-1953'!$A$643:$C$752,3,0)</f>
        <v>327793</v>
      </c>
      <c r="D60" s="2">
        <f>VLOOKUP(A60,'[2]1954-1956'!$A$643:$C$752,3,0)</f>
        <v>386418</v>
      </c>
      <c r="E60" s="2">
        <f>VLOOKUP(A60,'[3]1957-1959'!$A$643:$C$752,3,0)</f>
        <v>1627037</v>
      </c>
      <c r="F60" s="2">
        <f>VLOOKUP(A60,'[4]1960-1962'!$A$611:$C$720,3,0)</f>
        <v>1179294</v>
      </c>
      <c r="G60" s="2">
        <f>VLOOKUP(A60,'[5]1963-1965'!$A$563:$C$672,3,0)</f>
        <v>838007</v>
      </c>
      <c r="H60" s="2">
        <f>VLOOKUP(A60,'[6]1966-1968'!$A$515:$D$624,3,0)</f>
        <v>1321048</v>
      </c>
      <c r="I60" s="2">
        <f>VLOOKUP(A60,'[7]1969-1971'!$A$467:$C$576,3,0)</f>
        <v>761601</v>
      </c>
      <c r="J60" s="2">
        <f>VLOOKUP(A60,'[8]1972-1974'!$A$419:$C$528,3,0)</f>
        <v>3682258</v>
      </c>
      <c r="K60" s="2">
        <f>VLOOKUP(A60,'[9]1975-1977'!$A$371:$C$480,3,0)</f>
        <v>3435664</v>
      </c>
      <c r="L60" s="2">
        <f>VLOOKUP(A60,'[10]1978-1980'!$A$323:$C$432,3,0)</f>
        <v>4818170</v>
      </c>
      <c r="M60" s="2">
        <f>VLOOKUP(A60,'[11]1981-1982'!$A$275:$C$384,3,0)</f>
        <v>5034207</v>
      </c>
      <c r="N60" s="2">
        <f>VLOOKUP(A60,'[12]1983-1984'!$A$243:$C$352,3,0)</f>
        <v>5470766</v>
      </c>
      <c r="O60" s="2">
        <f>VLOOKUP(A60,'[13]1985-1986'!$A$210:$C$319,3,0)</f>
        <v>5473465</v>
      </c>
      <c r="P60" s="2">
        <f>VLOOKUP(A60,'[14]1987-1989'!$A$178:$C$287,3,0)</f>
        <v>8892496</v>
      </c>
      <c r="Q60" s="2">
        <f>VLOOKUP(A60,'[15]1990-1992'!$A$130:$C$239,3,0)</f>
        <v>12931455</v>
      </c>
      <c r="R60" s="2">
        <v>8539079</v>
      </c>
      <c r="S60" s="2"/>
      <c r="T60" s="2"/>
      <c r="U60" s="2"/>
      <c r="W60" s="2">
        <f t="shared" si="0"/>
        <v>65779494</v>
      </c>
    </row>
    <row r="61" spans="1:23" x14ac:dyDescent="0.2">
      <c r="A61" s="1">
        <v>36130</v>
      </c>
      <c r="B61" s="2">
        <v>997769</v>
      </c>
      <c r="C61" s="2">
        <f>VLOOKUP(A61,'[1]1951-1953'!$A$643:$C$752,3,0)</f>
        <v>339040</v>
      </c>
      <c r="D61" s="2">
        <f>VLOOKUP(A61,'[2]1954-1956'!$A$643:$C$752,3,0)</f>
        <v>407632</v>
      </c>
      <c r="E61" s="2">
        <f>VLOOKUP(A61,'[3]1957-1959'!$A$643:$C$752,3,0)</f>
        <v>1650625</v>
      </c>
      <c r="F61" s="2">
        <f>VLOOKUP(A61,'[4]1960-1962'!$A$611:$C$720,3,0)</f>
        <v>1208592</v>
      </c>
      <c r="G61" s="2">
        <f>VLOOKUP(A61,'[5]1963-1965'!$A$563:$C$672,3,0)</f>
        <v>849807</v>
      </c>
      <c r="H61" s="2">
        <f>VLOOKUP(A61,'[6]1966-1968'!$A$515:$D$624,3,0)</f>
        <v>1350603</v>
      </c>
      <c r="I61" s="2">
        <f>VLOOKUP(A61,'[7]1969-1971'!$A$467:$C$576,3,0)</f>
        <v>767889</v>
      </c>
      <c r="J61" s="2">
        <f>VLOOKUP(A61,'[8]1972-1974'!$A$419:$C$528,3,0)</f>
        <v>3662234</v>
      </c>
      <c r="K61" s="2">
        <f>VLOOKUP(A61,'[9]1975-1977'!$A$371:$C$480,3,0)</f>
        <v>3469340</v>
      </c>
      <c r="L61" s="2">
        <f>VLOOKUP(A61,'[10]1978-1980'!$A$323:$C$432,3,0)</f>
        <v>4840643</v>
      </c>
      <c r="M61" s="2">
        <f>VLOOKUP(A61,'[11]1981-1982'!$A$275:$C$384,3,0)</f>
        <v>5090972</v>
      </c>
      <c r="N61" s="2">
        <f>VLOOKUP(A61,'[12]1983-1984'!$A$243:$C$352,3,0)</f>
        <v>5542980</v>
      </c>
      <c r="O61" s="2">
        <f>VLOOKUP(A61,'[13]1985-1986'!$A$210:$C$319,3,0)</f>
        <v>5450825</v>
      </c>
      <c r="P61" s="2">
        <f>VLOOKUP(A61,'[14]1987-1989'!$A$178:$C$287,3,0)</f>
        <v>9004117</v>
      </c>
      <c r="Q61" s="2">
        <f>VLOOKUP(A61,'[15]1990-1992'!$A$130:$C$239,3,0)</f>
        <v>12918807</v>
      </c>
      <c r="R61" s="2">
        <v>8533096</v>
      </c>
      <c r="S61" s="2"/>
      <c r="T61" s="2"/>
      <c r="U61" s="2"/>
      <c r="W61" s="2">
        <f t="shared" si="0"/>
        <v>66084971</v>
      </c>
    </row>
    <row r="62" spans="1:23" x14ac:dyDescent="0.2">
      <c r="A62" s="1">
        <v>36161</v>
      </c>
      <c r="B62" s="2">
        <v>1070467</v>
      </c>
      <c r="C62" s="2">
        <f>VLOOKUP(A62,'[1]1951-1953'!$A$643:$C$752,3,0)</f>
        <v>332643</v>
      </c>
      <c r="D62" s="2">
        <f>VLOOKUP(A62,'[2]1954-1956'!$A$643:$C$752,3,0)</f>
        <v>375528</v>
      </c>
      <c r="E62" s="2">
        <f>VLOOKUP(A62,'[3]1957-1959'!$A$643:$C$752,3,0)</f>
        <v>1623847</v>
      </c>
      <c r="F62" s="2">
        <f>VLOOKUP(A62,'[4]1960-1962'!$A$611:$C$720,3,0)</f>
        <v>1215381</v>
      </c>
      <c r="G62" s="2">
        <f>VLOOKUP(A62,'[5]1963-1965'!$A$563:$C$672,3,0)</f>
        <v>868294</v>
      </c>
      <c r="H62" s="2">
        <f>VLOOKUP(A62,'[6]1966-1968'!$A$515:$D$624,3,0)</f>
        <v>1330106</v>
      </c>
      <c r="I62" s="2">
        <f>VLOOKUP(A62,'[7]1969-1971'!$A$467:$C$576,3,0)</f>
        <v>840193</v>
      </c>
      <c r="J62" s="2">
        <f>VLOOKUP(A62,'[8]1972-1974'!$A$419:$C$528,3,0)</f>
        <v>3422288</v>
      </c>
      <c r="K62" s="2">
        <f>VLOOKUP(A62,'[9]1975-1977'!$A$371:$C$480,3,0)</f>
        <v>3342857</v>
      </c>
      <c r="L62" s="2">
        <f>VLOOKUP(A62,'[10]1978-1980'!$A$323:$C$432,3,0)</f>
        <v>4767735</v>
      </c>
      <c r="M62" s="2">
        <f>VLOOKUP(A62,'[11]1981-1982'!$A$275:$C$384,3,0)</f>
        <v>4826823</v>
      </c>
      <c r="N62" s="2">
        <f>VLOOKUP(A62,'[12]1983-1984'!$A$243:$C$352,3,0)</f>
        <v>5481749</v>
      </c>
      <c r="O62" s="2">
        <f>VLOOKUP(A62,'[13]1985-1986'!$A$210:$C$319,3,0)</f>
        <v>5291577</v>
      </c>
      <c r="P62" s="2">
        <f>VLOOKUP(A62,'[14]1987-1989'!$A$178:$C$287,3,0)</f>
        <v>8921778</v>
      </c>
      <c r="Q62" s="2">
        <f>VLOOKUP(A62,'[15]1990-1992'!$A$130:$C$239,3,0)</f>
        <v>12785698</v>
      </c>
      <c r="R62" s="2">
        <v>8511032</v>
      </c>
      <c r="S62" s="2"/>
      <c r="T62" s="2"/>
      <c r="U62" s="2"/>
      <c r="W62" s="2">
        <f t="shared" si="0"/>
        <v>65007996</v>
      </c>
    </row>
    <row r="63" spans="1:23" x14ac:dyDescent="0.2">
      <c r="A63" s="1">
        <v>36192</v>
      </c>
      <c r="B63" s="2">
        <v>910922</v>
      </c>
      <c r="C63" s="2">
        <f>VLOOKUP(A63,'[1]1951-1953'!$A$643:$C$752,3,0)</f>
        <v>302299</v>
      </c>
      <c r="D63" s="2">
        <f>VLOOKUP(A63,'[2]1954-1956'!$A$643:$C$752,3,0)</f>
        <v>343332</v>
      </c>
      <c r="E63" s="2">
        <f>VLOOKUP(A63,'[3]1957-1959'!$A$643:$C$752,3,0)</f>
        <v>1457055</v>
      </c>
      <c r="F63" s="2">
        <f>VLOOKUP(A63,'[4]1960-1962'!$A$611:$C$720,3,0)</f>
        <v>1049388</v>
      </c>
      <c r="G63" s="2">
        <f>VLOOKUP(A63,'[5]1963-1965'!$A$563:$C$672,3,0)</f>
        <v>791181</v>
      </c>
      <c r="H63" s="2">
        <f>VLOOKUP(A63,'[6]1966-1968'!$A$515:$D$624,3,0)</f>
        <v>1200265</v>
      </c>
      <c r="I63" s="2">
        <f>VLOOKUP(A63,'[7]1969-1971'!$A$467:$C$576,3,0)</f>
        <v>740758</v>
      </c>
      <c r="J63" s="2">
        <f>VLOOKUP(A63,'[8]1972-1974'!$A$419:$C$528,3,0)</f>
        <v>2937574</v>
      </c>
      <c r="K63" s="2">
        <f>VLOOKUP(A63,'[9]1975-1977'!$A$371:$C$480,3,0)</f>
        <v>3103655</v>
      </c>
      <c r="L63" s="2">
        <f>VLOOKUP(A63,'[10]1978-1980'!$A$323:$C$432,3,0)</f>
        <v>4313309</v>
      </c>
      <c r="M63" s="2">
        <f>VLOOKUP(A63,'[11]1981-1982'!$A$275:$C$384,3,0)</f>
        <v>4272773</v>
      </c>
      <c r="N63" s="2">
        <f>VLOOKUP(A63,'[12]1983-1984'!$A$243:$C$352,3,0)</f>
        <v>4960023</v>
      </c>
      <c r="O63" s="2">
        <f>VLOOKUP(A63,'[13]1985-1986'!$A$210:$C$319,3,0)</f>
        <v>4706062</v>
      </c>
      <c r="P63" s="2">
        <f>VLOOKUP(A63,'[14]1987-1989'!$A$178:$C$287,3,0)</f>
        <v>8051078</v>
      </c>
      <c r="Q63" s="2">
        <f>VLOOKUP(A63,'[15]1990-1992'!$A$130:$C$239,3,0)</f>
        <v>11502125</v>
      </c>
      <c r="R63" s="2">
        <v>7566395</v>
      </c>
      <c r="S63" s="2"/>
      <c r="T63" s="2"/>
      <c r="U63" s="2"/>
      <c r="W63" s="2">
        <f t="shared" si="0"/>
        <v>58208194</v>
      </c>
    </row>
    <row r="64" spans="1:23" x14ac:dyDescent="0.2">
      <c r="A64" s="1">
        <v>36220</v>
      </c>
      <c r="B64" s="2">
        <v>1084367</v>
      </c>
      <c r="C64" s="2">
        <f>VLOOKUP(A64,'[1]1951-1953'!$A$643:$C$752,3,0)</f>
        <v>320516</v>
      </c>
      <c r="D64" s="2">
        <f>VLOOKUP(A64,'[2]1954-1956'!$A$643:$C$752,3,0)</f>
        <v>391189</v>
      </c>
      <c r="E64" s="2">
        <f>VLOOKUP(A64,'[3]1957-1959'!$A$643:$C$752,3,0)</f>
        <v>1626159</v>
      </c>
      <c r="F64" s="2">
        <f>VLOOKUP(A64,'[4]1960-1962'!$A$611:$C$720,3,0)</f>
        <v>1129073</v>
      </c>
      <c r="G64" s="2">
        <f>VLOOKUP(A64,'[5]1963-1965'!$A$563:$C$672,3,0)</f>
        <v>839694</v>
      </c>
      <c r="H64" s="2">
        <f>VLOOKUP(A64,'[6]1966-1968'!$A$515:$D$624,3,0)</f>
        <v>1330293</v>
      </c>
      <c r="I64" s="2">
        <f>VLOOKUP(A64,'[7]1969-1971'!$A$467:$C$576,3,0)</f>
        <v>777296</v>
      </c>
      <c r="J64" s="2">
        <f>VLOOKUP(A64,'[8]1972-1974'!$A$419:$C$528,3,0)</f>
        <v>3326433</v>
      </c>
      <c r="K64" s="2">
        <f>VLOOKUP(A64,'[9]1975-1977'!$A$371:$C$480,3,0)</f>
        <v>3332504</v>
      </c>
      <c r="L64" s="2">
        <f>VLOOKUP(A64,'[10]1978-1980'!$A$323:$C$432,3,0)</f>
        <v>4791765</v>
      </c>
      <c r="M64" s="2">
        <f>VLOOKUP(A64,'[11]1981-1982'!$A$275:$C$384,3,0)</f>
        <v>4710882</v>
      </c>
      <c r="N64" s="2">
        <f>VLOOKUP(A64,'[12]1983-1984'!$A$243:$C$352,3,0)</f>
        <v>5269194</v>
      </c>
      <c r="O64" s="2">
        <f>VLOOKUP(A64,'[13]1985-1986'!$A$210:$C$319,3,0)</f>
        <v>5372691</v>
      </c>
      <c r="P64" s="2">
        <f>VLOOKUP(A64,'[14]1987-1989'!$A$178:$C$287,3,0)</f>
        <v>8595997</v>
      </c>
      <c r="Q64" s="2">
        <f>VLOOKUP(A64,'[15]1990-1992'!$A$130:$C$239,3,0)</f>
        <v>12468605</v>
      </c>
      <c r="R64" s="2">
        <v>8275809</v>
      </c>
      <c r="S64" s="2"/>
      <c r="T64" s="2"/>
      <c r="U64" s="2"/>
      <c r="W64" s="2">
        <f t="shared" si="0"/>
        <v>63642467</v>
      </c>
    </row>
    <row r="65" spans="1:23" x14ac:dyDescent="0.2">
      <c r="A65" s="1">
        <v>36251</v>
      </c>
      <c r="B65" s="2">
        <v>1061365</v>
      </c>
      <c r="C65" s="2">
        <f>VLOOKUP(A65,'[1]1951-1953'!$A$643:$C$752,3,0)</f>
        <v>330560</v>
      </c>
      <c r="D65" s="2">
        <f>VLOOKUP(A65,'[2]1954-1956'!$A$643:$C$752,3,0)</f>
        <v>366669</v>
      </c>
      <c r="E65" s="2">
        <f>VLOOKUP(A65,'[3]1957-1959'!$A$643:$C$752,3,0)</f>
        <v>1583574</v>
      </c>
      <c r="F65" s="2">
        <f>VLOOKUP(A65,'[4]1960-1962'!$A$611:$C$720,3,0)</f>
        <v>1043862</v>
      </c>
      <c r="G65" s="2">
        <f>VLOOKUP(A65,'[5]1963-1965'!$A$563:$C$672,3,0)</f>
        <v>792457</v>
      </c>
      <c r="H65" s="2">
        <f>VLOOKUP(A65,'[6]1966-1968'!$A$515:$D$624,3,0)</f>
        <v>1336384</v>
      </c>
      <c r="I65" s="2">
        <f>VLOOKUP(A65,'[7]1969-1971'!$A$467:$C$576,3,0)</f>
        <v>720760</v>
      </c>
      <c r="J65" s="2">
        <f>VLOOKUP(A65,'[8]1972-1974'!$A$419:$C$528,3,0)</f>
        <v>3098019</v>
      </c>
      <c r="K65" s="2">
        <f>VLOOKUP(A65,'[9]1975-1977'!$A$371:$C$480,3,0)</f>
        <v>3181038</v>
      </c>
      <c r="L65" s="2">
        <f>VLOOKUP(A65,'[10]1978-1980'!$A$323:$C$432,3,0)</f>
        <v>4576528</v>
      </c>
      <c r="M65" s="2">
        <f>VLOOKUP(A65,'[11]1981-1982'!$A$275:$C$384,3,0)</f>
        <v>4462095</v>
      </c>
      <c r="N65" s="2">
        <f>VLOOKUP(A65,'[12]1983-1984'!$A$243:$C$352,3,0)</f>
        <v>5032662</v>
      </c>
      <c r="O65" s="2">
        <f>VLOOKUP(A65,'[13]1985-1986'!$A$210:$C$319,3,0)</f>
        <v>4884040</v>
      </c>
      <c r="P65" s="2">
        <f>VLOOKUP(A65,'[14]1987-1989'!$A$178:$C$287,3,0)</f>
        <v>7956483</v>
      </c>
      <c r="Q65" s="2">
        <f>VLOOKUP(A65,'[15]1990-1992'!$A$130:$C$239,3,0)</f>
        <v>11920537</v>
      </c>
      <c r="R65" s="2">
        <v>7941210</v>
      </c>
      <c r="S65" s="2"/>
      <c r="T65" s="2"/>
      <c r="U65" s="2"/>
      <c r="W65" s="2">
        <f t="shared" si="0"/>
        <v>60288243</v>
      </c>
    </row>
    <row r="66" spans="1:23" x14ac:dyDescent="0.2">
      <c r="A66" s="1">
        <v>36281</v>
      </c>
      <c r="B66" s="2">
        <v>1057473</v>
      </c>
      <c r="C66" s="2">
        <f>VLOOKUP(A66,'[1]1951-1953'!$A$643:$C$752,3,0)</f>
        <v>333444</v>
      </c>
      <c r="D66" s="2">
        <f>VLOOKUP(A66,'[2]1954-1956'!$A$643:$C$752,3,0)</f>
        <v>385486</v>
      </c>
      <c r="E66" s="2">
        <f>VLOOKUP(A66,'[3]1957-1959'!$A$643:$C$752,3,0)</f>
        <v>1633637</v>
      </c>
      <c r="F66" s="2">
        <f>VLOOKUP(A66,'[4]1960-1962'!$A$611:$C$720,3,0)</f>
        <v>1049382</v>
      </c>
      <c r="G66" s="2">
        <f>VLOOKUP(A66,'[5]1963-1965'!$A$563:$C$672,3,0)</f>
        <v>819381</v>
      </c>
      <c r="H66" s="2">
        <f>VLOOKUP(A66,'[6]1966-1968'!$A$515:$D$624,3,0)</f>
        <v>1356823</v>
      </c>
      <c r="I66" s="2">
        <f>VLOOKUP(A66,'[7]1969-1971'!$A$467:$C$576,3,0)</f>
        <v>747226</v>
      </c>
      <c r="J66" s="2">
        <f>VLOOKUP(A66,'[8]1972-1974'!$A$419:$C$528,3,0)</f>
        <v>3346855</v>
      </c>
      <c r="K66" s="2">
        <f>VLOOKUP(A66,'[9]1975-1977'!$A$371:$C$480,3,0)</f>
        <v>3308933</v>
      </c>
      <c r="L66" s="2">
        <f>VLOOKUP(A66,'[10]1978-1980'!$A$323:$C$432,3,0)</f>
        <v>4666095</v>
      </c>
      <c r="M66" s="2">
        <f>VLOOKUP(A66,'[11]1981-1982'!$A$275:$C$384,3,0)</f>
        <v>4696761</v>
      </c>
      <c r="N66" s="2">
        <f>VLOOKUP(A66,'[12]1983-1984'!$A$243:$C$352,3,0)</f>
        <v>5084514</v>
      </c>
      <c r="O66" s="2">
        <f>VLOOKUP(A66,'[13]1985-1986'!$A$210:$C$319,3,0)</f>
        <v>5092002</v>
      </c>
      <c r="P66" s="2">
        <f>VLOOKUP(A66,'[14]1987-1989'!$A$178:$C$287,3,0)</f>
        <v>8067970</v>
      </c>
      <c r="Q66" s="2">
        <f>VLOOKUP(A66,'[15]1990-1992'!$A$130:$C$239,3,0)</f>
        <v>12233262</v>
      </c>
      <c r="R66" s="2">
        <v>8019569</v>
      </c>
      <c r="S66" s="2"/>
      <c r="T66" s="2"/>
      <c r="U66" s="2"/>
      <c r="W66" s="2">
        <f t="shared" si="0"/>
        <v>61898813</v>
      </c>
    </row>
    <row r="67" spans="1:23" x14ac:dyDescent="0.2">
      <c r="A67" s="1">
        <v>36312</v>
      </c>
      <c r="B67" s="2">
        <v>992423</v>
      </c>
      <c r="C67" s="2">
        <f>VLOOKUP(A67,'[1]1951-1953'!$A$643:$C$752,3,0)</f>
        <v>337588</v>
      </c>
      <c r="D67" s="2">
        <f>VLOOKUP(A67,'[2]1954-1956'!$A$643:$C$752,3,0)</f>
        <v>354046</v>
      </c>
      <c r="E67" s="2">
        <f>VLOOKUP(A67,'[3]1957-1959'!$A$643:$C$752,3,0)</f>
        <v>1563366</v>
      </c>
      <c r="F67" s="2">
        <f>VLOOKUP(A67,'[4]1960-1962'!$A$611:$C$720,3,0)</f>
        <v>1043514</v>
      </c>
      <c r="G67" s="2">
        <f>VLOOKUP(A67,'[5]1963-1965'!$A$563:$C$672,3,0)</f>
        <v>829936</v>
      </c>
      <c r="H67" s="2">
        <f>VLOOKUP(A67,'[6]1966-1968'!$A$515:$D$624,3,0)</f>
        <v>1378504</v>
      </c>
      <c r="I67" s="2">
        <f>VLOOKUP(A67,'[7]1969-1971'!$A$467:$C$576,3,0)</f>
        <v>725643</v>
      </c>
      <c r="J67" s="2">
        <f>VLOOKUP(A67,'[8]1972-1974'!$A$419:$C$528,3,0)</f>
        <v>2914760</v>
      </c>
      <c r="K67" s="2">
        <f>VLOOKUP(A67,'[9]1975-1977'!$A$371:$C$480,3,0)</f>
        <v>3132012</v>
      </c>
      <c r="L67" s="2">
        <f>VLOOKUP(A67,'[10]1978-1980'!$A$323:$C$432,3,0)</f>
        <v>4553884</v>
      </c>
      <c r="M67" s="2">
        <f>VLOOKUP(A67,'[11]1981-1982'!$A$275:$C$384,3,0)</f>
        <v>4542139</v>
      </c>
      <c r="N67" s="2">
        <f>VLOOKUP(A67,'[12]1983-1984'!$A$243:$C$352,3,0)</f>
        <v>4913244</v>
      </c>
      <c r="O67" s="2">
        <f>VLOOKUP(A67,'[13]1985-1986'!$A$210:$C$319,3,0)</f>
        <v>4821059</v>
      </c>
      <c r="P67" s="2">
        <f>VLOOKUP(A67,'[14]1987-1989'!$A$178:$C$287,3,0)</f>
        <v>7610476</v>
      </c>
      <c r="Q67" s="2">
        <f>VLOOKUP(A67,'[15]1990-1992'!$A$130:$C$239,3,0)</f>
        <v>11521599</v>
      </c>
      <c r="R67" s="2">
        <v>7582695</v>
      </c>
      <c r="S67" s="2"/>
      <c r="T67" s="2"/>
      <c r="U67" s="2"/>
      <c r="W67" s="2">
        <f t="shared" ref="W67:W89" si="1">SUM(B67:U67)</f>
        <v>58816888</v>
      </c>
    </row>
    <row r="68" spans="1:23" x14ac:dyDescent="0.2">
      <c r="A68" s="1">
        <v>36342</v>
      </c>
      <c r="B68" s="2">
        <v>1035927</v>
      </c>
      <c r="C68" s="2">
        <f>VLOOKUP(A68,'[1]1951-1953'!$A$643:$C$752,3,0)</f>
        <v>328396</v>
      </c>
      <c r="D68" s="2">
        <f>VLOOKUP(A68,'[2]1954-1956'!$A$643:$C$752,3,0)</f>
        <v>376962</v>
      </c>
      <c r="E68" s="2">
        <f>VLOOKUP(A68,'[3]1957-1959'!$A$643:$C$752,3,0)</f>
        <v>1585043</v>
      </c>
      <c r="F68" s="2">
        <f>VLOOKUP(A68,'[4]1960-1962'!$A$611:$C$720,3,0)</f>
        <v>1084853</v>
      </c>
      <c r="G68" s="2">
        <f>VLOOKUP(A68,'[5]1963-1965'!$A$563:$C$672,3,0)</f>
        <v>861312</v>
      </c>
      <c r="H68" s="2">
        <f>VLOOKUP(A68,'[6]1966-1968'!$A$515:$D$624,3,0)</f>
        <v>1350728</v>
      </c>
      <c r="I68" s="2">
        <f>VLOOKUP(A68,'[7]1969-1971'!$A$467:$C$576,3,0)</f>
        <v>761430</v>
      </c>
      <c r="J68" s="2">
        <f>VLOOKUP(A68,'[8]1972-1974'!$A$419:$C$528,3,0)</f>
        <v>2926281</v>
      </c>
      <c r="K68" s="2">
        <f>VLOOKUP(A68,'[9]1975-1977'!$A$371:$C$480,3,0)</f>
        <v>3423874</v>
      </c>
      <c r="L68" s="2">
        <f>VLOOKUP(A68,'[10]1978-1980'!$A$323:$C$432,3,0)</f>
        <v>4548980</v>
      </c>
      <c r="M68" s="2">
        <f>VLOOKUP(A68,'[11]1981-1982'!$A$275:$C$384,3,0)</f>
        <v>4504351</v>
      </c>
      <c r="N68" s="2">
        <f>VLOOKUP(A68,'[12]1983-1984'!$A$243:$C$352,3,0)</f>
        <v>4958673</v>
      </c>
      <c r="O68" s="2">
        <f>VLOOKUP(A68,'[13]1985-1986'!$A$210:$C$319,3,0)</f>
        <v>4933213</v>
      </c>
      <c r="P68" s="2">
        <f>VLOOKUP(A68,'[14]1987-1989'!$A$178:$C$287,3,0)</f>
        <v>7697200</v>
      </c>
      <c r="Q68" s="2">
        <f>VLOOKUP(A68,'[15]1990-1992'!$A$130:$C$239,3,0)</f>
        <v>11752664</v>
      </c>
      <c r="R68" s="2">
        <v>7396154</v>
      </c>
      <c r="S68" s="2"/>
      <c r="T68" s="2"/>
      <c r="U68" s="2"/>
      <c r="W68" s="2">
        <f t="shared" si="1"/>
        <v>59526041</v>
      </c>
    </row>
    <row r="69" spans="1:23" x14ac:dyDescent="0.2">
      <c r="A69" s="1">
        <v>36373</v>
      </c>
      <c r="B69" s="2">
        <v>885989</v>
      </c>
      <c r="C69" s="2">
        <f>VLOOKUP(A69,'[1]1951-1953'!$A$643:$C$752,3,0)</f>
        <v>307622</v>
      </c>
      <c r="D69" s="2">
        <f>VLOOKUP(A69,'[2]1954-1956'!$A$643:$C$752,3,0)</f>
        <v>351045</v>
      </c>
      <c r="E69" s="2">
        <f>VLOOKUP(A69,'[3]1957-1959'!$A$643:$C$752,3,0)</f>
        <v>1487457</v>
      </c>
      <c r="F69" s="2">
        <f>VLOOKUP(A69,'[4]1960-1962'!$A$611:$C$720,3,0)</f>
        <v>1127031</v>
      </c>
      <c r="G69" s="2">
        <f>VLOOKUP(A69,'[5]1963-1965'!$A$563:$C$672,3,0)</f>
        <v>843161</v>
      </c>
      <c r="H69" s="2">
        <f>VLOOKUP(A69,'[6]1966-1968'!$A$515:$D$624,3,0)</f>
        <v>1333233</v>
      </c>
      <c r="I69" s="2">
        <f>VLOOKUP(A69,'[7]1969-1971'!$A$467:$C$576,3,0)</f>
        <v>729138</v>
      </c>
      <c r="J69" s="2">
        <f>VLOOKUP(A69,'[8]1972-1974'!$A$419:$C$528,3,0)</f>
        <v>2850569</v>
      </c>
      <c r="K69" s="2">
        <f>VLOOKUP(A69,'[9]1975-1977'!$A$371:$C$480,3,0)</f>
        <v>3424317</v>
      </c>
      <c r="L69" s="2">
        <f>VLOOKUP(A69,'[10]1978-1980'!$A$323:$C$432,3,0)</f>
        <v>4472197</v>
      </c>
      <c r="M69" s="2">
        <f>VLOOKUP(A69,'[11]1981-1982'!$A$275:$C$384,3,0)</f>
        <v>4277917</v>
      </c>
      <c r="N69" s="2">
        <f>VLOOKUP(A69,'[12]1983-1984'!$A$243:$C$352,3,0)</f>
        <v>4933112</v>
      </c>
      <c r="O69" s="2">
        <f>VLOOKUP(A69,'[13]1985-1986'!$A$210:$C$319,3,0)</f>
        <v>4750744</v>
      </c>
      <c r="P69" s="2">
        <f>VLOOKUP(A69,'[14]1987-1989'!$A$178:$C$287,3,0)</f>
        <v>7435846</v>
      </c>
      <c r="Q69" s="2">
        <f>VLOOKUP(A69,'[15]1990-1992'!$A$130:$C$239,3,0)</f>
        <v>11249109</v>
      </c>
      <c r="R69" s="2">
        <v>7085852</v>
      </c>
      <c r="S69" s="2"/>
      <c r="T69" s="2"/>
      <c r="U69" s="2"/>
      <c r="W69" s="2">
        <f t="shared" si="1"/>
        <v>57544339</v>
      </c>
    </row>
    <row r="70" spans="1:23" x14ac:dyDescent="0.2">
      <c r="A70" s="1">
        <v>36404</v>
      </c>
      <c r="B70" s="2">
        <v>892951</v>
      </c>
      <c r="C70" s="2">
        <f>VLOOKUP(A70,'[1]1951-1953'!$A$643:$C$752,3,0)</f>
        <v>306456</v>
      </c>
      <c r="D70" s="2">
        <f>VLOOKUP(A70,'[2]1954-1956'!$A$643:$C$752,3,0)</f>
        <v>342228</v>
      </c>
      <c r="E70" s="2">
        <f>VLOOKUP(A70,'[3]1957-1959'!$A$643:$C$752,3,0)</f>
        <v>1431408</v>
      </c>
      <c r="F70" s="2">
        <f>VLOOKUP(A70,'[4]1960-1962'!$A$611:$C$720,3,0)</f>
        <v>1112358</v>
      </c>
      <c r="G70" s="2">
        <f>VLOOKUP(A70,'[5]1963-1965'!$A$563:$C$672,3,0)</f>
        <v>856225</v>
      </c>
      <c r="H70" s="2">
        <f>VLOOKUP(A70,'[6]1966-1968'!$A$515:$D$624,3,0)</f>
        <v>1209445</v>
      </c>
      <c r="I70" s="2">
        <f>VLOOKUP(A70,'[7]1969-1971'!$A$467:$C$576,3,0)</f>
        <v>731467</v>
      </c>
      <c r="J70" s="2">
        <f>VLOOKUP(A70,'[8]1972-1974'!$A$419:$C$528,3,0)</f>
        <v>2660698</v>
      </c>
      <c r="K70" s="2">
        <f>VLOOKUP(A70,'[9]1975-1977'!$A$371:$C$480,3,0)</f>
        <v>3305110</v>
      </c>
      <c r="L70" s="2">
        <f>VLOOKUP(A70,'[10]1978-1980'!$A$323:$C$432,3,0)</f>
        <v>4336484</v>
      </c>
      <c r="M70" s="2">
        <f>VLOOKUP(A70,'[11]1981-1982'!$A$275:$C$384,3,0)</f>
        <v>4123844</v>
      </c>
      <c r="N70" s="2">
        <f>VLOOKUP(A70,'[12]1983-1984'!$A$243:$C$352,3,0)</f>
        <v>4532947</v>
      </c>
      <c r="O70" s="2">
        <f>VLOOKUP(A70,'[13]1985-1986'!$A$210:$C$319,3,0)</f>
        <v>4596682</v>
      </c>
      <c r="P70" s="2">
        <f>VLOOKUP(A70,'[14]1987-1989'!$A$178:$C$287,3,0)</f>
        <v>7198394</v>
      </c>
      <c r="Q70" s="2">
        <f>VLOOKUP(A70,'[15]1990-1992'!$A$130:$C$239,3,0)</f>
        <v>10922445</v>
      </c>
      <c r="R70" s="2">
        <v>6821220</v>
      </c>
      <c r="S70" s="2"/>
      <c r="T70" s="2"/>
      <c r="U70" s="2"/>
      <c r="W70" s="2">
        <f t="shared" si="1"/>
        <v>55380362</v>
      </c>
    </row>
    <row r="71" spans="1:23" x14ac:dyDescent="0.2">
      <c r="A71" s="1">
        <v>36434</v>
      </c>
      <c r="B71" s="2">
        <v>936650</v>
      </c>
      <c r="C71" s="2">
        <f>VLOOKUP(A71,'[1]1951-1953'!$A$643:$C$752,3,0)</f>
        <v>313166</v>
      </c>
      <c r="D71" s="2">
        <f>VLOOKUP(A71,'[2]1954-1956'!$A$643:$C$752,3,0)</f>
        <v>369224</v>
      </c>
      <c r="E71" s="2">
        <f>VLOOKUP(A71,'[3]1957-1959'!$A$643:$C$752,3,0)</f>
        <v>1430282</v>
      </c>
      <c r="F71" s="2">
        <f>VLOOKUP(A71,'[4]1960-1962'!$A$611:$C$720,3,0)</f>
        <v>1059872</v>
      </c>
      <c r="G71" s="2">
        <f>VLOOKUP(A71,'[5]1963-1965'!$A$563:$C$672,3,0)</f>
        <v>989130</v>
      </c>
      <c r="H71" s="2">
        <f>VLOOKUP(A71,'[6]1966-1968'!$A$515:$D$624,3,0)</f>
        <v>1237900</v>
      </c>
      <c r="I71" s="2">
        <f>VLOOKUP(A71,'[7]1969-1971'!$A$467:$C$576,3,0)</f>
        <v>771691</v>
      </c>
      <c r="J71" s="2">
        <f>VLOOKUP(A71,'[8]1972-1974'!$A$419:$C$528,3,0)</f>
        <v>2660164</v>
      </c>
      <c r="K71" s="2">
        <f>VLOOKUP(A71,'[9]1975-1977'!$A$371:$C$480,3,0)</f>
        <v>3424495</v>
      </c>
      <c r="L71" s="2">
        <f>VLOOKUP(A71,'[10]1978-1980'!$A$323:$C$432,3,0)</f>
        <v>4517354</v>
      </c>
      <c r="M71" s="2">
        <f>VLOOKUP(A71,'[11]1981-1982'!$A$275:$C$384,3,0)</f>
        <v>4317560</v>
      </c>
      <c r="N71" s="2">
        <f>VLOOKUP(A71,'[12]1983-1984'!$A$243:$C$352,3,0)</f>
        <v>4422749</v>
      </c>
      <c r="O71" s="2">
        <f>VLOOKUP(A71,'[13]1985-1986'!$A$210:$C$319,3,0)</f>
        <v>4712133</v>
      </c>
      <c r="P71" s="2">
        <f>VLOOKUP(A71,'[14]1987-1989'!$A$178:$C$287,3,0)</f>
        <v>7698812</v>
      </c>
      <c r="Q71" s="2">
        <f>VLOOKUP(A71,'[15]1990-1992'!$A$130:$C$239,3,0)</f>
        <v>11382798</v>
      </c>
      <c r="R71" s="2">
        <v>7001413</v>
      </c>
      <c r="S71" s="2"/>
      <c r="T71" s="2"/>
      <c r="U71" s="2"/>
      <c r="W71" s="2">
        <f t="shared" si="1"/>
        <v>57245393</v>
      </c>
    </row>
    <row r="72" spans="1:23" x14ac:dyDescent="0.2">
      <c r="A72" s="1">
        <v>36465</v>
      </c>
      <c r="B72" s="2">
        <v>871568</v>
      </c>
      <c r="C72" s="2">
        <f>VLOOKUP(A72,'[1]1951-1953'!$A$643:$C$752,3,0)</f>
        <v>285176</v>
      </c>
      <c r="D72" s="2">
        <f>VLOOKUP(A72,'[2]1954-1956'!$A$643:$C$752,3,0)</f>
        <v>349236</v>
      </c>
      <c r="E72" s="2">
        <f>VLOOKUP(A72,'[3]1957-1959'!$A$643:$C$752,3,0)</f>
        <v>1464592</v>
      </c>
      <c r="F72" s="2">
        <f>VLOOKUP(A72,'[4]1960-1962'!$A$611:$C$720,3,0)</f>
        <v>1061001</v>
      </c>
      <c r="G72" s="2">
        <f>VLOOKUP(A72,'[5]1963-1965'!$A$563:$C$672,3,0)</f>
        <v>918041</v>
      </c>
      <c r="H72" s="2">
        <f>VLOOKUP(A72,'[6]1966-1968'!$A$515:$D$624,3,0)</f>
        <v>1210624</v>
      </c>
      <c r="I72" s="2">
        <f>VLOOKUP(A72,'[7]1969-1971'!$A$467:$C$576,3,0)</f>
        <v>769595</v>
      </c>
      <c r="J72" s="2">
        <f>VLOOKUP(A72,'[8]1972-1974'!$A$419:$C$528,3,0)</f>
        <v>2375998</v>
      </c>
      <c r="K72" s="2">
        <f>VLOOKUP(A72,'[9]1975-1977'!$A$371:$C$480,3,0)</f>
        <v>3307729</v>
      </c>
      <c r="L72" s="2">
        <f>VLOOKUP(A72,'[10]1978-1980'!$A$323:$C$432,3,0)</f>
        <v>4349197</v>
      </c>
      <c r="M72" s="2">
        <f>VLOOKUP(A72,'[11]1981-1982'!$A$275:$C$384,3,0)</f>
        <v>4164143</v>
      </c>
      <c r="N72" s="2">
        <f>VLOOKUP(A72,'[12]1983-1984'!$A$243:$C$352,3,0)</f>
        <v>4664201</v>
      </c>
      <c r="O72" s="2">
        <f>VLOOKUP(A72,'[13]1985-1986'!$A$210:$C$319,3,0)</f>
        <v>4590958</v>
      </c>
      <c r="P72" s="2">
        <f>VLOOKUP(A72,'[14]1987-1989'!$A$178:$C$287,3,0)</f>
        <v>7455626</v>
      </c>
      <c r="Q72" s="2">
        <f>VLOOKUP(A72,'[15]1990-1992'!$A$130:$C$239,3,0)</f>
        <v>10889205</v>
      </c>
      <c r="R72" s="2">
        <v>6586703</v>
      </c>
      <c r="S72" s="2"/>
      <c r="T72" s="2"/>
      <c r="U72" s="2"/>
      <c r="W72" s="2">
        <f t="shared" si="1"/>
        <v>55313593</v>
      </c>
    </row>
    <row r="73" spans="1:23" x14ac:dyDescent="0.2">
      <c r="A73" s="1">
        <v>36495</v>
      </c>
      <c r="B73" s="2">
        <v>931217</v>
      </c>
      <c r="C73" s="2">
        <f>VLOOKUP(A73,'[1]1951-1953'!$A$643:$C$752,3,0)</f>
        <v>307473</v>
      </c>
      <c r="D73" s="2">
        <f>VLOOKUP(A73,'[2]1954-1956'!$A$643:$C$752,3,0)</f>
        <v>364678</v>
      </c>
      <c r="E73" s="2">
        <f>VLOOKUP(A73,'[3]1957-1959'!$A$643:$C$752,3,0)</f>
        <v>1495955</v>
      </c>
      <c r="F73" s="2">
        <f>VLOOKUP(A73,'[4]1960-1962'!$A$611:$C$720,3,0)</f>
        <v>1077700</v>
      </c>
      <c r="G73" s="2">
        <f>VLOOKUP(A73,'[5]1963-1965'!$A$563:$C$672,3,0)</f>
        <v>943812</v>
      </c>
      <c r="H73" s="2">
        <f>VLOOKUP(A73,'[6]1966-1968'!$A$515:$D$624,3,0)</f>
        <v>1240588</v>
      </c>
      <c r="I73" s="2">
        <f>VLOOKUP(A73,'[7]1969-1971'!$A$467:$C$576,3,0)</f>
        <v>779353</v>
      </c>
      <c r="J73" s="2">
        <f>VLOOKUP(A73,'[8]1972-1974'!$A$419:$C$528,3,0)</f>
        <v>2371369</v>
      </c>
      <c r="K73" s="2">
        <f>VLOOKUP(A73,'[9]1975-1977'!$A$371:$C$480,3,0)</f>
        <v>3494050</v>
      </c>
      <c r="L73" s="2">
        <f>VLOOKUP(A73,'[10]1978-1980'!$A$323:$C$432,3,0)</f>
        <v>4379921</v>
      </c>
      <c r="M73" s="2">
        <f>VLOOKUP(A73,'[11]1981-1982'!$A$275:$C$384,3,0)</f>
        <v>4275945</v>
      </c>
      <c r="N73" s="2">
        <f>VLOOKUP(A73,'[12]1983-1984'!$A$243:$C$352,3,0)</f>
        <v>4830804</v>
      </c>
      <c r="O73" s="2">
        <f>VLOOKUP(A73,'[13]1985-1986'!$A$210:$C$319,3,0)</f>
        <v>4742358</v>
      </c>
      <c r="P73" s="2">
        <f>VLOOKUP(A73,'[14]1987-1989'!$A$178:$C$287,3,0)</f>
        <v>7863309</v>
      </c>
      <c r="Q73" s="2">
        <f>VLOOKUP(A73,'[15]1990-1992'!$A$130:$C$239,3,0)</f>
        <v>11185674</v>
      </c>
      <c r="R73" s="2">
        <v>6593761</v>
      </c>
      <c r="S73" s="2"/>
      <c r="T73" s="2"/>
      <c r="U73" s="2"/>
      <c r="W73" s="2">
        <f t="shared" si="1"/>
        <v>56877967</v>
      </c>
    </row>
    <row r="74" spans="1:23" x14ac:dyDescent="0.2">
      <c r="A74" s="1">
        <v>36526</v>
      </c>
      <c r="B74" s="2">
        <v>997261</v>
      </c>
      <c r="C74" s="2">
        <f>VLOOKUP(A74,'[1]1951-1953'!$A$643:$C$752,3,0)</f>
        <v>294527</v>
      </c>
      <c r="D74" s="2">
        <f>VLOOKUP(A74,'[2]1954-1956'!$A$643:$C$752,3,0)</f>
        <v>372841</v>
      </c>
      <c r="E74" s="2">
        <f>VLOOKUP(A74,'[3]1957-1959'!$A$643:$C$752,3,0)</f>
        <v>1484483</v>
      </c>
      <c r="F74" s="2">
        <f>VLOOKUP(A74,'[4]1960-1962'!$A$611:$C$720,3,0)</f>
        <v>1048184</v>
      </c>
      <c r="G74" s="2">
        <f>VLOOKUP(A74,'[5]1963-1965'!$A$563:$C$672,3,0)</f>
        <v>923209</v>
      </c>
      <c r="H74" s="2">
        <f>VLOOKUP(A74,'[6]1966-1968'!$A$515:$D$624,3,0)</f>
        <v>1208262</v>
      </c>
      <c r="I74" s="2">
        <f>VLOOKUP(A74,'[7]1969-1971'!$A$467:$C$576,3,0)</f>
        <v>778371</v>
      </c>
      <c r="J74" s="2">
        <f>VLOOKUP(A74,'[8]1972-1974'!$A$419:$C$528,3,0)</f>
        <v>2291510</v>
      </c>
      <c r="K74" s="2">
        <f>VLOOKUP(A74,'[9]1975-1977'!$A$371:$C$480,3,0)</f>
        <v>3479426</v>
      </c>
      <c r="L74" s="2">
        <f>VLOOKUP(A74,'[10]1978-1980'!$A$323:$C$432,3,0)</f>
        <v>4272954</v>
      </c>
      <c r="M74" s="2">
        <f>VLOOKUP(A74,'[11]1981-1982'!$A$275:$C$384,3,0)</f>
        <v>4131706</v>
      </c>
      <c r="N74" s="2">
        <f>VLOOKUP(A74,'[12]1983-1984'!$A$243:$C$352,3,0)</f>
        <v>4800349</v>
      </c>
      <c r="O74" s="2">
        <f>VLOOKUP(A74,'[13]1985-1986'!$A$210:$C$319,3,0)</f>
        <v>4765298</v>
      </c>
      <c r="P74" s="2">
        <f>VLOOKUP(A74,'[14]1987-1989'!$A$178:$C$287,3,0)</f>
        <v>7900163</v>
      </c>
      <c r="Q74" s="2">
        <f>VLOOKUP(A74,'[15]1990-1992'!$A$130:$C$239,3,0)</f>
        <v>11080458</v>
      </c>
      <c r="R74" s="2">
        <v>6607874</v>
      </c>
      <c r="S74" s="2"/>
      <c r="T74" s="2"/>
      <c r="U74" s="2"/>
      <c r="W74" s="2">
        <f t="shared" si="1"/>
        <v>56436876</v>
      </c>
    </row>
    <row r="75" spans="1:23" x14ac:dyDescent="0.2">
      <c r="A75" s="1">
        <v>36557</v>
      </c>
      <c r="B75" s="2">
        <v>873178</v>
      </c>
      <c r="C75" s="2">
        <f>VLOOKUP(A75,'[1]1951-1953'!$A$643:$C$752,3,0)</f>
        <v>267095</v>
      </c>
      <c r="D75" s="2">
        <f>VLOOKUP(A75,'[2]1954-1956'!$A$643:$C$752,3,0)</f>
        <v>331374</v>
      </c>
      <c r="E75" s="2">
        <f>VLOOKUP(A75,'[3]1957-1959'!$A$643:$C$752,3,0)</f>
        <v>1381470</v>
      </c>
      <c r="F75" s="2">
        <f>VLOOKUP(A75,'[4]1960-1962'!$A$611:$C$720,3,0)</f>
        <v>1067325</v>
      </c>
      <c r="G75" s="2">
        <f>VLOOKUP(A75,'[5]1963-1965'!$A$563:$C$672,3,0)</f>
        <v>881081</v>
      </c>
      <c r="H75" s="2">
        <f>VLOOKUP(A75,'[6]1966-1968'!$A$515:$D$624,3,0)</f>
        <v>1097879</v>
      </c>
      <c r="I75" s="2">
        <f>VLOOKUP(A75,'[7]1969-1971'!$A$467:$C$576,3,0)</f>
        <v>720978</v>
      </c>
      <c r="J75" s="2">
        <f>VLOOKUP(A75,'[8]1972-1974'!$A$419:$C$528,3,0)</f>
        <v>2061972</v>
      </c>
      <c r="K75" s="2">
        <f>VLOOKUP(A75,'[9]1975-1977'!$A$371:$C$480,3,0)</f>
        <v>3245622</v>
      </c>
      <c r="L75" s="2">
        <f>VLOOKUP(A75,'[10]1978-1980'!$A$323:$C$432,3,0)</f>
        <v>3818956</v>
      </c>
      <c r="M75" s="2">
        <f>VLOOKUP(A75,'[11]1981-1982'!$A$275:$C$384,3,0)</f>
        <v>3860116</v>
      </c>
      <c r="N75" s="2">
        <f>VLOOKUP(A75,'[12]1983-1984'!$A$243:$C$352,3,0)</f>
        <v>4401743</v>
      </c>
      <c r="O75" s="2">
        <f>VLOOKUP(A75,'[13]1985-1986'!$A$210:$C$319,3,0)</f>
        <v>4378934</v>
      </c>
      <c r="P75" s="2">
        <f>VLOOKUP(A75,'[14]1987-1989'!$A$178:$C$287,3,0)</f>
        <v>6812036</v>
      </c>
      <c r="Q75" s="2">
        <f>VLOOKUP(A75,'[15]1990-1992'!$A$130:$C$239,3,0)</f>
        <v>10161158</v>
      </c>
      <c r="R75" s="2">
        <v>6023336</v>
      </c>
      <c r="S75" s="2"/>
      <c r="T75" s="2"/>
      <c r="U75" s="2"/>
      <c r="W75" s="2">
        <f t="shared" si="1"/>
        <v>51384253</v>
      </c>
    </row>
    <row r="76" spans="1:23" x14ac:dyDescent="0.2">
      <c r="A76" s="1">
        <v>36586</v>
      </c>
      <c r="B76" s="2">
        <v>902901</v>
      </c>
      <c r="C76" s="2">
        <f>VLOOKUP(A76,'[1]1951-1953'!$A$643:$C$752,3,0)</f>
        <v>277758</v>
      </c>
      <c r="D76" s="2">
        <f>VLOOKUP(A76,'[2]1954-1956'!$A$643:$C$752,3,0)</f>
        <v>359371</v>
      </c>
      <c r="E76" s="2">
        <f>VLOOKUP(A76,'[3]1957-1959'!$A$643:$C$752,3,0)</f>
        <v>1471576</v>
      </c>
      <c r="F76" s="2">
        <f>VLOOKUP(A76,'[4]1960-1962'!$A$611:$C$720,3,0)</f>
        <v>1135847</v>
      </c>
      <c r="G76" s="2">
        <f>VLOOKUP(A76,'[5]1963-1965'!$A$563:$C$672,3,0)</f>
        <v>965227</v>
      </c>
      <c r="H76" s="2">
        <f>VLOOKUP(A76,'[6]1966-1968'!$A$515:$D$624,3,0)</f>
        <v>1172721</v>
      </c>
      <c r="I76" s="2">
        <f>VLOOKUP(A76,'[7]1969-1971'!$A$467:$C$576,3,0)</f>
        <v>749907</v>
      </c>
      <c r="J76" s="2">
        <f>VLOOKUP(A76,'[8]1972-1974'!$A$419:$C$528,3,0)</f>
        <v>2057414</v>
      </c>
      <c r="K76" s="2">
        <f>VLOOKUP(A76,'[9]1975-1977'!$A$371:$C$480,3,0)</f>
        <v>3306626</v>
      </c>
      <c r="L76" s="2">
        <f>VLOOKUP(A76,'[10]1978-1980'!$A$323:$C$432,3,0)</f>
        <v>4177325</v>
      </c>
      <c r="M76" s="2">
        <f>VLOOKUP(A76,'[11]1981-1982'!$A$275:$C$384,3,0)</f>
        <v>4080161</v>
      </c>
      <c r="N76" s="2">
        <f>VLOOKUP(A76,'[12]1983-1984'!$A$243:$C$352,3,0)</f>
        <v>4758213</v>
      </c>
      <c r="O76" s="2">
        <f>VLOOKUP(A76,'[13]1985-1986'!$A$210:$C$319,3,0)</f>
        <v>4606463</v>
      </c>
      <c r="P76" s="2">
        <f>VLOOKUP(A76,'[14]1987-1989'!$A$178:$C$287,3,0)</f>
        <v>7210636</v>
      </c>
      <c r="Q76" s="2">
        <f>VLOOKUP(A76,'[15]1990-1992'!$A$130:$C$239,3,0)</f>
        <v>10830331</v>
      </c>
      <c r="R76" s="2">
        <v>6312547</v>
      </c>
      <c r="S76" s="2"/>
      <c r="T76" s="2"/>
      <c r="U76" s="2"/>
      <c r="W76" s="2">
        <f t="shared" si="1"/>
        <v>54375024</v>
      </c>
    </row>
    <row r="77" spans="1:23" x14ac:dyDescent="0.2">
      <c r="A77" s="1">
        <v>36617</v>
      </c>
      <c r="B77" s="2">
        <v>902037</v>
      </c>
      <c r="C77" s="2">
        <f>VLOOKUP(A77,'[1]1951-1953'!$A$643:$C$752,3,0)</f>
        <v>259114</v>
      </c>
      <c r="D77" s="2">
        <f>VLOOKUP(A77,'[2]1954-1956'!$A$643:$C$752,3,0)</f>
        <v>336599</v>
      </c>
      <c r="E77" s="2">
        <f>VLOOKUP(A77,'[3]1957-1959'!$A$643:$C$752,3,0)</f>
        <v>1407252</v>
      </c>
      <c r="F77" s="2">
        <f>VLOOKUP(A77,'[4]1960-1962'!$A$611:$C$720,3,0)</f>
        <v>1045298</v>
      </c>
      <c r="G77" s="2">
        <f>VLOOKUP(A77,'[5]1963-1965'!$A$563:$C$672,3,0)</f>
        <v>940052</v>
      </c>
      <c r="H77" s="2">
        <f>VLOOKUP(A77,'[6]1966-1968'!$A$515:$D$624,3,0)</f>
        <v>1087064</v>
      </c>
      <c r="I77" s="2">
        <f>VLOOKUP(A77,'[7]1969-1971'!$A$467:$C$576,3,0)</f>
        <v>784835</v>
      </c>
      <c r="J77" s="2">
        <f>VLOOKUP(A77,'[8]1972-1974'!$A$419:$C$528,3,0)</f>
        <v>1889658</v>
      </c>
      <c r="K77" s="2">
        <f>VLOOKUP(A77,'[9]1975-1977'!$A$371:$C$480,3,0)</f>
        <v>3325216</v>
      </c>
      <c r="L77" s="2">
        <f>VLOOKUP(A77,'[10]1978-1980'!$A$323:$C$432,3,0)</f>
        <v>4096648</v>
      </c>
      <c r="M77" s="2">
        <f>VLOOKUP(A77,'[11]1981-1982'!$A$275:$C$384,3,0)</f>
        <v>3906463</v>
      </c>
      <c r="N77" s="2">
        <f>VLOOKUP(A77,'[12]1983-1984'!$A$243:$C$352,3,0)</f>
        <v>4544313</v>
      </c>
      <c r="O77" s="2">
        <f>VLOOKUP(A77,'[13]1985-1986'!$A$210:$C$319,3,0)</f>
        <v>4330522</v>
      </c>
      <c r="P77" s="2">
        <f>VLOOKUP(A77,'[14]1987-1989'!$A$178:$C$287,3,0)</f>
        <v>6856445</v>
      </c>
      <c r="Q77" s="2">
        <f>VLOOKUP(A77,'[15]1990-1992'!$A$130:$C$239,3,0)</f>
        <v>10307569</v>
      </c>
      <c r="R77" s="2">
        <v>6104719</v>
      </c>
      <c r="S77" s="2"/>
      <c r="T77" s="2"/>
      <c r="U77" s="2"/>
      <c r="W77" s="2">
        <f t="shared" si="1"/>
        <v>52123804</v>
      </c>
    </row>
    <row r="78" spans="1:23" x14ac:dyDescent="0.2">
      <c r="A78" s="1">
        <v>36647</v>
      </c>
      <c r="B78" s="2">
        <v>929177</v>
      </c>
      <c r="C78" s="2">
        <f>VLOOKUP(A78,'[1]1951-1953'!$A$643:$C$752,3,0)</f>
        <v>263507</v>
      </c>
      <c r="D78" s="2">
        <f>VLOOKUP(A78,'[2]1954-1956'!$A$643:$C$752,3,0)</f>
        <v>341905</v>
      </c>
      <c r="E78" s="2">
        <f>VLOOKUP(A78,'[3]1957-1959'!$A$643:$C$752,3,0)</f>
        <v>1446501</v>
      </c>
      <c r="F78" s="2">
        <f>VLOOKUP(A78,'[4]1960-1962'!$A$611:$C$720,3,0)</f>
        <v>1041696</v>
      </c>
      <c r="G78" s="2">
        <f>VLOOKUP(A78,'[5]1963-1965'!$A$563:$C$672,3,0)</f>
        <v>977768</v>
      </c>
      <c r="H78" s="2">
        <f>VLOOKUP(A78,'[6]1966-1968'!$A$515:$D$624,3,0)</f>
        <v>1102675</v>
      </c>
      <c r="I78" s="2">
        <f>VLOOKUP(A78,'[7]1969-1971'!$A$467:$C$576,3,0)</f>
        <v>771926</v>
      </c>
      <c r="J78" s="2">
        <f>VLOOKUP(A78,'[8]1972-1974'!$A$419:$C$528,3,0)</f>
        <v>1793046</v>
      </c>
      <c r="K78" s="2">
        <f>VLOOKUP(A78,'[9]1975-1977'!$A$371:$C$480,3,0)</f>
        <v>3435333</v>
      </c>
      <c r="L78" s="2">
        <f>VLOOKUP(A78,'[10]1978-1980'!$A$323:$C$432,3,0)</f>
        <v>4164840</v>
      </c>
      <c r="M78" s="2">
        <f>VLOOKUP(A78,'[11]1981-1982'!$A$275:$C$384,3,0)</f>
        <v>3973013</v>
      </c>
      <c r="N78" s="2">
        <f>VLOOKUP(A78,'[12]1983-1984'!$A$243:$C$352,3,0)</f>
        <v>4603241</v>
      </c>
      <c r="O78" s="2">
        <f>VLOOKUP(A78,'[13]1985-1986'!$A$210:$C$319,3,0)</f>
        <v>4491980</v>
      </c>
      <c r="P78" s="2">
        <f>VLOOKUP(A78,'[14]1987-1989'!$A$178:$C$287,3,0)</f>
        <v>6831146</v>
      </c>
      <c r="Q78" s="2">
        <f>VLOOKUP(A78,'[15]1990-1992'!$A$130:$C$239,3,0)</f>
        <v>10556684</v>
      </c>
      <c r="R78" s="2">
        <v>6040405</v>
      </c>
      <c r="S78" s="2"/>
      <c r="T78" s="2"/>
      <c r="U78" s="2"/>
      <c r="W78" s="2">
        <f t="shared" si="1"/>
        <v>52764843</v>
      </c>
    </row>
    <row r="79" spans="1:23" x14ac:dyDescent="0.2">
      <c r="A79" s="1">
        <v>36678</v>
      </c>
      <c r="B79" s="2">
        <v>878340</v>
      </c>
      <c r="C79" s="2">
        <f>VLOOKUP(A79,'[1]1951-1953'!$A$643:$C$752,3,0)</f>
        <v>230129</v>
      </c>
      <c r="D79" s="2">
        <f>VLOOKUP(A79,'[2]1954-1956'!$A$643:$C$752,3,0)</f>
        <v>346651</v>
      </c>
      <c r="E79" s="2">
        <f>VLOOKUP(A79,'[3]1957-1959'!$A$643:$C$752,3,0)</f>
        <v>1413542</v>
      </c>
      <c r="F79" s="2">
        <f>VLOOKUP(A79,'[4]1960-1962'!$A$611:$C$720,3,0)</f>
        <v>1030632</v>
      </c>
      <c r="G79" s="2">
        <f>VLOOKUP(A79,'[5]1963-1965'!$A$563:$C$672,3,0)</f>
        <v>905534</v>
      </c>
      <c r="H79" s="2">
        <f>VLOOKUP(A79,'[6]1966-1968'!$A$515:$D$624,3,0)</f>
        <v>1084618</v>
      </c>
      <c r="I79" s="2">
        <f>VLOOKUP(A79,'[7]1969-1971'!$A$467:$C$576,3,0)</f>
        <v>746862</v>
      </c>
      <c r="J79" s="2">
        <f>VLOOKUP(A79,'[8]1972-1974'!$A$419:$C$528,3,0)</f>
        <v>1672917</v>
      </c>
      <c r="K79" s="2">
        <f>VLOOKUP(A79,'[9]1975-1977'!$A$371:$C$480,3,0)</f>
        <v>3305318</v>
      </c>
      <c r="L79" s="2">
        <f>VLOOKUP(A79,'[10]1978-1980'!$A$323:$C$432,3,0)</f>
        <v>3994903</v>
      </c>
      <c r="M79" s="2">
        <f>VLOOKUP(A79,'[11]1981-1982'!$A$275:$C$384,3,0)</f>
        <v>3807197</v>
      </c>
      <c r="N79" s="2">
        <f>VLOOKUP(A79,'[12]1983-1984'!$A$243:$C$352,3,0)</f>
        <v>4734938</v>
      </c>
      <c r="O79" s="2">
        <f>VLOOKUP(A79,'[13]1985-1986'!$A$210:$C$319,3,0)</f>
        <v>4515673</v>
      </c>
      <c r="P79" s="2">
        <f>VLOOKUP(A79,'[14]1987-1989'!$A$178:$C$287,3,0)</f>
        <v>6662506</v>
      </c>
      <c r="Q79" s="2">
        <f>VLOOKUP(A79,'[15]1990-1992'!$A$130:$C$239,3,0)</f>
        <v>10096958</v>
      </c>
      <c r="R79" s="2">
        <v>5877620</v>
      </c>
      <c r="S79" s="2"/>
      <c r="T79" s="2"/>
      <c r="U79" s="2"/>
      <c r="W79" s="2">
        <f t="shared" si="1"/>
        <v>51304338</v>
      </c>
    </row>
    <row r="80" spans="1:23" x14ac:dyDescent="0.2">
      <c r="A80" s="1">
        <v>36708</v>
      </c>
      <c r="B80" s="2">
        <v>944566</v>
      </c>
      <c r="C80" s="2">
        <f>VLOOKUP(A80,'[1]1951-1953'!$A$643:$C$752,3,0)</f>
        <v>300157</v>
      </c>
      <c r="D80" s="2">
        <f>VLOOKUP(A80,'[2]1954-1956'!$A$643:$C$752,3,0)</f>
        <v>351228</v>
      </c>
      <c r="E80" s="2">
        <f>VLOOKUP(A80,'[3]1957-1959'!$A$643:$C$752,3,0)</f>
        <v>1474937</v>
      </c>
      <c r="F80" s="2">
        <f>VLOOKUP(A80,'[4]1960-1962'!$A$611:$C$720,3,0)</f>
        <v>1011609</v>
      </c>
      <c r="G80" s="2">
        <f>VLOOKUP(A80,'[5]1963-1965'!$A$563:$C$672,3,0)</f>
        <v>911080</v>
      </c>
      <c r="H80" s="2">
        <f>VLOOKUP(A80,'[6]1966-1968'!$A$515:$D$624,3,0)</f>
        <v>1128431</v>
      </c>
      <c r="I80" s="2">
        <f>VLOOKUP(A80,'[7]1969-1971'!$A$467:$C$576,3,0)</f>
        <v>743602</v>
      </c>
      <c r="J80" s="2">
        <f>VLOOKUP(A80,'[8]1972-1974'!$A$419:$C$528,3,0)</f>
        <v>1741231</v>
      </c>
      <c r="K80" s="2">
        <f>VLOOKUP(A80,'[9]1975-1977'!$A$371:$C$480,3,0)</f>
        <v>3375970</v>
      </c>
      <c r="L80" s="2">
        <f>VLOOKUP(A80,'[10]1978-1980'!$A$323:$C$432,3,0)</f>
        <v>4141321</v>
      </c>
      <c r="M80" s="2">
        <f>VLOOKUP(A80,'[11]1981-1982'!$A$275:$C$384,3,0)</f>
        <v>4160541</v>
      </c>
      <c r="N80" s="2">
        <f>VLOOKUP(A80,'[12]1983-1984'!$A$243:$C$352,3,0)</f>
        <v>4804768</v>
      </c>
      <c r="O80" s="2">
        <f>VLOOKUP(A80,'[13]1985-1986'!$A$210:$C$319,3,0)</f>
        <v>4479595</v>
      </c>
      <c r="P80" s="2">
        <f>VLOOKUP(A80,'[14]1987-1989'!$A$178:$C$287,3,0)</f>
        <v>6719632</v>
      </c>
      <c r="Q80" s="2">
        <f>VLOOKUP(A80,'[15]1990-1992'!$A$130:$C$239,3,0)</f>
        <v>10257408</v>
      </c>
      <c r="R80" s="2">
        <v>6052966</v>
      </c>
      <c r="S80" s="2"/>
      <c r="T80" s="2"/>
      <c r="U80" s="2"/>
      <c r="W80" s="2">
        <f t="shared" si="1"/>
        <v>52599042</v>
      </c>
    </row>
    <row r="81" spans="1:23" x14ac:dyDescent="0.2">
      <c r="A81" s="1">
        <v>36739</v>
      </c>
      <c r="B81" s="2">
        <v>854409</v>
      </c>
      <c r="C81" s="2">
        <f>VLOOKUP(A81,'[1]1951-1953'!$A$643:$C$752,3,0)</f>
        <v>255366</v>
      </c>
      <c r="D81" s="2">
        <f>VLOOKUP(A81,'[2]1954-1956'!$A$643:$C$752,3,0)</f>
        <v>338916</v>
      </c>
      <c r="E81" s="2">
        <f>VLOOKUP(A81,'[3]1957-1959'!$A$643:$C$752,3,0)</f>
        <v>1414566</v>
      </c>
      <c r="F81" s="2">
        <f>VLOOKUP(A81,'[4]1960-1962'!$A$611:$C$720,3,0)</f>
        <v>1019673</v>
      </c>
      <c r="G81" s="2">
        <f>VLOOKUP(A81,'[5]1963-1965'!$A$563:$C$672,3,0)</f>
        <v>904061</v>
      </c>
      <c r="H81" s="2">
        <f>VLOOKUP(A81,'[6]1966-1968'!$A$515:$D$624,3,0)</f>
        <v>1096800</v>
      </c>
      <c r="I81" s="2">
        <f>VLOOKUP(A81,'[7]1969-1971'!$A$467:$C$576,3,0)</f>
        <v>707980</v>
      </c>
      <c r="J81" s="2">
        <f>VLOOKUP(A81,'[8]1972-1974'!$A$419:$C$528,3,0)</f>
        <v>1524927</v>
      </c>
      <c r="K81" s="2">
        <f>VLOOKUP(A81,'[9]1975-1977'!$A$371:$C$480,3,0)</f>
        <v>3378666</v>
      </c>
      <c r="L81" s="2">
        <f>VLOOKUP(A81,'[10]1978-1980'!$A$323:$C$432,3,0)</f>
        <v>4128367</v>
      </c>
      <c r="M81" s="2">
        <f>VLOOKUP(A81,'[11]1981-1982'!$A$275:$C$384,3,0)</f>
        <v>4152589</v>
      </c>
      <c r="N81" s="2">
        <f>VLOOKUP(A81,'[12]1983-1984'!$A$243:$C$352,3,0)</f>
        <v>4804830</v>
      </c>
      <c r="O81" s="2">
        <f>VLOOKUP(A81,'[13]1985-1986'!$A$210:$C$319,3,0)</f>
        <v>4525140</v>
      </c>
      <c r="P81" s="2">
        <f>VLOOKUP(A81,'[14]1987-1989'!$A$178:$C$287,3,0)</f>
        <v>6599096</v>
      </c>
      <c r="Q81" s="2">
        <f>VLOOKUP(A81,'[15]1990-1992'!$A$130:$C$239,3,0)</f>
        <v>10070688</v>
      </c>
      <c r="R81" s="2">
        <v>6096847</v>
      </c>
      <c r="S81" s="2"/>
      <c r="T81" s="2"/>
      <c r="U81" s="2"/>
      <c r="W81" s="2">
        <f t="shared" si="1"/>
        <v>51872921</v>
      </c>
    </row>
    <row r="82" spans="1:23" x14ac:dyDescent="0.2">
      <c r="A82" s="1">
        <v>36770</v>
      </c>
      <c r="B82" s="2">
        <v>810876</v>
      </c>
      <c r="C82" s="2">
        <f>VLOOKUP(A82,'[1]1951-1953'!$A$643:$C$752,3,0)</f>
        <v>259039</v>
      </c>
      <c r="D82" s="2">
        <f>VLOOKUP(A82,'[2]1954-1956'!$A$643:$C$752,3,0)</f>
        <v>321554</v>
      </c>
      <c r="E82" s="2">
        <f>VLOOKUP(A82,'[3]1957-1959'!$A$643:$C$752,3,0)</f>
        <v>1379072</v>
      </c>
      <c r="F82" s="2">
        <f>VLOOKUP(A82,'[4]1960-1962'!$A$611:$C$720,3,0)</f>
        <v>987334</v>
      </c>
      <c r="G82" s="2">
        <f>VLOOKUP(A82,'[5]1963-1965'!$A$563:$C$672,3,0)</f>
        <v>883036</v>
      </c>
      <c r="H82" s="2">
        <f>VLOOKUP(A82,'[6]1966-1968'!$A$515:$D$624,3,0)</f>
        <v>988212</v>
      </c>
      <c r="I82" s="2">
        <f>VLOOKUP(A82,'[7]1969-1971'!$A$467:$C$576,3,0)</f>
        <v>677753</v>
      </c>
      <c r="J82" s="2">
        <f>VLOOKUP(A82,'[8]1972-1974'!$A$419:$C$528,3,0)</f>
        <v>1248092</v>
      </c>
      <c r="K82" s="2">
        <f>VLOOKUP(A82,'[9]1975-1977'!$A$371:$C$480,3,0)</f>
        <v>3247340</v>
      </c>
      <c r="L82" s="2">
        <f>VLOOKUP(A82,'[10]1978-1980'!$A$323:$C$432,3,0)</f>
        <v>3805914</v>
      </c>
      <c r="M82" s="2">
        <f>VLOOKUP(A82,'[11]1981-1982'!$A$275:$C$384,3,0)</f>
        <v>3893921</v>
      </c>
      <c r="N82" s="2">
        <f>VLOOKUP(A82,'[12]1983-1984'!$A$243:$C$352,3,0)</f>
        <v>4604898</v>
      </c>
      <c r="O82" s="2">
        <f>VLOOKUP(A82,'[13]1985-1986'!$A$210:$C$319,3,0)</f>
        <v>4200727</v>
      </c>
      <c r="P82" s="2">
        <f>VLOOKUP(A82,'[14]1987-1989'!$A$178:$C$287,3,0)</f>
        <v>6211888</v>
      </c>
      <c r="Q82" s="2">
        <f>VLOOKUP(A82,'[15]1990-1992'!$A$130:$C$239,3,0)</f>
        <v>9530384</v>
      </c>
      <c r="R82" s="2">
        <v>5831703</v>
      </c>
      <c r="S82" s="2"/>
      <c r="T82" s="2"/>
      <c r="U82" s="2"/>
      <c r="W82" s="2">
        <f t="shared" si="1"/>
        <v>48881743</v>
      </c>
    </row>
    <row r="83" spans="1:23" x14ac:dyDescent="0.2">
      <c r="A83" s="1">
        <v>36800</v>
      </c>
      <c r="B83" s="2">
        <v>827383</v>
      </c>
      <c r="C83" s="2">
        <f>VLOOKUP(A83,'[1]1951-1953'!$A$643:$C$752,3,0)</f>
        <v>264729</v>
      </c>
      <c r="D83" s="2">
        <f>VLOOKUP(A83,'[2]1954-1956'!$A$643:$C$752,3,0)</f>
        <v>335320</v>
      </c>
      <c r="E83" s="2">
        <f>VLOOKUP(A83,'[3]1957-1959'!$A$643:$C$752,3,0)</f>
        <v>1404186</v>
      </c>
      <c r="F83" s="2">
        <f>VLOOKUP(A83,'[4]1960-1962'!$A$611:$C$720,3,0)</f>
        <v>964964</v>
      </c>
      <c r="G83" s="2">
        <f>VLOOKUP(A83,'[5]1963-1965'!$A$563:$C$672,3,0)</f>
        <v>891566</v>
      </c>
      <c r="H83" s="2">
        <f>VLOOKUP(A83,'[6]1966-1968'!$A$515:$D$624,3,0)</f>
        <v>988670</v>
      </c>
      <c r="I83" s="2">
        <f>VLOOKUP(A83,'[7]1969-1971'!$A$467:$C$576,3,0)</f>
        <v>728254</v>
      </c>
      <c r="J83" s="2">
        <f>VLOOKUP(A83,'[8]1972-1974'!$A$419:$C$528,3,0)</f>
        <v>1321461</v>
      </c>
      <c r="K83" s="2">
        <f>VLOOKUP(A83,'[9]1975-1977'!$A$371:$C$480,3,0)</f>
        <v>3375431</v>
      </c>
      <c r="L83" s="2">
        <f>VLOOKUP(A83,'[10]1978-1980'!$A$323:$C$432,3,0)</f>
        <v>3846198</v>
      </c>
      <c r="M83" s="2">
        <f>VLOOKUP(A83,'[11]1981-1982'!$A$275:$C$384,3,0)</f>
        <v>4069354</v>
      </c>
      <c r="N83" s="2">
        <f>VLOOKUP(A83,'[12]1983-1984'!$A$243:$C$352,3,0)</f>
        <v>4732071</v>
      </c>
      <c r="O83" s="2">
        <f>VLOOKUP(A83,'[13]1985-1986'!$A$210:$C$319,3,0)</f>
        <v>4347513</v>
      </c>
      <c r="P83" s="2">
        <f>VLOOKUP(A83,'[14]1987-1989'!$A$178:$C$287,3,0)</f>
        <v>6513226</v>
      </c>
      <c r="Q83" s="2">
        <f>VLOOKUP(A83,'[15]1990-1992'!$A$130:$C$239,3,0)</f>
        <v>9857320</v>
      </c>
      <c r="R83" s="2">
        <v>5885390</v>
      </c>
      <c r="S83" s="2"/>
      <c r="T83" s="2"/>
      <c r="U83" s="2"/>
      <c r="W83" s="2">
        <f t="shared" si="1"/>
        <v>50353036</v>
      </c>
    </row>
    <row r="84" spans="1:23" x14ac:dyDescent="0.2">
      <c r="A84" s="1">
        <v>36831</v>
      </c>
      <c r="B84" s="2">
        <v>801685</v>
      </c>
      <c r="C84" s="2">
        <f>VLOOKUP(A84,'[1]1951-1953'!$A$643:$C$752,3,0)</f>
        <v>249447</v>
      </c>
      <c r="D84" s="2">
        <f>VLOOKUP(A84,'[2]1954-1956'!$A$643:$C$752,3,0)</f>
        <v>303603</v>
      </c>
      <c r="E84" s="2">
        <f>VLOOKUP(A84,'[3]1957-1959'!$A$643:$C$752,3,0)</f>
        <v>1325570</v>
      </c>
      <c r="F84" s="2">
        <f>VLOOKUP(A84,'[4]1960-1962'!$A$611:$C$720,3,0)</f>
        <v>917068</v>
      </c>
      <c r="G84" s="2">
        <f>VLOOKUP(A84,'[5]1963-1965'!$A$563:$C$672,3,0)</f>
        <v>838959</v>
      </c>
      <c r="H84" s="2">
        <f>VLOOKUP(A84,'[6]1966-1968'!$A$515:$D$624,3,0)</f>
        <v>981211</v>
      </c>
      <c r="I84" s="2">
        <f>VLOOKUP(A84,'[7]1969-1971'!$A$467:$C$576,3,0)</f>
        <v>707592</v>
      </c>
      <c r="J84" s="2">
        <f>VLOOKUP(A84,'[8]1972-1974'!$A$419:$C$528,3,0)</f>
        <v>1448673</v>
      </c>
      <c r="K84" s="2">
        <f>VLOOKUP(A84,'[9]1975-1977'!$A$371:$C$480,3,0)</f>
        <v>3293492</v>
      </c>
      <c r="L84" s="2">
        <f>VLOOKUP(A84,'[10]1978-1980'!$A$323:$C$432,3,0)</f>
        <v>3672489</v>
      </c>
      <c r="M84" s="2">
        <f>VLOOKUP(A84,'[11]1981-1982'!$A$275:$C$384,3,0)</f>
        <v>3732457</v>
      </c>
      <c r="N84" s="2">
        <f>VLOOKUP(A84,'[12]1983-1984'!$A$243:$C$352,3,0)</f>
        <v>4621520</v>
      </c>
      <c r="O84" s="2">
        <f>VLOOKUP(A84,'[13]1985-1986'!$A$210:$C$319,3,0)</f>
        <v>4122203</v>
      </c>
      <c r="P84" s="2">
        <f>VLOOKUP(A84,'[14]1987-1989'!$A$178:$C$287,3,0)</f>
        <v>6397418</v>
      </c>
      <c r="Q84" s="2">
        <f>VLOOKUP(A84,'[15]1990-1992'!$A$130:$C$239,3,0)</f>
        <v>9139662</v>
      </c>
      <c r="R84" s="2">
        <v>5508223</v>
      </c>
      <c r="S84" s="2"/>
      <c r="T84" s="2"/>
      <c r="U84" s="2"/>
      <c r="W84" s="2">
        <f t="shared" si="1"/>
        <v>48061272</v>
      </c>
    </row>
    <row r="85" spans="1:23" x14ac:dyDescent="0.2">
      <c r="A85" s="1">
        <v>36861</v>
      </c>
      <c r="B85" s="2">
        <v>799226</v>
      </c>
      <c r="C85" s="2">
        <f>VLOOKUP(A85,'[1]1951-1953'!$A$643:$C$752,3,0)</f>
        <v>262824</v>
      </c>
      <c r="D85" s="2">
        <f>VLOOKUP(A85,'[2]1954-1956'!$A$643:$C$752,3,0)</f>
        <v>305736</v>
      </c>
      <c r="E85" s="2">
        <f>VLOOKUP(A85,'[3]1957-1959'!$A$643:$C$752,3,0)</f>
        <v>1390186</v>
      </c>
      <c r="F85" s="2">
        <f>VLOOKUP(A85,'[4]1960-1962'!$A$611:$C$720,3,0)</f>
        <v>999609</v>
      </c>
      <c r="G85" s="2">
        <f>VLOOKUP(A85,'[5]1963-1965'!$A$563:$C$672,3,0)</f>
        <v>847113</v>
      </c>
      <c r="H85" s="2">
        <f>VLOOKUP(A85,'[6]1966-1968'!$A$515:$D$624,3,0)</f>
        <v>1005908</v>
      </c>
      <c r="I85" s="2">
        <f>VLOOKUP(A85,'[7]1969-1971'!$A$467:$C$576,3,0)</f>
        <v>716477</v>
      </c>
      <c r="J85" s="2">
        <f>VLOOKUP(A85,'[8]1972-1974'!$A$419:$C$528,3,0)</f>
        <v>1333380</v>
      </c>
      <c r="K85" s="2">
        <f>VLOOKUP(A85,'[9]1975-1977'!$A$371:$C$480,3,0)</f>
        <v>3482052</v>
      </c>
      <c r="L85" s="2">
        <f>VLOOKUP(A85,'[10]1978-1980'!$A$323:$C$432,3,0)</f>
        <v>3778551</v>
      </c>
      <c r="M85" s="2">
        <f>VLOOKUP(A85,'[11]1981-1982'!$A$275:$C$384,3,0)</f>
        <v>3852197</v>
      </c>
      <c r="N85" s="2">
        <f>VLOOKUP(A85,'[12]1983-1984'!$A$243:$C$352,3,0)</f>
        <v>4724214</v>
      </c>
      <c r="O85" s="2">
        <f>VLOOKUP(A85,'[13]1985-1986'!$A$210:$C$319,3,0)</f>
        <v>4300244</v>
      </c>
      <c r="P85" s="2">
        <f>VLOOKUP(A85,'[14]1987-1989'!$A$178:$C$287,3,0)</f>
        <v>6393472</v>
      </c>
      <c r="Q85" s="2">
        <f>VLOOKUP(A85,'[15]1990-1992'!$A$130:$C$239,3,0)</f>
        <v>9279741</v>
      </c>
      <c r="R85" s="2">
        <v>5627623</v>
      </c>
      <c r="S85" s="2"/>
      <c r="T85" s="2"/>
      <c r="U85" s="2"/>
      <c r="W85" s="2">
        <f t="shared" si="1"/>
        <v>49098553</v>
      </c>
    </row>
    <row r="86" spans="1:23" x14ac:dyDescent="0.2">
      <c r="A86" s="1">
        <v>36892</v>
      </c>
      <c r="B86" s="2">
        <v>716918</v>
      </c>
      <c r="C86" s="2">
        <f>VLOOKUP(A86,'[1]1951-1953'!$A$643:$C$752,3,0)</f>
        <v>255967</v>
      </c>
      <c r="D86" s="2">
        <f>VLOOKUP(A86,'[2]1954-1956'!$A$643:$C$752,3,0)</f>
        <v>297008</v>
      </c>
      <c r="E86" s="2">
        <f>VLOOKUP(A86,'[3]1957-1959'!$A$643:$C$752,3,0)</f>
        <v>1361499</v>
      </c>
      <c r="F86" s="2">
        <f>VLOOKUP(A86,'[4]1960-1962'!$A$611:$C$720,3,0)</f>
        <v>898988</v>
      </c>
      <c r="G86" s="2">
        <f>VLOOKUP(A86,'[5]1963-1965'!$A$563:$C$672,3,0)</f>
        <v>873771</v>
      </c>
      <c r="H86" s="2">
        <f>VLOOKUP(A86,'[6]1966-1968'!$A$515:$D$624,3,0)</f>
        <v>981015</v>
      </c>
      <c r="I86" s="2">
        <f>VLOOKUP(A86,'[7]1969-1971'!$A$467:$C$576,3,0)</f>
        <v>714745</v>
      </c>
      <c r="J86" s="2">
        <f>VLOOKUP(A86,'[8]1972-1974'!$A$419:$C$528,3,0)</f>
        <v>1289204</v>
      </c>
      <c r="K86" s="2">
        <f>VLOOKUP(A86,'[9]1975-1977'!$A$371:$C$480,3,0)</f>
        <v>3413725</v>
      </c>
      <c r="L86" s="2">
        <f>VLOOKUP(A86,'[10]1978-1980'!$A$323:$C$432,3,0)</f>
        <v>3694551</v>
      </c>
      <c r="M86" s="2">
        <f>VLOOKUP(A86,'[11]1981-1982'!$A$275:$C$384,3,0)</f>
        <v>3822174</v>
      </c>
      <c r="N86" s="2">
        <f>VLOOKUP(A86,'[12]1983-1984'!$A$243:$C$352,3,0)</f>
        <v>4349373</v>
      </c>
      <c r="O86" s="2">
        <f>VLOOKUP(A86,'[13]1985-1986'!$A$210:$C$319,3,0)</f>
        <v>4111518</v>
      </c>
      <c r="P86" s="2">
        <f>VLOOKUP(A86,'[14]1987-1989'!$A$178:$C$287,3,0)</f>
        <v>6035900</v>
      </c>
      <c r="Q86" s="2">
        <f>VLOOKUP(A86,'[15]1990-1992'!$A$130:$C$239,3,0)</f>
        <v>9241493</v>
      </c>
      <c r="R86" s="2">
        <v>5420581</v>
      </c>
      <c r="S86" s="2"/>
      <c r="T86" s="2"/>
      <c r="U86" s="2"/>
      <c r="W86" s="2">
        <f t="shared" si="1"/>
        <v>47478430</v>
      </c>
    </row>
    <row r="87" spans="1:23" x14ac:dyDescent="0.2">
      <c r="A87" s="1">
        <v>36923</v>
      </c>
      <c r="B87" s="2">
        <v>629238</v>
      </c>
      <c r="C87" s="2">
        <f>VLOOKUP(A87,'[1]1951-1953'!$A$643:$C$752,3,0)</f>
        <v>229326</v>
      </c>
      <c r="D87" s="2">
        <f>VLOOKUP(A87,'[2]1954-1956'!$A$643:$C$752,3,0)</f>
        <v>270631</v>
      </c>
      <c r="E87" s="2">
        <f>VLOOKUP(A87,'[3]1957-1959'!$A$643:$C$752,3,0)</f>
        <v>1211736</v>
      </c>
      <c r="F87" s="2">
        <f>VLOOKUP(A87,'[4]1960-1962'!$A$611:$C$720,3,0)</f>
        <v>811977</v>
      </c>
      <c r="G87" s="2">
        <f>VLOOKUP(A87,'[5]1963-1965'!$A$563:$C$672,3,0)</f>
        <v>791094</v>
      </c>
      <c r="H87" s="2">
        <f>VLOOKUP(A87,'[6]1966-1968'!$A$515:$D$624,3,0)</f>
        <v>943820</v>
      </c>
      <c r="I87" s="2">
        <f>VLOOKUP(A87,'[7]1969-1971'!$A$467:$C$576,3,0)</f>
        <v>638791</v>
      </c>
      <c r="J87" s="2">
        <f>VLOOKUP(A87,'[8]1972-1974'!$A$419:$C$528,3,0)</f>
        <v>1137610</v>
      </c>
      <c r="K87" s="2">
        <f>VLOOKUP(A87,'[9]1975-1977'!$A$371:$C$480,3,0)</f>
        <v>3170703</v>
      </c>
      <c r="L87" s="2">
        <f>VLOOKUP(A87,'[10]1978-1980'!$A$323:$C$432,3,0)</f>
        <v>3382569</v>
      </c>
      <c r="M87" s="2">
        <f>VLOOKUP(A87,'[11]1981-1982'!$A$275:$C$384,3,0)</f>
        <v>3387918</v>
      </c>
      <c r="N87" s="2">
        <f>VLOOKUP(A87,'[12]1983-1984'!$A$243:$C$352,3,0)</f>
        <v>4013381</v>
      </c>
      <c r="O87" s="2">
        <f>VLOOKUP(A87,'[13]1985-1986'!$A$210:$C$319,3,0)</f>
        <v>3665311</v>
      </c>
      <c r="P87" s="2">
        <f>VLOOKUP(A87,'[14]1987-1989'!$A$178:$C$287,3,0)</f>
        <v>5424632</v>
      </c>
      <c r="Q87" s="2">
        <f>VLOOKUP(A87,'[15]1990-1992'!$A$130:$C$239,3,0)</f>
        <v>8423543</v>
      </c>
      <c r="R87" s="2">
        <v>4829433</v>
      </c>
      <c r="S87" s="2"/>
      <c r="T87" s="2"/>
      <c r="U87" s="2"/>
      <c r="W87" s="2">
        <f t="shared" si="1"/>
        <v>42961713</v>
      </c>
    </row>
    <row r="88" spans="1:23" x14ac:dyDescent="0.2">
      <c r="A88" s="1">
        <v>36951</v>
      </c>
      <c r="B88" s="2">
        <v>738851</v>
      </c>
      <c r="C88" s="2">
        <f>VLOOKUP(A88,'[1]1951-1953'!$A$643:$C$752,3,0)</f>
        <v>253364</v>
      </c>
      <c r="D88" s="2">
        <f>VLOOKUP(A88,'[2]1954-1956'!$A$643:$C$752,3,0)</f>
        <v>312644</v>
      </c>
      <c r="E88" s="2">
        <f>VLOOKUP(A88,'[3]1957-1959'!$A$643:$C$752,3,0)</f>
        <v>1393332</v>
      </c>
      <c r="F88" s="2">
        <f>VLOOKUP(A88,'[4]1960-1962'!$A$611:$C$720,3,0)</f>
        <v>918561</v>
      </c>
      <c r="G88" s="2">
        <f>VLOOKUP(A88,'[5]1963-1965'!$A$563:$C$672,3,0)</f>
        <v>840466</v>
      </c>
      <c r="H88" s="2">
        <f>VLOOKUP(A88,'[6]1966-1968'!$A$515:$D$624,3,0)</f>
        <v>1013318</v>
      </c>
      <c r="I88" s="2">
        <f>VLOOKUP(A88,'[7]1969-1971'!$A$467:$C$576,3,0)</f>
        <v>675251</v>
      </c>
      <c r="J88" s="2">
        <f>VLOOKUP(A88,'[8]1972-1974'!$A$419:$C$528,3,0)</f>
        <v>1250816</v>
      </c>
      <c r="K88" s="2">
        <f>VLOOKUP(A88,'[9]1975-1977'!$A$371:$C$480,3,0)</f>
        <v>3380876</v>
      </c>
      <c r="L88" s="2">
        <f>VLOOKUP(A88,'[10]1978-1980'!$A$323:$C$432,3,0)</f>
        <v>3779990</v>
      </c>
      <c r="M88" s="2">
        <f>VLOOKUP(A88,'[11]1981-1982'!$A$275:$C$384,3,0)</f>
        <v>3850422</v>
      </c>
      <c r="N88" s="2">
        <f>VLOOKUP(A88,'[12]1983-1984'!$A$243:$C$352,3,0)</f>
        <v>3854515</v>
      </c>
      <c r="O88" s="2">
        <f>VLOOKUP(A88,'[13]1985-1986'!$A$210:$C$319,3,0)</f>
        <v>4149885</v>
      </c>
      <c r="P88" s="2">
        <f>VLOOKUP(A88,'[14]1987-1989'!$A$178:$C$287,3,0)</f>
        <v>6050668</v>
      </c>
      <c r="Q88" s="2">
        <f>VLOOKUP(A88,'[15]1990-1992'!$A$130:$C$239,3,0)</f>
        <v>9197225</v>
      </c>
      <c r="R88" s="2">
        <v>5349775</v>
      </c>
      <c r="W88" s="2">
        <f t="shared" si="1"/>
        <v>47009959</v>
      </c>
    </row>
    <row r="89" spans="1:23" x14ac:dyDescent="0.2">
      <c r="A89" s="1">
        <v>36982</v>
      </c>
      <c r="B89" s="2">
        <v>804549</v>
      </c>
      <c r="C89" s="2">
        <f>VLOOKUP(A89,'[1]1951-1953'!$A$643:$C$752,3,0)</f>
        <v>290594</v>
      </c>
      <c r="D89" s="2">
        <f>VLOOKUP(A89,'[2]1954-1956'!$A$643:$C$752,3,0)</f>
        <v>300068</v>
      </c>
      <c r="E89" s="2">
        <f>VLOOKUP(A89,'[3]1957-1959'!$A$643:$C$752,3,0)</f>
        <v>1387010</v>
      </c>
      <c r="F89" s="2">
        <f>VLOOKUP(A89,'[4]1960-1962'!$A$611:$C$720,3,0)</f>
        <v>881106</v>
      </c>
      <c r="G89" s="2">
        <f>VLOOKUP(A89,'[5]1963-1965'!$A$563:$C$672,3,0)</f>
        <v>875317</v>
      </c>
      <c r="H89" s="2">
        <f>VLOOKUP(A89,'[6]1966-1968'!$A$515:$D$624,3,0)</f>
        <v>989376</v>
      </c>
      <c r="I89" s="2">
        <f>VLOOKUP(A89,'[7]1969-1971'!$A$467:$C$576,3,0)</f>
        <v>643000</v>
      </c>
      <c r="J89" s="2">
        <f>VLOOKUP(A89,'[8]1972-1974'!$A$419:$C$528,3,0)</f>
        <v>1208090</v>
      </c>
      <c r="K89" s="2">
        <f>VLOOKUP(A89,'[9]1975-1977'!$A$371:$C$480,3,0)</f>
        <v>3229101</v>
      </c>
      <c r="L89" s="2">
        <f>VLOOKUP(A89,'[10]1978-1980'!$A$323:$C$432,3,0)</f>
        <v>3645738</v>
      </c>
      <c r="M89" s="2">
        <f>VLOOKUP(A89,'[11]1981-1982'!$A$275:$C$384,3,0)</f>
        <v>3656915</v>
      </c>
      <c r="N89" s="2">
        <f>VLOOKUP(A89,'[12]1983-1984'!$A$243:$C$352,3,0)</f>
        <v>4201166</v>
      </c>
      <c r="O89" s="2">
        <f>VLOOKUP(A89,'[13]1985-1986'!$A$210:$C$319,3,0)</f>
        <v>3917192</v>
      </c>
      <c r="P89" s="2">
        <f>VLOOKUP(A89,'[14]1987-1989'!$A$178:$C$287,3,0)</f>
        <v>5834534</v>
      </c>
      <c r="Q89" s="2">
        <f>VLOOKUP(A89,'[15]1990-1992'!$A$130:$C$239,3,0)</f>
        <v>8864532</v>
      </c>
      <c r="R89" s="2">
        <v>5214413</v>
      </c>
      <c r="W89" s="2">
        <f t="shared" si="1"/>
        <v>45942701</v>
      </c>
    </row>
    <row r="90" spans="1:23" x14ac:dyDescent="0.2">
      <c r="A90" s="1">
        <v>37012</v>
      </c>
      <c r="B90" s="2">
        <v>734794</v>
      </c>
      <c r="C90" s="2">
        <f>VLOOKUP(A90,'[1]1951-1953'!$A$643:$C$752,3,0)</f>
        <v>257391</v>
      </c>
      <c r="D90" s="2">
        <f>VLOOKUP(A90,'[2]1954-1956'!$A$643:$C$752,3,0)</f>
        <v>318307</v>
      </c>
      <c r="E90" s="2">
        <f>VLOOKUP(A90,'[3]1957-1959'!$A$643:$C$752,3,0)</f>
        <v>1358337</v>
      </c>
      <c r="F90" s="2">
        <f>VLOOKUP(A90,'[4]1960-1962'!$A$611:$C$720,3,0)</f>
        <v>873519</v>
      </c>
      <c r="G90" s="2">
        <f>VLOOKUP(A90,'[5]1963-1965'!$A$563:$C$672,3,0)</f>
        <v>921439</v>
      </c>
      <c r="H90" s="2">
        <f>VLOOKUP(A90,'[6]1966-1968'!$A$515:$D$624,3,0)</f>
        <v>969007</v>
      </c>
      <c r="I90" s="2">
        <f>VLOOKUP(A90,'[7]1969-1971'!$A$467:$C$576,3,0)</f>
        <v>620816</v>
      </c>
      <c r="J90" s="2">
        <f>VLOOKUP(A90,'[8]1972-1974'!$A$419:$C$528,3,0)</f>
        <v>1209451</v>
      </c>
      <c r="K90" s="2">
        <f>VLOOKUP(A90,'[9]1975-1977'!$A$371:$C$480,3,0)</f>
        <v>3437321</v>
      </c>
      <c r="L90" s="2">
        <f>VLOOKUP(A90,'[10]1978-1980'!$A$323:$C$432,3,0)</f>
        <v>3682363</v>
      </c>
      <c r="M90" s="2">
        <f>VLOOKUP(A90,'[11]1981-1982'!$A$275:$C$384,3,0)</f>
        <v>3701263</v>
      </c>
      <c r="N90" s="2">
        <f>VLOOKUP(A90,'[12]1983-1984'!$A$243:$C$352,3,0)</f>
        <v>4166818</v>
      </c>
      <c r="O90" s="2">
        <f>VLOOKUP(A90,'[13]1985-1986'!$A$210:$C$319,3,0)</f>
        <v>3837958</v>
      </c>
      <c r="P90" s="2">
        <f>VLOOKUP(A90,'[14]1987-1989'!$A$178:$C$287,3,0)</f>
        <v>5515875</v>
      </c>
      <c r="Q90" s="2">
        <f>VLOOKUP(A90,'[15]1990-1992'!$A$130:$C$239,3,0)</f>
        <v>8809678</v>
      </c>
      <c r="R90" s="2">
        <v>5085203</v>
      </c>
      <c r="W90" s="2">
        <f>SUM(B90:U90)</f>
        <v>45499540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0" sqref="O10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</vt:lpstr>
      <vt:lpstr>Tx Gulf Matrix</vt:lpstr>
      <vt:lpstr>Sheet2</vt:lpstr>
      <vt:lpstr>graph size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ccardena</dc:creator>
  <cp:lastModifiedBy>Felienne</cp:lastModifiedBy>
  <cp:lastPrinted>2001-09-20T18:38:01Z</cp:lastPrinted>
  <dcterms:created xsi:type="dcterms:W3CDTF">2001-03-16T18:51:22Z</dcterms:created>
  <dcterms:modified xsi:type="dcterms:W3CDTF">2014-09-04T18:12:03Z</dcterms:modified>
</cp:coreProperties>
</file>