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60" windowWidth="15330" windowHeight="8685" tabRatio="608"/>
  </bookViews>
  <sheets>
    <sheet name="graph" sheetId="4" r:id="rId1"/>
    <sheet name="Permian Matrix" sheetId="1" r:id="rId2"/>
    <sheet name="Sheet2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calcPr calcId="152511"/>
</workbook>
</file>

<file path=xl/calcChain.xml><?xml version="1.0" encoding="utf-8"?>
<calcChain xmlns="http://schemas.openxmlformats.org/spreadsheetml/2006/main">
  <c r="A28" i="1" l="1"/>
  <c r="A44" i="1"/>
  <c r="C98" i="1"/>
  <c r="D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100" i="1"/>
  <c r="D100" i="1"/>
  <c r="D194" i="1" s="1"/>
  <c r="E100" i="1"/>
  <c r="E194" i="1" s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101" i="1"/>
  <c r="D101" i="1"/>
  <c r="D195" i="1" s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103" i="1"/>
  <c r="D103" i="1"/>
  <c r="E103" i="1"/>
  <c r="E196" i="1" s="1"/>
  <c r="F103" i="1"/>
  <c r="F195" i="1" s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104" i="1"/>
  <c r="D104" i="1"/>
  <c r="D198" i="1" s="1"/>
  <c r="E104" i="1"/>
  <c r="F104" i="1"/>
  <c r="F196" i="1" s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105" i="1"/>
  <c r="D105" i="1"/>
  <c r="D199" i="1" s="1"/>
  <c r="E105" i="1"/>
  <c r="F105" i="1"/>
  <c r="G105" i="1"/>
  <c r="H105" i="1"/>
  <c r="I105" i="1"/>
  <c r="I194" i="1" s="1"/>
  <c r="J105" i="1"/>
  <c r="J247" i="1" s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106" i="1"/>
  <c r="D106" i="1"/>
  <c r="E106" i="1"/>
  <c r="F106" i="1"/>
  <c r="G106" i="1"/>
  <c r="G197" i="1" s="1"/>
  <c r="H106" i="1"/>
  <c r="H196" i="1" s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107" i="1"/>
  <c r="D107" i="1"/>
  <c r="E107" i="1"/>
  <c r="E200" i="1" s="1"/>
  <c r="F107" i="1"/>
  <c r="F199" i="1" s="1"/>
  <c r="G107" i="1"/>
  <c r="H107" i="1"/>
  <c r="H197" i="1" s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108" i="1"/>
  <c r="D108" i="1"/>
  <c r="D202" i="1" s="1"/>
  <c r="E108" i="1"/>
  <c r="F108" i="1"/>
  <c r="F200" i="1" s="1"/>
  <c r="G108" i="1"/>
  <c r="H108" i="1"/>
  <c r="I108" i="1"/>
  <c r="J108" i="1"/>
  <c r="K108" i="1"/>
  <c r="K195" i="1" s="1"/>
  <c r="L108" i="1"/>
  <c r="L194" i="1" s="1"/>
  <c r="M108" i="1"/>
  <c r="M193" i="1" s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109" i="1"/>
  <c r="D109" i="1"/>
  <c r="E109" i="1"/>
  <c r="F109" i="1"/>
  <c r="G109" i="1"/>
  <c r="H109" i="1"/>
  <c r="I109" i="1"/>
  <c r="I198" i="1" s="1"/>
  <c r="J109" i="1"/>
  <c r="J197" i="1" s="1"/>
  <c r="K109" i="1"/>
  <c r="L109" i="1"/>
  <c r="L195" i="1" s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110" i="1"/>
  <c r="D110" i="1"/>
  <c r="E110" i="1"/>
  <c r="F110" i="1"/>
  <c r="G110" i="1"/>
  <c r="G201" i="1" s="1"/>
  <c r="H110" i="1"/>
  <c r="H200" i="1" s="1"/>
  <c r="I110" i="1"/>
  <c r="I199" i="1" s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111" i="1"/>
  <c r="D111" i="1"/>
  <c r="E111" i="1"/>
  <c r="E204" i="1" s="1"/>
  <c r="F111" i="1"/>
  <c r="F203" i="1" s="1"/>
  <c r="G111" i="1"/>
  <c r="H111" i="1"/>
  <c r="H201" i="1" s="1"/>
  <c r="I111" i="1"/>
  <c r="J111" i="1"/>
  <c r="K111" i="1"/>
  <c r="L111" i="1"/>
  <c r="M111" i="1"/>
  <c r="M196" i="1" s="1"/>
  <c r="N111" i="1"/>
  <c r="N195" i="1" s="1"/>
  <c r="O111" i="1"/>
  <c r="P111" i="1"/>
  <c r="P193" i="1" s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112" i="1"/>
  <c r="D112" i="1"/>
  <c r="D206" i="1" s="1"/>
  <c r="E112" i="1"/>
  <c r="F112" i="1"/>
  <c r="F204" i="1" s="1"/>
  <c r="G112" i="1"/>
  <c r="H112" i="1"/>
  <c r="I112" i="1"/>
  <c r="J112" i="1"/>
  <c r="K112" i="1"/>
  <c r="K199" i="1" s="1"/>
  <c r="L112" i="1"/>
  <c r="L198" i="1" s="1"/>
  <c r="M112" i="1"/>
  <c r="N112" i="1"/>
  <c r="N196" i="1" s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113" i="1"/>
  <c r="D113" i="1"/>
  <c r="D207" i="1" s="1"/>
  <c r="E113" i="1"/>
  <c r="F113" i="1"/>
  <c r="G113" i="1"/>
  <c r="H113" i="1"/>
  <c r="I113" i="1"/>
  <c r="I202" i="1" s="1"/>
  <c r="J113" i="1"/>
  <c r="J201" i="1" s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114" i="1"/>
  <c r="D114" i="1"/>
  <c r="E114" i="1"/>
  <c r="F114" i="1"/>
  <c r="G114" i="1"/>
  <c r="H114" i="1"/>
  <c r="H204" i="1" s="1"/>
  <c r="I114" i="1"/>
  <c r="J114" i="1"/>
  <c r="K114" i="1"/>
  <c r="L114" i="1"/>
  <c r="M114" i="1"/>
  <c r="N114" i="1"/>
  <c r="O114" i="1"/>
  <c r="O197" i="1" s="1"/>
  <c r="P114" i="1"/>
  <c r="P196" i="1" s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115" i="1"/>
  <c r="D115" i="1"/>
  <c r="E115" i="1"/>
  <c r="E208" i="1" s="1"/>
  <c r="F115" i="1"/>
  <c r="F207" i="1" s="1"/>
  <c r="G115" i="1"/>
  <c r="H115" i="1"/>
  <c r="H205" i="1" s="1"/>
  <c r="I115" i="1"/>
  <c r="J115" i="1"/>
  <c r="K115" i="1"/>
  <c r="L115" i="1"/>
  <c r="M115" i="1"/>
  <c r="M200" i="1" s="1"/>
  <c r="N115" i="1"/>
  <c r="N199" i="1" s="1"/>
  <c r="O115" i="1"/>
  <c r="P115" i="1"/>
  <c r="P197" i="1" s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116" i="1"/>
  <c r="D116" i="1"/>
  <c r="D210" i="1" s="1"/>
  <c r="E116" i="1"/>
  <c r="F116" i="1"/>
  <c r="G116" i="1"/>
  <c r="H116" i="1"/>
  <c r="I116" i="1"/>
  <c r="J116" i="1"/>
  <c r="K116" i="1"/>
  <c r="K203" i="1" s="1"/>
  <c r="L116" i="1"/>
  <c r="L202" i="1" s="1"/>
  <c r="M116" i="1"/>
  <c r="N116" i="1"/>
  <c r="O116" i="1"/>
  <c r="P116" i="1"/>
  <c r="Q116" i="1"/>
  <c r="R116" i="1"/>
  <c r="S116" i="1"/>
  <c r="S195" i="1" s="1"/>
  <c r="T116" i="1"/>
  <c r="T194" i="1" s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117" i="1"/>
  <c r="D117" i="1"/>
  <c r="D211" i="1" s="1"/>
  <c r="E117" i="1"/>
  <c r="F117" i="1"/>
  <c r="G117" i="1"/>
  <c r="H117" i="1"/>
  <c r="I117" i="1"/>
  <c r="I206" i="1" s="1"/>
  <c r="J117" i="1"/>
  <c r="J205" i="1" s="1"/>
  <c r="K117" i="1"/>
  <c r="L117" i="1"/>
  <c r="M117" i="1"/>
  <c r="N117" i="1"/>
  <c r="O117" i="1"/>
  <c r="P117" i="1"/>
  <c r="Q117" i="1"/>
  <c r="Q198" i="1" s="1"/>
  <c r="R117" i="1"/>
  <c r="R197" i="1" s="1"/>
  <c r="S117" i="1"/>
  <c r="T117" i="1"/>
  <c r="T195" i="1" s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118" i="1"/>
  <c r="D118" i="1"/>
  <c r="E118" i="1"/>
  <c r="F118" i="1"/>
  <c r="G118" i="1"/>
  <c r="G209" i="1" s="1"/>
  <c r="H118" i="1"/>
  <c r="H208" i="1" s="1"/>
  <c r="I118" i="1"/>
  <c r="J118" i="1"/>
  <c r="K118" i="1"/>
  <c r="L118" i="1"/>
  <c r="M118" i="1"/>
  <c r="N118" i="1"/>
  <c r="O118" i="1"/>
  <c r="O201" i="1" s="1"/>
  <c r="P118" i="1"/>
  <c r="P200" i="1" s="1"/>
  <c r="Q118" i="1"/>
  <c r="Q199" i="1" s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119" i="1"/>
  <c r="D119" i="1"/>
  <c r="E119" i="1"/>
  <c r="E212" i="1" s="1"/>
  <c r="F119" i="1"/>
  <c r="F211" i="1" s="1"/>
  <c r="G119" i="1"/>
  <c r="H119" i="1"/>
  <c r="I119" i="1"/>
  <c r="J119" i="1"/>
  <c r="K119" i="1"/>
  <c r="L119" i="1"/>
  <c r="M119" i="1"/>
  <c r="M204" i="1" s="1"/>
  <c r="N119" i="1"/>
  <c r="N203" i="1" s="1"/>
  <c r="O119" i="1"/>
  <c r="P119" i="1"/>
  <c r="P201" i="1" s="1"/>
  <c r="Q119" i="1"/>
  <c r="R119" i="1"/>
  <c r="S119" i="1"/>
  <c r="T119" i="1"/>
  <c r="U119" i="1"/>
  <c r="U196" i="1" s="1"/>
  <c r="V119" i="1"/>
  <c r="V195" i="1" s="1"/>
  <c r="W119" i="1"/>
  <c r="X119" i="1"/>
  <c r="X226" i="1" s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120" i="1"/>
  <c r="D120" i="1"/>
  <c r="D214" i="1" s="1"/>
  <c r="E120" i="1"/>
  <c r="F120" i="1"/>
  <c r="G120" i="1"/>
  <c r="H120" i="1"/>
  <c r="I120" i="1"/>
  <c r="J120" i="1"/>
  <c r="K120" i="1"/>
  <c r="L120" i="1"/>
  <c r="L206" i="1" s="1"/>
  <c r="M120" i="1"/>
  <c r="N120" i="1"/>
  <c r="N204" i="1" s="1"/>
  <c r="O120" i="1"/>
  <c r="P120" i="1"/>
  <c r="Q120" i="1"/>
  <c r="R120" i="1"/>
  <c r="S120" i="1"/>
  <c r="S199" i="1" s="1"/>
  <c r="T120" i="1"/>
  <c r="T198" i="1" s="1"/>
  <c r="U120" i="1"/>
  <c r="U197" i="1" s="1"/>
  <c r="V120" i="1"/>
  <c r="V196" i="1" s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121" i="1"/>
  <c r="D121" i="1"/>
  <c r="D215" i="1" s="1"/>
  <c r="E121" i="1"/>
  <c r="F121" i="1"/>
  <c r="G121" i="1"/>
  <c r="H121" i="1"/>
  <c r="I121" i="1"/>
  <c r="I210" i="1" s="1"/>
  <c r="J121" i="1"/>
  <c r="J209" i="1" s="1"/>
  <c r="K121" i="1"/>
  <c r="L121" i="1"/>
  <c r="L207" i="1" s="1"/>
  <c r="M121" i="1"/>
  <c r="N121" i="1"/>
  <c r="O121" i="1"/>
  <c r="P121" i="1"/>
  <c r="Q121" i="1"/>
  <c r="Q202" i="1" s="1"/>
  <c r="R121" i="1"/>
  <c r="R201" i="1" s="1"/>
  <c r="S121" i="1"/>
  <c r="T121" i="1"/>
  <c r="T199" i="1" s="1"/>
  <c r="U121" i="1"/>
  <c r="V121" i="1"/>
  <c r="W121" i="1"/>
  <c r="X121" i="1"/>
  <c r="Y121" i="1"/>
  <c r="Y194" i="1" s="1"/>
  <c r="Z121" i="1"/>
  <c r="Z228" i="1" s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122" i="1"/>
  <c r="D122" i="1"/>
  <c r="E122" i="1"/>
  <c r="F122" i="1"/>
  <c r="G122" i="1"/>
  <c r="G213" i="1" s="1"/>
  <c r="H122" i="1"/>
  <c r="H212" i="1" s="1"/>
  <c r="I122" i="1"/>
  <c r="J122" i="1"/>
  <c r="J210" i="1" s="1"/>
  <c r="K122" i="1"/>
  <c r="L122" i="1"/>
  <c r="M122" i="1"/>
  <c r="N122" i="1"/>
  <c r="O122" i="1"/>
  <c r="O205" i="1" s="1"/>
  <c r="P122" i="1"/>
  <c r="P204" i="1" s="1"/>
  <c r="Q122" i="1"/>
  <c r="Q203" i="1" s="1"/>
  <c r="R122" i="1"/>
  <c r="S122" i="1"/>
  <c r="T122" i="1"/>
  <c r="U122" i="1"/>
  <c r="V122" i="1"/>
  <c r="W122" i="1"/>
  <c r="W197" i="1" s="1"/>
  <c r="X122" i="1"/>
  <c r="X196" i="1" s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123" i="1"/>
  <c r="D123" i="1"/>
  <c r="E123" i="1"/>
  <c r="E216" i="1" s="1"/>
  <c r="F123" i="1"/>
  <c r="F215" i="1" s="1"/>
  <c r="G123" i="1"/>
  <c r="H123" i="1"/>
  <c r="H213" i="1" s="1"/>
  <c r="I123" i="1"/>
  <c r="J123" i="1"/>
  <c r="K123" i="1"/>
  <c r="L123" i="1"/>
  <c r="M123" i="1"/>
  <c r="M208" i="1" s="1"/>
  <c r="N123" i="1"/>
  <c r="N207" i="1" s="1"/>
  <c r="O123" i="1"/>
  <c r="P123" i="1"/>
  <c r="P205" i="1" s="1"/>
  <c r="Q123" i="1"/>
  <c r="R123" i="1"/>
  <c r="S123" i="1"/>
  <c r="T123" i="1"/>
  <c r="U123" i="1"/>
  <c r="U200" i="1" s="1"/>
  <c r="V123" i="1"/>
  <c r="V199" i="1" s="1"/>
  <c r="W123" i="1"/>
  <c r="X123" i="1"/>
  <c r="X197" i="1" s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124" i="1"/>
  <c r="D124" i="1"/>
  <c r="D218" i="1" s="1"/>
  <c r="E124" i="1"/>
  <c r="F124" i="1"/>
  <c r="G124" i="1"/>
  <c r="H124" i="1"/>
  <c r="I124" i="1"/>
  <c r="J124" i="1"/>
  <c r="K124" i="1"/>
  <c r="K211" i="1" s="1"/>
  <c r="L124" i="1"/>
  <c r="L210" i="1" s="1"/>
  <c r="M124" i="1"/>
  <c r="N124" i="1"/>
  <c r="O124" i="1"/>
  <c r="P124" i="1"/>
  <c r="Q124" i="1"/>
  <c r="R124" i="1"/>
  <c r="S124" i="1"/>
  <c r="S203" i="1" s="1"/>
  <c r="T124" i="1"/>
  <c r="T202" i="1" s="1"/>
  <c r="U124" i="1"/>
  <c r="V124" i="1"/>
  <c r="V200" i="1" s="1"/>
  <c r="W124" i="1"/>
  <c r="X124" i="1"/>
  <c r="Y124" i="1"/>
  <c r="Z124" i="1"/>
  <c r="AA124" i="1"/>
  <c r="AA195" i="1" s="1"/>
  <c r="AB124" i="1"/>
  <c r="AC124" i="1"/>
  <c r="AC202" i="1" s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125" i="1"/>
  <c r="D125" i="1"/>
  <c r="D219" i="1" s="1"/>
  <c r="E125" i="1"/>
  <c r="F125" i="1"/>
  <c r="G125" i="1"/>
  <c r="H125" i="1"/>
  <c r="I125" i="1"/>
  <c r="I214" i="1" s="1"/>
  <c r="J125" i="1"/>
  <c r="J213" i="1" s="1"/>
  <c r="K125" i="1"/>
  <c r="L125" i="1"/>
  <c r="L211" i="1" s="1"/>
  <c r="M125" i="1"/>
  <c r="N125" i="1"/>
  <c r="O125" i="1"/>
  <c r="P125" i="1"/>
  <c r="Q125" i="1"/>
  <c r="Q206" i="1" s="1"/>
  <c r="R125" i="1"/>
  <c r="R205" i="1" s="1"/>
  <c r="S125" i="1"/>
  <c r="T125" i="1"/>
  <c r="T203" i="1" s="1"/>
  <c r="U125" i="1"/>
  <c r="V125" i="1"/>
  <c r="W125" i="1"/>
  <c r="X125" i="1"/>
  <c r="Y125" i="1"/>
  <c r="Y198" i="1" s="1"/>
  <c r="Z125" i="1"/>
  <c r="Z197" i="1" s="1"/>
  <c r="AA125" i="1"/>
  <c r="AB125" i="1"/>
  <c r="AB195" i="1" s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126" i="1"/>
  <c r="D126" i="1"/>
  <c r="E126" i="1"/>
  <c r="F126" i="1"/>
  <c r="G126" i="1"/>
  <c r="G217" i="1" s="1"/>
  <c r="H126" i="1"/>
  <c r="H216" i="1" s="1"/>
  <c r="I126" i="1"/>
  <c r="J126" i="1"/>
  <c r="K126" i="1"/>
  <c r="L126" i="1"/>
  <c r="M126" i="1"/>
  <c r="N126" i="1"/>
  <c r="N210" i="1" s="1"/>
  <c r="O126" i="1"/>
  <c r="O209" i="1" s="1"/>
  <c r="P126" i="1"/>
  <c r="P208" i="1" s="1"/>
  <c r="Q126" i="1"/>
  <c r="Q207" i="1" s="1"/>
  <c r="R126" i="1"/>
  <c r="S126" i="1"/>
  <c r="T126" i="1"/>
  <c r="U126" i="1"/>
  <c r="V126" i="1"/>
  <c r="V202" i="1" s="1"/>
  <c r="W126" i="1"/>
  <c r="W201" i="1" s="1"/>
  <c r="X126" i="1"/>
  <c r="X200" i="1" s="1"/>
  <c r="Y126" i="1"/>
  <c r="Y199" i="1" s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127" i="1"/>
  <c r="D127" i="1"/>
  <c r="D221" i="1" s="1"/>
  <c r="E127" i="1"/>
  <c r="E220" i="1" s="1"/>
  <c r="F127" i="1"/>
  <c r="F219" i="1" s="1"/>
  <c r="G127" i="1"/>
  <c r="H127" i="1"/>
  <c r="H217" i="1" s="1"/>
  <c r="I127" i="1"/>
  <c r="J127" i="1"/>
  <c r="K127" i="1"/>
  <c r="L127" i="1"/>
  <c r="L213" i="1" s="1"/>
  <c r="M127" i="1"/>
  <c r="M212" i="1" s="1"/>
  <c r="N127" i="1"/>
  <c r="N211" i="1" s="1"/>
  <c r="O127" i="1"/>
  <c r="P127" i="1"/>
  <c r="Q127" i="1"/>
  <c r="R127" i="1"/>
  <c r="S127" i="1"/>
  <c r="T127" i="1"/>
  <c r="T205" i="1" s="1"/>
  <c r="U127" i="1"/>
  <c r="U204" i="1" s="1"/>
  <c r="V127" i="1"/>
  <c r="V203" i="1" s="1"/>
  <c r="W127" i="1"/>
  <c r="X127" i="1"/>
  <c r="X201" i="1" s="1"/>
  <c r="Y127" i="1"/>
  <c r="Z127" i="1"/>
  <c r="AA127" i="1"/>
  <c r="AB127" i="1"/>
  <c r="AB197" i="1" s="1"/>
  <c r="AC127" i="1"/>
  <c r="AC196" i="1" s="1"/>
  <c r="AD127" i="1"/>
  <c r="AD195" i="1" s="1"/>
  <c r="AE127" i="1"/>
  <c r="AF127" i="1"/>
  <c r="AF218" i="1" s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128" i="1"/>
  <c r="D128" i="1"/>
  <c r="D222" i="1" s="1"/>
  <c r="E128" i="1"/>
  <c r="F128" i="1"/>
  <c r="G128" i="1"/>
  <c r="H128" i="1"/>
  <c r="I128" i="1"/>
  <c r="J128" i="1"/>
  <c r="K128" i="1"/>
  <c r="K215" i="1" s="1"/>
  <c r="L128" i="1"/>
  <c r="L214" i="1" s="1"/>
  <c r="M128" i="1"/>
  <c r="N128" i="1"/>
  <c r="N212" i="1" s="1"/>
  <c r="O128" i="1"/>
  <c r="P128" i="1"/>
  <c r="Q128" i="1"/>
  <c r="R128" i="1"/>
  <c r="S128" i="1"/>
  <c r="S207" i="1" s="1"/>
  <c r="T128" i="1"/>
  <c r="T206" i="1" s="1"/>
  <c r="U128" i="1"/>
  <c r="V128" i="1"/>
  <c r="V204" i="1" s="1"/>
  <c r="W128" i="1"/>
  <c r="X128" i="1"/>
  <c r="Y128" i="1"/>
  <c r="Z128" i="1"/>
  <c r="AA128" i="1"/>
  <c r="AA199" i="1" s="1"/>
  <c r="AB128" i="1"/>
  <c r="AB198" i="1" s="1"/>
  <c r="AC128" i="1"/>
  <c r="AD128" i="1"/>
  <c r="AD196" i="1" s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129" i="1"/>
  <c r="D129" i="1"/>
  <c r="E129" i="1"/>
  <c r="F129" i="1"/>
  <c r="G129" i="1"/>
  <c r="H129" i="1"/>
  <c r="H219" i="1" s="1"/>
  <c r="I129" i="1"/>
  <c r="I218" i="1" s="1"/>
  <c r="J129" i="1"/>
  <c r="J217" i="1" s="1"/>
  <c r="K129" i="1"/>
  <c r="K216" i="1" s="1"/>
  <c r="L129" i="1"/>
  <c r="L215" i="1" s="1"/>
  <c r="M129" i="1"/>
  <c r="N129" i="1"/>
  <c r="O129" i="1"/>
  <c r="P129" i="1"/>
  <c r="Q129" i="1"/>
  <c r="Q210" i="1" s="1"/>
  <c r="R129" i="1"/>
  <c r="R209" i="1" s="1"/>
  <c r="S129" i="1"/>
  <c r="T129" i="1"/>
  <c r="U129" i="1"/>
  <c r="V129" i="1"/>
  <c r="W129" i="1"/>
  <c r="X129" i="1"/>
  <c r="Y129" i="1"/>
  <c r="Y202" i="1" s="1"/>
  <c r="Z129" i="1"/>
  <c r="Z201" i="1" s="1"/>
  <c r="AA129" i="1"/>
  <c r="AB129" i="1"/>
  <c r="AB199" i="1" s="1"/>
  <c r="AC129" i="1"/>
  <c r="AD129" i="1"/>
  <c r="AE129" i="1"/>
  <c r="AF129" i="1"/>
  <c r="AF195" i="1" s="1"/>
  <c r="AG129" i="1"/>
  <c r="AG194" i="1" s="1"/>
  <c r="AH129" i="1"/>
  <c r="AH224" i="1" s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130" i="1"/>
  <c r="D130" i="1"/>
  <c r="E130" i="1"/>
  <c r="F130" i="1"/>
  <c r="F222" i="1" s="1"/>
  <c r="G130" i="1"/>
  <c r="G221" i="1" s="1"/>
  <c r="H130" i="1"/>
  <c r="H220" i="1" s="1"/>
  <c r="I130" i="1"/>
  <c r="J130" i="1"/>
  <c r="K130" i="1"/>
  <c r="L130" i="1"/>
  <c r="M130" i="1"/>
  <c r="N130" i="1"/>
  <c r="O130" i="1"/>
  <c r="O213" i="1" s="1"/>
  <c r="P130" i="1"/>
  <c r="P212" i="1" s="1"/>
  <c r="Q130" i="1"/>
  <c r="R130" i="1"/>
  <c r="S130" i="1"/>
  <c r="T130" i="1"/>
  <c r="U130" i="1"/>
  <c r="V130" i="1"/>
  <c r="V206" i="1" s="1"/>
  <c r="W130" i="1"/>
  <c r="W205" i="1" s="1"/>
  <c r="X130" i="1"/>
  <c r="X204" i="1" s="1"/>
  <c r="Y130" i="1"/>
  <c r="Z130" i="1"/>
  <c r="AA130" i="1"/>
  <c r="AB130" i="1"/>
  <c r="AC130" i="1"/>
  <c r="AD130" i="1"/>
  <c r="AD198" i="1" s="1"/>
  <c r="AE130" i="1"/>
  <c r="AE197" i="1" s="1"/>
  <c r="AF130" i="1"/>
  <c r="AF196" i="1" s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131" i="1"/>
  <c r="D131" i="1"/>
  <c r="E131" i="1"/>
  <c r="E224" i="1" s="1"/>
  <c r="F131" i="1"/>
  <c r="F223" i="1" s="1"/>
  <c r="G131" i="1"/>
  <c r="H131" i="1"/>
  <c r="I131" i="1"/>
  <c r="J131" i="1"/>
  <c r="K131" i="1"/>
  <c r="L131" i="1"/>
  <c r="L217" i="1" s="1"/>
  <c r="M131" i="1"/>
  <c r="M216" i="1" s="1"/>
  <c r="N131" i="1"/>
  <c r="N215" i="1" s="1"/>
  <c r="O131" i="1"/>
  <c r="P131" i="1"/>
  <c r="Q131" i="1"/>
  <c r="R131" i="1"/>
  <c r="S131" i="1"/>
  <c r="T131" i="1"/>
  <c r="T209" i="1" s="1"/>
  <c r="U131" i="1"/>
  <c r="U208" i="1" s="1"/>
  <c r="V131" i="1"/>
  <c r="V207" i="1" s="1"/>
  <c r="W131" i="1"/>
  <c r="X131" i="1"/>
  <c r="X205" i="1" s="1"/>
  <c r="Y131" i="1"/>
  <c r="Z131" i="1"/>
  <c r="AA131" i="1"/>
  <c r="AB131" i="1"/>
  <c r="AB201" i="1" s="1"/>
  <c r="AC131" i="1"/>
  <c r="AC200" i="1" s="1"/>
  <c r="AD131" i="1"/>
  <c r="AD199" i="1" s="1"/>
  <c r="AE131" i="1"/>
  <c r="AF131" i="1"/>
  <c r="AF197" i="1" s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132" i="1"/>
  <c r="D132" i="1"/>
  <c r="D226" i="1" s="1"/>
  <c r="E132" i="1"/>
  <c r="F132" i="1"/>
  <c r="F224" i="1" s="1"/>
  <c r="G132" i="1"/>
  <c r="H132" i="1"/>
  <c r="I132" i="1"/>
  <c r="J132" i="1"/>
  <c r="K132" i="1"/>
  <c r="L132" i="1"/>
  <c r="L218" i="1" s="1"/>
  <c r="M132" i="1"/>
  <c r="N132" i="1"/>
  <c r="N216" i="1" s="1"/>
  <c r="O132" i="1"/>
  <c r="P132" i="1"/>
  <c r="Q132" i="1"/>
  <c r="R132" i="1"/>
  <c r="S132" i="1"/>
  <c r="T132" i="1"/>
  <c r="T210" i="1" s="1"/>
  <c r="U132" i="1"/>
  <c r="V132" i="1"/>
  <c r="V208" i="1" s="1"/>
  <c r="W132" i="1"/>
  <c r="X132" i="1"/>
  <c r="Y132" i="1"/>
  <c r="Z132" i="1"/>
  <c r="AA132" i="1"/>
  <c r="AB132" i="1"/>
  <c r="AC132" i="1"/>
  <c r="AC201" i="1" s="1"/>
  <c r="AD132" i="1"/>
  <c r="AD200" i="1" s="1"/>
  <c r="AE132" i="1"/>
  <c r="AF132" i="1"/>
  <c r="AG132" i="1"/>
  <c r="AH132" i="1"/>
  <c r="AI132" i="1"/>
  <c r="AI195" i="1" s="1"/>
  <c r="AJ132" i="1"/>
  <c r="AJ194" i="1" s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133" i="1"/>
  <c r="D133" i="1"/>
  <c r="D227" i="1" s="1"/>
  <c r="E133" i="1"/>
  <c r="F133" i="1"/>
  <c r="G133" i="1"/>
  <c r="H133" i="1"/>
  <c r="H223" i="1" s="1"/>
  <c r="I133" i="1"/>
  <c r="I222" i="1" s="1"/>
  <c r="J133" i="1"/>
  <c r="J221" i="1" s="1"/>
  <c r="K133" i="1"/>
  <c r="L133" i="1"/>
  <c r="M133" i="1"/>
  <c r="N133" i="1"/>
  <c r="O133" i="1"/>
  <c r="P133" i="1"/>
  <c r="Q133" i="1"/>
  <c r="Q214" i="1" s="1"/>
  <c r="R133" i="1"/>
  <c r="R213" i="1" s="1"/>
  <c r="S133" i="1"/>
  <c r="T133" i="1"/>
  <c r="T211" i="1" s="1"/>
  <c r="U133" i="1"/>
  <c r="V133" i="1"/>
  <c r="W133" i="1"/>
  <c r="X133" i="1"/>
  <c r="X207" i="1" s="1"/>
  <c r="Y133" i="1"/>
  <c r="Y206" i="1" s="1"/>
  <c r="Z133" i="1"/>
  <c r="Z205" i="1" s="1"/>
  <c r="AA133" i="1"/>
  <c r="AB133" i="1"/>
  <c r="AB203" i="1" s="1"/>
  <c r="AC133" i="1"/>
  <c r="AD133" i="1"/>
  <c r="AE133" i="1"/>
  <c r="AF133" i="1"/>
  <c r="AF199" i="1" s="1"/>
  <c r="AG133" i="1"/>
  <c r="AG198" i="1" s="1"/>
  <c r="AH133" i="1"/>
  <c r="AH197" i="1" s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134" i="1"/>
  <c r="D134" i="1"/>
  <c r="E134" i="1"/>
  <c r="F134" i="1"/>
  <c r="G134" i="1"/>
  <c r="G225" i="1" s="1"/>
  <c r="H134" i="1"/>
  <c r="H224" i="1" s="1"/>
  <c r="I134" i="1"/>
  <c r="J134" i="1"/>
  <c r="K134" i="1"/>
  <c r="L134" i="1"/>
  <c r="M134" i="1"/>
  <c r="N134" i="1"/>
  <c r="N218" i="1" s="1"/>
  <c r="O134" i="1"/>
  <c r="O217" i="1" s="1"/>
  <c r="P134" i="1"/>
  <c r="P216" i="1" s="1"/>
  <c r="Q134" i="1"/>
  <c r="R134" i="1"/>
  <c r="S134" i="1"/>
  <c r="T134" i="1"/>
  <c r="U134" i="1"/>
  <c r="V134" i="1"/>
  <c r="V210" i="1" s="1"/>
  <c r="W134" i="1"/>
  <c r="W209" i="1" s="1"/>
  <c r="X134" i="1"/>
  <c r="Y134" i="1"/>
  <c r="Y207" i="1" s="1"/>
  <c r="Z134" i="1"/>
  <c r="AA134" i="1"/>
  <c r="AB134" i="1"/>
  <c r="AC134" i="1"/>
  <c r="AD134" i="1"/>
  <c r="AE134" i="1"/>
  <c r="AE201" i="1" s="1"/>
  <c r="AF134" i="1"/>
  <c r="AF200" i="1" s="1"/>
  <c r="AG134" i="1"/>
  <c r="AG199" i="1" s="1"/>
  <c r="AH134" i="1"/>
  <c r="AI134" i="1"/>
  <c r="AJ134" i="1"/>
  <c r="AK134" i="1"/>
  <c r="AL134" i="1"/>
  <c r="AL194" i="1" s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135" i="1"/>
  <c r="D135" i="1"/>
  <c r="E135" i="1"/>
  <c r="F135" i="1"/>
  <c r="F227" i="1" s="1"/>
  <c r="G135" i="1"/>
  <c r="H135" i="1"/>
  <c r="I135" i="1"/>
  <c r="J135" i="1"/>
  <c r="K135" i="1"/>
  <c r="L135" i="1"/>
  <c r="L221" i="1" s="1"/>
  <c r="M135" i="1"/>
  <c r="M220" i="1" s="1"/>
  <c r="N135" i="1"/>
  <c r="N219" i="1" s="1"/>
  <c r="O135" i="1"/>
  <c r="P135" i="1"/>
  <c r="P217" i="1" s="1"/>
  <c r="Q135" i="1"/>
  <c r="R135" i="1"/>
  <c r="S135" i="1"/>
  <c r="T135" i="1"/>
  <c r="T213" i="1" s="1"/>
  <c r="U135" i="1"/>
  <c r="U212" i="1" s="1"/>
  <c r="V135" i="1"/>
  <c r="V211" i="1" s="1"/>
  <c r="W135" i="1"/>
  <c r="X135" i="1"/>
  <c r="Y135" i="1"/>
  <c r="Z135" i="1"/>
  <c r="AA135" i="1"/>
  <c r="AB135" i="1"/>
  <c r="AC135" i="1"/>
  <c r="AC204" i="1" s="1"/>
  <c r="AD135" i="1"/>
  <c r="AD203" i="1" s="1"/>
  <c r="AE135" i="1"/>
  <c r="AF135" i="1"/>
  <c r="AF201" i="1" s="1"/>
  <c r="AG135" i="1"/>
  <c r="AH135" i="1"/>
  <c r="AI135" i="1"/>
  <c r="AJ135" i="1"/>
  <c r="AJ197" i="1" s="1"/>
  <c r="AK135" i="1"/>
  <c r="AK196" i="1" s="1"/>
  <c r="AL135" i="1"/>
  <c r="AL195" i="1" s="1"/>
  <c r="AM135" i="1"/>
  <c r="AN135" i="1"/>
  <c r="AN226" i="1" s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136" i="1"/>
  <c r="D136" i="1"/>
  <c r="D230" i="1" s="1"/>
  <c r="E136" i="1"/>
  <c r="F136" i="1"/>
  <c r="F228" i="1" s="1"/>
  <c r="G136" i="1"/>
  <c r="H136" i="1"/>
  <c r="I136" i="1"/>
  <c r="J136" i="1"/>
  <c r="K136" i="1"/>
  <c r="K223" i="1" s="1"/>
  <c r="L136" i="1"/>
  <c r="L222" i="1" s="1"/>
  <c r="M136" i="1"/>
  <c r="N136" i="1"/>
  <c r="N220" i="1" s="1"/>
  <c r="O136" i="1"/>
  <c r="P136" i="1"/>
  <c r="Q136" i="1"/>
  <c r="R136" i="1"/>
  <c r="S136" i="1"/>
  <c r="S215" i="1" s="1"/>
  <c r="T136" i="1"/>
  <c r="T214" i="1" s="1"/>
  <c r="U136" i="1"/>
  <c r="V136" i="1"/>
  <c r="W136" i="1"/>
  <c r="X136" i="1"/>
  <c r="Y136" i="1"/>
  <c r="Z136" i="1"/>
  <c r="AA136" i="1"/>
  <c r="AA207" i="1" s="1"/>
  <c r="AB136" i="1"/>
  <c r="AB206" i="1" s="1"/>
  <c r="AC136" i="1"/>
  <c r="AD136" i="1"/>
  <c r="AD204" i="1" s="1"/>
  <c r="AE136" i="1"/>
  <c r="AF136" i="1"/>
  <c r="AG136" i="1"/>
  <c r="AH136" i="1"/>
  <c r="AI136" i="1"/>
  <c r="AI199" i="1" s="1"/>
  <c r="AJ136" i="1"/>
  <c r="AJ198" i="1" s="1"/>
  <c r="AK136" i="1"/>
  <c r="AK197" i="1" s="1"/>
  <c r="AL136" i="1"/>
  <c r="AL196" i="1" s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137" i="1"/>
  <c r="D137" i="1"/>
  <c r="D231" i="1" s="1"/>
  <c r="E137" i="1"/>
  <c r="F137" i="1"/>
  <c r="G137" i="1"/>
  <c r="H137" i="1"/>
  <c r="I137" i="1"/>
  <c r="I226" i="1" s="1"/>
  <c r="J137" i="1"/>
  <c r="J225" i="1" s="1"/>
  <c r="K137" i="1"/>
  <c r="L137" i="1"/>
  <c r="M137" i="1"/>
  <c r="N137" i="1"/>
  <c r="O137" i="1"/>
  <c r="P137" i="1"/>
  <c r="P219" i="1" s="1"/>
  <c r="Q137" i="1"/>
  <c r="Q218" i="1" s="1"/>
  <c r="R137" i="1"/>
  <c r="R217" i="1" s="1"/>
  <c r="S137" i="1"/>
  <c r="S216" i="1" s="1"/>
  <c r="T137" i="1"/>
  <c r="T215" i="1" s="1"/>
  <c r="U137" i="1"/>
  <c r="V137" i="1"/>
  <c r="W137" i="1"/>
  <c r="X137" i="1"/>
  <c r="X211" i="1" s="1"/>
  <c r="Y137" i="1"/>
  <c r="Y210" i="1" s="1"/>
  <c r="Z137" i="1"/>
  <c r="Z209" i="1" s="1"/>
  <c r="AA137" i="1"/>
  <c r="AB137" i="1"/>
  <c r="AB207" i="1" s="1"/>
  <c r="AC137" i="1"/>
  <c r="AD137" i="1"/>
  <c r="AE137" i="1"/>
  <c r="AF137" i="1"/>
  <c r="AF203" i="1" s="1"/>
  <c r="AG137" i="1"/>
  <c r="AG202" i="1" s="1"/>
  <c r="AH137" i="1"/>
  <c r="AH201" i="1" s="1"/>
  <c r="AI137" i="1"/>
  <c r="AI200" i="1" s="1"/>
  <c r="AJ137" i="1"/>
  <c r="AK137" i="1"/>
  <c r="AL137" i="1"/>
  <c r="AM137" i="1"/>
  <c r="AN137" i="1"/>
  <c r="AO137" i="1"/>
  <c r="AP137" i="1"/>
  <c r="AP202" i="1" s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138" i="1"/>
  <c r="D138" i="1"/>
  <c r="E138" i="1"/>
  <c r="F138" i="1"/>
  <c r="F230" i="1" s="1"/>
  <c r="G138" i="1"/>
  <c r="H138" i="1"/>
  <c r="H228" i="1" s="1"/>
  <c r="I138" i="1"/>
  <c r="J138" i="1"/>
  <c r="K138" i="1"/>
  <c r="L138" i="1"/>
  <c r="M138" i="1"/>
  <c r="N138" i="1"/>
  <c r="N222" i="1" s="1"/>
  <c r="O138" i="1"/>
  <c r="O221" i="1" s="1"/>
  <c r="P138" i="1"/>
  <c r="P220" i="1" s="1"/>
  <c r="Q138" i="1"/>
  <c r="R138" i="1"/>
  <c r="S138" i="1"/>
  <c r="T138" i="1"/>
  <c r="U138" i="1"/>
  <c r="V138" i="1"/>
  <c r="V214" i="1" s="1"/>
  <c r="W138" i="1"/>
  <c r="W213" i="1" s="1"/>
  <c r="X138" i="1"/>
  <c r="X212" i="1" s="1"/>
  <c r="Y138" i="1"/>
  <c r="Z138" i="1"/>
  <c r="AA138" i="1"/>
  <c r="AB138" i="1"/>
  <c r="AC138" i="1"/>
  <c r="AD138" i="1"/>
  <c r="AD206" i="1" s="1"/>
  <c r="AE138" i="1"/>
  <c r="AE205" i="1" s="1"/>
  <c r="AF138" i="1"/>
  <c r="AF204" i="1" s="1"/>
  <c r="AG138" i="1"/>
  <c r="AH138" i="1"/>
  <c r="AI138" i="1"/>
  <c r="AJ138" i="1"/>
  <c r="AK138" i="1"/>
  <c r="AL138" i="1"/>
  <c r="AL198" i="1" s="1"/>
  <c r="AM138" i="1"/>
  <c r="AM197" i="1" s="1"/>
  <c r="AN138" i="1"/>
  <c r="AN196" i="1" s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139" i="1"/>
  <c r="D139" i="1"/>
  <c r="E139" i="1"/>
  <c r="E232" i="1" s="1"/>
  <c r="F139" i="1"/>
  <c r="F231" i="1" s="1"/>
  <c r="G139" i="1"/>
  <c r="H139" i="1"/>
  <c r="I139" i="1"/>
  <c r="J139" i="1"/>
  <c r="K139" i="1"/>
  <c r="L139" i="1"/>
  <c r="M139" i="1"/>
  <c r="M224" i="1" s="1"/>
  <c r="N139" i="1"/>
  <c r="N223" i="1" s="1"/>
  <c r="O139" i="1"/>
  <c r="P139" i="1"/>
  <c r="Q139" i="1"/>
  <c r="R139" i="1"/>
  <c r="S139" i="1"/>
  <c r="T139" i="1"/>
  <c r="T217" i="1" s="1"/>
  <c r="U139" i="1"/>
  <c r="U216" i="1" s="1"/>
  <c r="V139" i="1"/>
  <c r="V215" i="1" s="1"/>
  <c r="W139" i="1"/>
  <c r="X139" i="1"/>
  <c r="X213" i="1" s="1"/>
  <c r="Y139" i="1"/>
  <c r="Z139" i="1"/>
  <c r="AA139" i="1"/>
  <c r="AB139" i="1"/>
  <c r="AB209" i="1" s="1"/>
  <c r="AC139" i="1"/>
  <c r="AC208" i="1" s="1"/>
  <c r="AD139" i="1"/>
  <c r="AD207" i="1" s="1"/>
  <c r="AE139" i="1"/>
  <c r="AF139" i="1"/>
  <c r="AF205" i="1" s="1"/>
  <c r="AG139" i="1"/>
  <c r="AH139" i="1"/>
  <c r="AI139" i="1"/>
  <c r="AJ139" i="1"/>
  <c r="AJ201" i="1" s="1"/>
  <c r="AK139" i="1"/>
  <c r="AK200" i="1" s="1"/>
  <c r="AL139" i="1"/>
  <c r="AL199" i="1" s="1"/>
  <c r="AM139" i="1"/>
  <c r="AN139" i="1"/>
  <c r="AN197" i="1" s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140" i="1"/>
  <c r="D140" i="1"/>
  <c r="D234" i="1" s="1"/>
  <c r="E140" i="1"/>
  <c r="F140" i="1"/>
  <c r="G140" i="1"/>
  <c r="H140" i="1"/>
  <c r="I140" i="1"/>
  <c r="J140" i="1"/>
  <c r="K140" i="1"/>
  <c r="K227" i="1" s="1"/>
  <c r="L140" i="1"/>
  <c r="L226" i="1" s="1"/>
  <c r="M140" i="1"/>
  <c r="N140" i="1"/>
  <c r="N224" i="1" s="1"/>
  <c r="O140" i="1"/>
  <c r="P140" i="1"/>
  <c r="Q140" i="1"/>
  <c r="R140" i="1"/>
  <c r="S140" i="1"/>
  <c r="S219" i="1" s="1"/>
  <c r="T140" i="1"/>
  <c r="T218" i="1" s="1"/>
  <c r="U140" i="1"/>
  <c r="V140" i="1"/>
  <c r="V216" i="1" s="1"/>
  <c r="W140" i="1"/>
  <c r="X140" i="1"/>
  <c r="Y140" i="1"/>
  <c r="Z140" i="1"/>
  <c r="AA140" i="1"/>
  <c r="AA211" i="1" s="1"/>
  <c r="AB140" i="1"/>
  <c r="AB210" i="1" s="1"/>
  <c r="AC140" i="1"/>
  <c r="AD140" i="1"/>
  <c r="AD208" i="1" s="1"/>
  <c r="AE140" i="1"/>
  <c r="AF140" i="1"/>
  <c r="AG140" i="1"/>
  <c r="AH140" i="1"/>
  <c r="AI140" i="1"/>
  <c r="AI203" i="1" s="1"/>
  <c r="AJ140" i="1"/>
  <c r="AJ202" i="1" s="1"/>
  <c r="AK140" i="1"/>
  <c r="AK201" i="1" s="1"/>
  <c r="AL140" i="1"/>
  <c r="AL200" i="1" s="1"/>
  <c r="AM140" i="1"/>
  <c r="AN140" i="1"/>
  <c r="AO140" i="1"/>
  <c r="AP140" i="1"/>
  <c r="AQ140" i="1"/>
  <c r="AQ195" i="1" s="1"/>
  <c r="AR140" i="1"/>
  <c r="AR194" i="1" s="1"/>
  <c r="AS140" i="1"/>
  <c r="AS206" i="1" s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141" i="1"/>
  <c r="D141" i="1"/>
  <c r="E141" i="1"/>
  <c r="F141" i="1"/>
  <c r="G141" i="1"/>
  <c r="H141" i="1"/>
  <c r="I141" i="1"/>
  <c r="I230" i="1" s="1"/>
  <c r="J141" i="1"/>
  <c r="J229" i="1" s="1"/>
  <c r="K141" i="1"/>
  <c r="L141" i="1"/>
  <c r="L227" i="1" s="1"/>
  <c r="M141" i="1"/>
  <c r="N141" i="1"/>
  <c r="O141" i="1"/>
  <c r="P141" i="1"/>
  <c r="P223" i="1" s="1"/>
  <c r="Q141" i="1"/>
  <c r="Q222" i="1" s="1"/>
  <c r="R141" i="1"/>
  <c r="R221" i="1" s="1"/>
  <c r="S141" i="1"/>
  <c r="T141" i="1"/>
  <c r="U141" i="1"/>
  <c r="V141" i="1"/>
  <c r="W141" i="1"/>
  <c r="X141" i="1"/>
  <c r="X215" i="1" s="1"/>
  <c r="Y141" i="1"/>
  <c r="Y214" i="1" s="1"/>
  <c r="Z141" i="1"/>
  <c r="Z213" i="1" s="1"/>
  <c r="AA141" i="1"/>
  <c r="AB141" i="1"/>
  <c r="AC141" i="1"/>
  <c r="AD141" i="1"/>
  <c r="AE141" i="1"/>
  <c r="AF141" i="1"/>
  <c r="AF207" i="1" s="1"/>
  <c r="AG141" i="1"/>
  <c r="AG206" i="1" s="1"/>
  <c r="AH141" i="1"/>
  <c r="AH205" i="1" s="1"/>
  <c r="AI141" i="1"/>
  <c r="AJ141" i="1"/>
  <c r="AK141" i="1"/>
  <c r="AL141" i="1"/>
  <c r="AM141" i="1"/>
  <c r="AN141" i="1"/>
  <c r="AO141" i="1"/>
  <c r="AP141" i="1"/>
  <c r="AP197" i="1" s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142" i="1"/>
  <c r="D142" i="1"/>
  <c r="E142" i="1"/>
  <c r="F142" i="1"/>
  <c r="G142" i="1"/>
  <c r="G233" i="1" s="1"/>
  <c r="H142" i="1"/>
  <c r="H232" i="1" s="1"/>
  <c r="I142" i="1"/>
  <c r="J142" i="1"/>
  <c r="K142" i="1"/>
  <c r="L142" i="1"/>
  <c r="M142" i="1"/>
  <c r="N142" i="1"/>
  <c r="O142" i="1"/>
  <c r="O225" i="1" s="1"/>
  <c r="P142" i="1"/>
  <c r="P224" i="1" s="1"/>
  <c r="Q142" i="1"/>
  <c r="R142" i="1"/>
  <c r="S142" i="1"/>
  <c r="T142" i="1"/>
  <c r="U142" i="1"/>
  <c r="V142" i="1"/>
  <c r="W142" i="1"/>
  <c r="W217" i="1" s="1"/>
  <c r="X142" i="1"/>
  <c r="X216" i="1" s="1"/>
  <c r="Y142" i="1"/>
  <c r="Z142" i="1"/>
  <c r="Z214" i="1" s="1"/>
  <c r="AA142" i="1"/>
  <c r="AB142" i="1"/>
  <c r="AC142" i="1"/>
  <c r="AD142" i="1"/>
  <c r="AD210" i="1" s="1"/>
  <c r="AE142" i="1"/>
  <c r="AE209" i="1" s="1"/>
  <c r="AF142" i="1"/>
  <c r="AF208" i="1" s="1"/>
  <c r="AG142" i="1"/>
  <c r="AG207" i="1" s="1"/>
  <c r="AH142" i="1"/>
  <c r="AI142" i="1"/>
  <c r="AJ142" i="1"/>
  <c r="AK142" i="1"/>
  <c r="AL142" i="1"/>
  <c r="AL202" i="1" s="1"/>
  <c r="AM142" i="1"/>
  <c r="AM201" i="1" s="1"/>
  <c r="AN142" i="1"/>
  <c r="AN200" i="1" s="1"/>
  <c r="AO142" i="1"/>
  <c r="AO199" i="1" s="1"/>
  <c r="AP142" i="1"/>
  <c r="AP198" i="1" s="1"/>
  <c r="AQ142" i="1"/>
  <c r="AR142" i="1"/>
  <c r="AS142" i="1"/>
  <c r="AT142" i="1"/>
  <c r="AT194" i="1" s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143" i="1"/>
  <c r="D143" i="1"/>
  <c r="E143" i="1"/>
  <c r="E236" i="1" s="1"/>
  <c r="F143" i="1"/>
  <c r="F235" i="1" s="1"/>
  <c r="G143" i="1"/>
  <c r="H143" i="1"/>
  <c r="H233" i="1" s="1"/>
  <c r="I143" i="1"/>
  <c r="J143" i="1"/>
  <c r="K143" i="1"/>
  <c r="L143" i="1"/>
  <c r="L229" i="1" s="1"/>
  <c r="M143" i="1"/>
  <c r="M228" i="1" s="1"/>
  <c r="N143" i="1"/>
  <c r="N227" i="1" s="1"/>
  <c r="O143" i="1"/>
  <c r="P143" i="1"/>
  <c r="Q143" i="1"/>
  <c r="R143" i="1"/>
  <c r="S143" i="1"/>
  <c r="T143" i="1"/>
  <c r="U143" i="1"/>
  <c r="U220" i="1" s="1"/>
  <c r="V143" i="1"/>
  <c r="V219" i="1" s="1"/>
  <c r="W143" i="1"/>
  <c r="X143" i="1"/>
  <c r="Y143" i="1"/>
  <c r="Z143" i="1"/>
  <c r="AA143" i="1"/>
  <c r="AB143" i="1"/>
  <c r="AB213" i="1" s="1"/>
  <c r="AC143" i="1"/>
  <c r="AC212" i="1" s="1"/>
  <c r="AD143" i="1"/>
  <c r="AD211" i="1" s="1"/>
  <c r="AE143" i="1"/>
  <c r="AF143" i="1"/>
  <c r="AG143" i="1"/>
  <c r="AH143" i="1"/>
  <c r="AI143" i="1"/>
  <c r="AJ143" i="1"/>
  <c r="AJ205" i="1" s="1"/>
  <c r="AK143" i="1"/>
  <c r="AK204" i="1" s="1"/>
  <c r="AL143" i="1"/>
  <c r="AL203" i="1" s="1"/>
  <c r="AM143" i="1"/>
  <c r="AN143" i="1"/>
  <c r="AO143" i="1"/>
  <c r="AP143" i="1"/>
  <c r="AQ143" i="1"/>
  <c r="AR143" i="1"/>
  <c r="AR197" i="1" s="1"/>
  <c r="AS143" i="1"/>
  <c r="AS196" i="1" s="1"/>
  <c r="AT143" i="1"/>
  <c r="AT195" i="1" s="1"/>
  <c r="AU143" i="1"/>
  <c r="AV143" i="1"/>
  <c r="AV193" i="1" s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144" i="1"/>
  <c r="D144" i="1"/>
  <c r="D238" i="1" s="1"/>
  <c r="E144" i="1"/>
  <c r="F144" i="1"/>
  <c r="G144" i="1"/>
  <c r="H144" i="1"/>
  <c r="I144" i="1"/>
  <c r="J144" i="1"/>
  <c r="K144" i="1"/>
  <c r="K231" i="1" s="1"/>
  <c r="L144" i="1"/>
  <c r="L230" i="1" s="1"/>
  <c r="M144" i="1"/>
  <c r="N144" i="1"/>
  <c r="N228" i="1" s="1"/>
  <c r="O144" i="1"/>
  <c r="P144" i="1"/>
  <c r="Q144" i="1"/>
  <c r="R144" i="1"/>
  <c r="S144" i="1"/>
  <c r="S223" i="1" s="1"/>
  <c r="T144" i="1"/>
  <c r="U144" i="1"/>
  <c r="V144" i="1"/>
  <c r="W144" i="1"/>
  <c r="X144" i="1"/>
  <c r="Y144" i="1"/>
  <c r="Z144" i="1"/>
  <c r="AA144" i="1"/>
  <c r="AA215" i="1" s="1"/>
  <c r="AB144" i="1"/>
  <c r="AB214" i="1" s="1"/>
  <c r="AC144" i="1"/>
  <c r="AD144" i="1"/>
  <c r="AD212" i="1" s="1"/>
  <c r="AE144" i="1"/>
  <c r="AF144" i="1"/>
  <c r="AG144" i="1"/>
  <c r="AH144" i="1"/>
  <c r="AI144" i="1"/>
  <c r="AI207" i="1" s="1"/>
  <c r="AJ144" i="1"/>
  <c r="AJ206" i="1" s="1"/>
  <c r="AK144" i="1"/>
  <c r="AL144" i="1"/>
  <c r="AL204" i="1" s="1"/>
  <c r="AM144" i="1"/>
  <c r="AN144" i="1"/>
  <c r="AO144" i="1"/>
  <c r="AP144" i="1"/>
  <c r="AQ144" i="1"/>
  <c r="AQ199" i="1" s="1"/>
  <c r="AR144" i="1"/>
  <c r="AR198" i="1" s="1"/>
  <c r="AS144" i="1"/>
  <c r="AT144" i="1"/>
  <c r="AT196" i="1" s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145" i="1"/>
  <c r="D145" i="1"/>
  <c r="E145" i="1"/>
  <c r="F145" i="1"/>
  <c r="G145" i="1"/>
  <c r="H145" i="1"/>
  <c r="I145" i="1"/>
  <c r="J145" i="1"/>
  <c r="J233" i="1" s="1"/>
  <c r="K145" i="1"/>
  <c r="L145" i="1"/>
  <c r="L231" i="1" s="1"/>
  <c r="M145" i="1"/>
  <c r="N145" i="1"/>
  <c r="O145" i="1"/>
  <c r="P145" i="1"/>
  <c r="P227" i="1" s="1"/>
  <c r="Q145" i="1"/>
  <c r="R145" i="1"/>
  <c r="R225" i="1" s="1"/>
  <c r="S145" i="1"/>
  <c r="T145" i="1"/>
  <c r="U145" i="1"/>
  <c r="V145" i="1"/>
  <c r="W145" i="1"/>
  <c r="X145" i="1"/>
  <c r="X219" i="1" s="1"/>
  <c r="Y145" i="1"/>
  <c r="Y218" i="1" s="1"/>
  <c r="Z145" i="1"/>
  <c r="Z217" i="1" s="1"/>
  <c r="AA145" i="1"/>
  <c r="AA216" i="1" s="1"/>
  <c r="AB145" i="1"/>
  <c r="AB215" i="1" s="1"/>
  <c r="AC145" i="1"/>
  <c r="AD145" i="1"/>
  <c r="AE145" i="1"/>
  <c r="AF145" i="1"/>
  <c r="AG145" i="1"/>
  <c r="AH145" i="1"/>
  <c r="AH209" i="1" s="1"/>
  <c r="AI145" i="1"/>
  <c r="AJ145" i="1"/>
  <c r="AK145" i="1"/>
  <c r="AL145" i="1"/>
  <c r="AM145" i="1"/>
  <c r="AN145" i="1"/>
  <c r="AN203" i="1" s="1"/>
  <c r="AO145" i="1"/>
  <c r="AO202" i="1" s="1"/>
  <c r="AP145" i="1"/>
  <c r="AP201" i="1" s="1"/>
  <c r="AQ145" i="1"/>
  <c r="AR145" i="1"/>
  <c r="AS145" i="1"/>
  <c r="AT145" i="1"/>
  <c r="AU145" i="1"/>
  <c r="AV145" i="1"/>
  <c r="AV195" i="1" s="1"/>
  <c r="AW145" i="1"/>
  <c r="AW194" i="1" s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146" i="1"/>
  <c r="D146" i="1"/>
  <c r="E146" i="1"/>
  <c r="F146" i="1"/>
  <c r="G146" i="1"/>
  <c r="G237" i="1" s="1"/>
  <c r="H146" i="1"/>
  <c r="H236" i="1" s="1"/>
  <c r="I146" i="1"/>
  <c r="J146" i="1"/>
  <c r="K146" i="1"/>
  <c r="L146" i="1"/>
  <c r="M146" i="1"/>
  <c r="N146" i="1"/>
  <c r="O146" i="1"/>
  <c r="O229" i="1" s="1"/>
  <c r="P146" i="1"/>
  <c r="P228" i="1" s="1"/>
  <c r="Q146" i="1"/>
  <c r="R146" i="1"/>
  <c r="S146" i="1"/>
  <c r="T146" i="1"/>
  <c r="U146" i="1"/>
  <c r="V146" i="1"/>
  <c r="W146" i="1"/>
  <c r="W221" i="1" s="1"/>
  <c r="X146" i="1"/>
  <c r="X220" i="1" s="1"/>
  <c r="Y146" i="1"/>
  <c r="Z146" i="1"/>
  <c r="AA146" i="1"/>
  <c r="AB146" i="1"/>
  <c r="AC146" i="1"/>
  <c r="AD146" i="1"/>
  <c r="AE146" i="1"/>
  <c r="AF146" i="1"/>
  <c r="AF212" i="1" s="1"/>
  <c r="AG146" i="1"/>
  <c r="AG211" i="1" s="1"/>
  <c r="AH146" i="1"/>
  <c r="AI146" i="1"/>
  <c r="AJ146" i="1"/>
  <c r="AK146" i="1"/>
  <c r="AL146" i="1"/>
  <c r="AM146" i="1"/>
  <c r="AM205" i="1" s="1"/>
  <c r="AN146" i="1"/>
  <c r="AN204" i="1" s="1"/>
  <c r="AO146" i="1"/>
  <c r="AO203" i="1" s="1"/>
  <c r="AP146" i="1"/>
  <c r="AQ146" i="1"/>
  <c r="AR146" i="1"/>
  <c r="AS146" i="1"/>
  <c r="AT146" i="1"/>
  <c r="AU146" i="1"/>
  <c r="AU197" i="1" s="1"/>
  <c r="AV146" i="1"/>
  <c r="AV196" i="1" s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147" i="1"/>
  <c r="D147" i="1"/>
  <c r="E147" i="1"/>
  <c r="E240" i="1" s="1"/>
  <c r="F147" i="1"/>
  <c r="F239" i="1" s="1"/>
  <c r="G147" i="1"/>
  <c r="H147" i="1"/>
  <c r="H237" i="1" s="1"/>
  <c r="I147" i="1"/>
  <c r="J147" i="1"/>
  <c r="K147" i="1"/>
  <c r="L147" i="1"/>
  <c r="M147" i="1"/>
  <c r="M232" i="1" s="1"/>
  <c r="N147" i="1"/>
  <c r="N231" i="1" s="1"/>
  <c r="O147" i="1"/>
  <c r="P147" i="1"/>
  <c r="P229" i="1" s="1"/>
  <c r="Q147" i="1"/>
  <c r="R147" i="1"/>
  <c r="S147" i="1"/>
  <c r="T147" i="1"/>
  <c r="U147" i="1"/>
  <c r="U224" i="1" s="1"/>
  <c r="V147" i="1"/>
  <c r="V223" i="1" s="1"/>
  <c r="W147" i="1"/>
  <c r="X147" i="1"/>
  <c r="X221" i="1" s="1"/>
  <c r="Y147" i="1"/>
  <c r="Z147" i="1"/>
  <c r="AA147" i="1"/>
  <c r="AB147" i="1"/>
  <c r="AC147" i="1"/>
  <c r="AC216" i="1" s="1"/>
  <c r="AD147" i="1"/>
  <c r="AD215" i="1" s="1"/>
  <c r="AE147" i="1"/>
  <c r="AF147" i="1"/>
  <c r="AF213" i="1" s="1"/>
  <c r="AG147" i="1"/>
  <c r="AH147" i="1"/>
  <c r="AI147" i="1"/>
  <c r="AJ147" i="1"/>
  <c r="AJ209" i="1" s="1"/>
  <c r="AK147" i="1"/>
  <c r="AK208" i="1" s="1"/>
  <c r="AL147" i="1"/>
  <c r="AL207" i="1" s="1"/>
  <c r="AM147" i="1"/>
  <c r="AN147" i="1"/>
  <c r="AN205" i="1" s="1"/>
  <c r="AO147" i="1"/>
  <c r="AP147" i="1"/>
  <c r="AQ147" i="1"/>
  <c r="AR147" i="1"/>
  <c r="AR201" i="1" s="1"/>
  <c r="AS147" i="1"/>
  <c r="AS200" i="1" s="1"/>
  <c r="AT147" i="1"/>
  <c r="AT199" i="1" s="1"/>
  <c r="AU147" i="1"/>
  <c r="AV147" i="1"/>
  <c r="AV197" i="1" s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148" i="1"/>
  <c r="D148" i="1"/>
  <c r="D242" i="1" s="1"/>
  <c r="E148" i="1"/>
  <c r="F148" i="1"/>
  <c r="F240" i="1" s="1"/>
  <c r="G148" i="1"/>
  <c r="H148" i="1"/>
  <c r="I148" i="1"/>
  <c r="J148" i="1"/>
  <c r="K148" i="1"/>
  <c r="L148" i="1"/>
  <c r="M148" i="1"/>
  <c r="N148" i="1"/>
  <c r="N232" i="1" s="1"/>
  <c r="O148" i="1"/>
  <c r="P148" i="1"/>
  <c r="Q148" i="1"/>
  <c r="R148" i="1"/>
  <c r="S148" i="1"/>
  <c r="S227" i="1" s="1"/>
  <c r="T148" i="1"/>
  <c r="T226" i="1" s="1"/>
  <c r="U148" i="1"/>
  <c r="V148" i="1"/>
  <c r="V224" i="1" s="1"/>
  <c r="W148" i="1"/>
  <c r="X148" i="1"/>
  <c r="Y148" i="1"/>
  <c r="Z148" i="1"/>
  <c r="AA148" i="1"/>
  <c r="AA219" i="1" s="1"/>
  <c r="AB148" i="1"/>
  <c r="AB218" i="1" s="1"/>
  <c r="AC148" i="1"/>
  <c r="AD148" i="1"/>
  <c r="AE148" i="1"/>
  <c r="AF148" i="1"/>
  <c r="AG148" i="1"/>
  <c r="AH148" i="1"/>
  <c r="AI148" i="1"/>
  <c r="AJ148" i="1"/>
  <c r="AJ210" i="1" s="1"/>
  <c r="AK148" i="1"/>
  <c r="AL148" i="1"/>
  <c r="AL208" i="1" s="1"/>
  <c r="AM148" i="1"/>
  <c r="AN148" i="1"/>
  <c r="AO148" i="1"/>
  <c r="AP148" i="1"/>
  <c r="AQ148" i="1"/>
  <c r="AR148" i="1"/>
  <c r="AR202" i="1" s="1"/>
  <c r="AS148" i="1"/>
  <c r="AT148" i="1"/>
  <c r="AT200" i="1" s="1"/>
  <c r="AU148" i="1"/>
  <c r="AV148" i="1"/>
  <c r="AW148" i="1"/>
  <c r="AX148" i="1"/>
  <c r="AY148" i="1"/>
  <c r="AY195" i="1" s="1"/>
  <c r="AZ148" i="1"/>
  <c r="AZ194" i="1" s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149" i="1"/>
  <c r="D149" i="1"/>
  <c r="D243" i="1" s="1"/>
  <c r="E149" i="1"/>
  <c r="F149" i="1"/>
  <c r="G149" i="1"/>
  <c r="H149" i="1"/>
  <c r="H239" i="1" s="1"/>
  <c r="I149" i="1"/>
  <c r="I238" i="1" s="1"/>
  <c r="J149" i="1"/>
  <c r="J237" i="1" s="1"/>
  <c r="K149" i="1"/>
  <c r="L149" i="1"/>
  <c r="L235" i="1" s="1"/>
  <c r="M149" i="1"/>
  <c r="N149" i="1"/>
  <c r="O149" i="1"/>
  <c r="P149" i="1"/>
  <c r="P231" i="1" s="1"/>
  <c r="Q149" i="1"/>
  <c r="Q230" i="1" s="1"/>
  <c r="R149" i="1"/>
  <c r="R229" i="1" s="1"/>
  <c r="S149" i="1"/>
  <c r="T149" i="1"/>
  <c r="T227" i="1" s="1"/>
  <c r="U149" i="1"/>
  <c r="V149" i="1"/>
  <c r="W149" i="1"/>
  <c r="X149" i="1"/>
  <c r="X223" i="1" s="1"/>
  <c r="Y149" i="1"/>
  <c r="Y222" i="1" s="1"/>
  <c r="Z149" i="1"/>
  <c r="Z221" i="1" s="1"/>
  <c r="AA149" i="1"/>
  <c r="AB149" i="1"/>
  <c r="AB219" i="1" s="1"/>
  <c r="AC149" i="1"/>
  <c r="AD149" i="1"/>
  <c r="AE149" i="1"/>
  <c r="AF149" i="1"/>
  <c r="AF215" i="1" s="1"/>
  <c r="AG149" i="1"/>
  <c r="AG214" i="1" s="1"/>
  <c r="AH149" i="1"/>
  <c r="AH213" i="1" s="1"/>
  <c r="AI149" i="1"/>
  <c r="AJ149" i="1"/>
  <c r="AJ211" i="1" s="1"/>
  <c r="AK149" i="1"/>
  <c r="AL149" i="1"/>
  <c r="AM149" i="1"/>
  <c r="AN149" i="1"/>
  <c r="AO149" i="1"/>
  <c r="AO206" i="1" s="1"/>
  <c r="AP149" i="1"/>
  <c r="AP205" i="1" s="1"/>
  <c r="AQ149" i="1"/>
  <c r="AR149" i="1"/>
  <c r="AR203" i="1" s="1"/>
  <c r="AS149" i="1"/>
  <c r="AT149" i="1"/>
  <c r="AU149" i="1"/>
  <c r="AV149" i="1"/>
  <c r="AW149" i="1"/>
  <c r="AX149" i="1"/>
  <c r="AX197" i="1" s="1"/>
  <c r="AY149" i="1"/>
  <c r="AZ149" i="1"/>
  <c r="AZ195" i="1" s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150" i="1"/>
  <c r="D150" i="1"/>
  <c r="E150" i="1"/>
  <c r="F150" i="1"/>
  <c r="F242" i="1" s="1"/>
  <c r="G150" i="1"/>
  <c r="G241" i="1" s="1"/>
  <c r="H150" i="1"/>
  <c r="I150" i="1"/>
  <c r="J150" i="1"/>
  <c r="J238" i="1" s="1"/>
  <c r="K150" i="1"/>
  <c r="L150" i="1"/>
  <c r="M150" i="1"/>
  <c r="N150" i="1"/>
  <c r="N234" i="1" s="1"/>
  <c r="O150" i="1"/>
  <c r="O233" i="1" s="1"/>
  <c r="P150" i="1"/>
  <c r="P232" i="1" s="1"/>
  <c r="Q150" i="1"/>
  <c r="R150" i="1"/>
  <c r="R230" i="1" s="1"/>
  <c r="S150" i="1"/>
  <c r="T150" i="1"/>
  <c r="U150" i="1"/>
  <c r="V150" i="1"/>
  <c r="W150" i="1"/>
  <c r="W225" i="1" s="1"/>
  <c r="X150" i="1"/>
  <c r="X224" i="1" s="1"/>
  <c r="Y150" i="1"/>
  <c r="Z150" i="1"/>
  <c r="Z222" i="1" s="1"/>
  <c r="AA150" i="1"/>
  <c r="AB150" i="1"/>
  <c r="AC150" i="1"/>
  <c r="AD150" i="1"/>
  <c r="AE150" i="1"/>
  <c r="AE217" i="1" s="1"/>
  <c r="AF150" i="1"/>
  <c r="AF216" i="1" s="1"/>
  <c r="AG150" i="1"/>
  <c r="AH150" i="1"/>
  <c r="AH214" i="1" s="1"/>
  <c r="AI150" i="1"/>
  <c r="AJ150" i="1"/>
  <c r="AK150" i="1"/>
  <c r="AL150" i="1"/>
  <c r="AL210" i="1" s="1"/>
  <c r="AM150" i="1"/>
  <c r="AN150" i="1"/>
  <c r="AO150" i="1"/>
  <c r="AO207" i="1" s="1"/>
  <c r="AP150" i="1"/>
  <c r="AP206" i="1" s="1"/>
  <c r="AQ150" i="1"/>
  <c r="AR150" i="1"/>
  <c r="AS150" i="1"/>
  <c r="AT150" i="1"/>
  <c r="AT202" i="1" s="1"/>
  <c r="AU150" i="1"/>
  <c r="AU201" i="1" s="1"/>
  <c r="AV150" i="1"/>
  <c r="AV200" i="1" s="1"/>
  <c r="AW150" i="1"/>
  <c r="AW199" i="1" s="1"/>
  <c r="AX150" i="1"/>
  <c r="AX198" i="1" s="1"/>
  <c r="AY150" i="1"/>
  <c r="AZ150" i="1"/>
  <c r="BA150" i="1"/>
  <c r="BB150" i="1"/>
  <c r="BB194" i="1" s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151" i="1"/>
  <c r="D151" i="1"/>
  <c r="E151" i="1"/>
  <c r="E244" i="1" s="1"/>
  <c r="F151" i="1"/>
  <c r="F243" i="1" s="1"/>
  <c r="G151" i="1"/>
  <c r="H151" i="1"/>
  <c r="H241" i="1" s="1"/>
  <c r="I151" i="1"/>
  <c r="J151" i="1"/>
  <c r="K151" i="1"/>
  <c r="L151" i="1"/>
  <c r="M151" i="1"/>
  <c r="M236" i="1" s="1"/>
  <c r="N151" i="1"/>
  <c r="N235" i="1" s="1"/>
  <c r="O151" i="1"/>
  <c r="P151" i="1"/>
  <c r="P233" i="1" s="1"/>
  <c r="Q151" i="1"/>
  <c r="R151" i="1"/>
  <c r="S151" i="1"/>
  <c r="T151" i="1"/>
  <c r="U151" i="1"/>
  <c r="U228" i="1" s="1"/>
  <c r="V151" i="1"/>
  <c r="V227" i="1" s="1"/>
  <c r="W151" i="1"/>
  <c r="X151" i="1"/>
  <c r="X225" i="1" s="1"/>
  <c r="Y151" i="1"/>
  <c r="Z151" i="1"/>
  <c r="AA151" i="1"/>
  <c r="AB151" i="1"/>
  <c r="AC151" i="1"/>
  <c r="AC220" i="1" s="1"/>
  <c r="AD151" i="1"/>
  <c r="AD219" i="1" s="1"/>
  <c r="AE151" i="1"/>
  <c r="AF151" i="1"/>
  <c r="AF217" i="1" s="1"/>
  <c r="AG151" i="1"/>
  <c r="AH151" i="1"/>
  <c r="AI151" i="1"/>
  <c r="AJ151" i="1"/>
  <c r="AJ213" i="1" s="1"/>
  <c r="AK151" i="1"/>
  <c r="AK212" i="1" s="1"/>
  <c r="AL151" i="1"/>
  <c r="AL211" i="1" s="1"/>
  <c r="AM151" i="1"/>
  <c r="AN151" i="1"/>
  <c r="AN209" i="1" s="1"/>
  <c r="AO151" i="1"/>
  <c r="AP151" i="1"/>
  <c r="AQ151" i="1"/>
  <c r="AR151" i="1"/>
  <c r="AR205" i="1" s="1"/>
  <c r="AS151" i="1"/>
  <c r="AS204" i="1" s="1"/>
  <c r="AT151" i="1"/>
  <c r="AT203" i="1" s="1"/>
  <c r="AU151" i="1"/>
  <c r="AV151" i="1"/>
  <c r="AV201" i="1" s="1"/>
  <c r="AW151" i="1"/>
  <c r="AW200" i="1" s="1"/>
  <c r="AX151" i="1"/>
  <c r="AY151" i="1"/>
  <c r="AZ151" i="1"/>
  <c r="AZ197" i="1" s="1"/>
  <c r="BA151" i="1"/>
  <c r="BA196" i="1" s="1"/>
  <c r="BB151" i="1"/>
  <c r="BB195" i="1" s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152" i="1"/>
  <c r="D152" i="1"/>
  <c r="D246" i="1" s="1"/>
  <c r="E152" i="1"/>
  <c r="F152" i="1"/>
  <c r="F244" i="1" s="1"/>
  <c r="G152" i="1"/>
  <c r="H152" i="1"/>
  <c r="I152" i="1"/>
  <c r="J152" i="1"/>
  <c r="K152" i="1"/>
  <c r="K239" i="1" s="1"/>
  <c r="L152" i="1"/>
  <c r="L238" i="1" s="1"/>
  <c r="M152" i="1"/>
  <c r="N152" i="1"/>
  <c r="N236" i="1" s="1"/>
  <c r="O152" i="1"/>
  <c r="P152" i="1"/>
  <c r="Q152" i="1"/>
  <c r="R152" i="1"/>
  <c r="S152" i="1"/>
  <c r="S231" i="1" s="1"/>
  <c r="T152" i="1"/>
  <c r="T230" i="1" s="1"/>
  <c r="U152" i="1"/>
  <c r="V152" i="1"/>
  <c r="V228" i="1" s="1"/>
  <c r="W152" i="1"/>
  <c r="X152" i="1"/>
  <c r="Y152" i="1"/>
  <c r="Z152" i="1"/>
  <c r="AA152" i="1"/>
  <c r="AB152" i="1"/>
  <c r="AB222" i="1" s="1"/>
  <c r="AC152" i="1"/>
  <c r="AD152" i="1"/>
  <c r="AD220" i="1" s="1"/>
  <c r="AE152" i="1"/>
  <c r="AF152" i="1"/>
  <c r="AG152" i="1"/>
  <c r="AH152" i="1"/>
  <c r="AI152" i="1"/>
  <c r="AI215" i="1" s="1"/>
  <c r="AJ152" i="1"/>
  <c r="AJ214" i="1" s="1"/>
  <c r="AK152" i="1"/>
  <c r="AL152" i="1"/>
  <c r="AL212" i="1" s="1"/>
  <c r="AM152" i="1"/>
  <c r="AN152" i="1"/>
  <c r="AO152" i="1"/>
  <c r="AP152" i="1"/>
  <c r="AQ152" i="1"/>
  <c r="AQ207" i="1" s="1"/>
  <c r="AR152" i="1"/>
  <c r="AR206" i="1" s="1"/>
  <c r="AS152" i="1"/>
  <c r="AS205" i="1" s="1"/>
  <c r="AT152" i="1"/>
  <c r="AT204" i="1" s="1"/>
  <c r="AU152" i="1"/>
  <c r="AV152" i="1"/>
  <c r="AW152" i="1"/>
  <c r="AX152" i="1"/>
  <c r="AY152" i="1"/>
  <c r="AY199" i="1" s="1"/>
  <c r="AZ152" i="1"/>
  <c r="AZ198" i="1" s="1"/>
  <c r="BA152" i="1"/>
  <c r="BB152" i="1"/>
  <c r="BB196" i="1" s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153" i="1"/>
  <c r="D153" i="1"/>
  <c r="D247" i="1" s="1"/>
  <c r="E153" i="1"/>
  <c r="F153" i="1"/>
  <c r="G153" i="1"/>
  <c r="H153" i="1"/>
  <c r="H243" i="1" s="1"/>
  <c r="I153" i="1"/>
  <c r="J153" i="1"/>
  <c r="J241" i="1" s="1"/>
  <c r="K153" i="1"/>
  <c r="L153" i="1"/>
  <c r="L239" i="1" s="1"/>
  <c r="M153" i="1"/>
  <c r="N153" i="1"/>
  <c r="O153" i="1"/>
  <c r="P153" i="1"/>
  <c r="Q153" i="1"/>
  <c r="Q234" i="1" s="1"/>
  <c r="R153" i="1"/>
  <c r="R233" i="1" s="1"/>
  <c r="S153" i="1"/>
  <c r="T153" i="1"/>
  <c r="T231" i="1" s="1"/>
  <c r="U153" i="1"/>
  <c r="V153" i="1"/>
  <c r="W153" i="1"/>
  <c r="X153" i="1"/>
  <c r="Y153" i="1"/>
  <c r="Y226" i="1" s="1"/>
  <c r="Z153" i="1"/>
  <c r="Z225" i="1" s="1"/>
  <c r="AA153" i="1"/>
  <c r="AB153" i="1"/>
  <c r="AB223" i="1" s="1"/>
  <c r="AC153" i="1"/>
  <c r="AD153" i="1"/>
  <c r="AE153" i="1"/>
  <c r="AF153" i="1"/>
  <c r="AF219" i="1" s="1"/>
  <c r="AG153" i="1"/>
  <c r="AG218" i="1" s="1"/>
  <c r="AH153" i="1"/>
  <c r="AH217" i="1" s="1"/>
  <c r="AI153" i="1"/>
  <c r="AI216" i="1" s="1"/>
  <c r="AJ153" i="1"/>
  <c r="AJ215" i="1" s="1"/>
  <c r="AK153" i="1"/>
  <c r="AL153" i="1"/>
  <c r="AM153" i="1"/>
  <c r="AN153" i="1"/>
  <c r="AO153" i="1"/>
  <c r="AO210" i="1" s="1"/>
  <c r="AP153" i="1"/>
  <c r="AQ153" i="1"/>
  <c r="AR153" i="1"/>
  <c r="AR207" i="1" s="1"/>
  <c r="AS153" i="1"/>
  <c r="AT153" i="1"/>
  <c r="AU153" i="1"/>
  <c r="AV153" i="1"/>
  <c r="AV203" i="1" s="1"/>
  <c r="AW153" i="1"/>
  <c r="AW202" i="1" s="1"/>
  <c r="AX153" i="1"/>
  <c r="AX201" i="1" s="1"/>
  <c r="AY153" i="1"/>
  <c r="AY200" i="1" s="1"/>
  <c r="AZ153" i="1"/>
  <c r="AZ199" i="1" s="1"/>
  <c r="BA153" i="1"/>
  <c r="BB153" i="1"/>
  <c r="BC153" i="1"/>
  <c r="BD153" i="1"/>
  <c r="BE153" i="1"/>
  <c r="BE194" i="1" s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154" i="1"/>
  <c r="D154" i="1"/>
  <c r="E154" i="1"/>
  <c r="F154" i="1"/>
  <c r="G154" i="1"/>
  <c r="G245" i="1" s="1"/>
  <c r="H154" i="1"/>
  <c r="H244" i="1" s="1"/>
  <c r="I154" i="1"/>
  <c r="J154" i="1"/>
  <c r="J242" i="1" s="1"/>
  <c r="K154" i="1"/>
  <c r="L154" i="1"/>
  <c r="M154" i="1"/>
  <c r="N154" i="1"/>
  <c r="O154" i="1"/>
  <c r="O237" i="1" s="1"/>
  <c r="P154" i="1"/>
  <c r="P236" i="1" s="1"/>
  <c r="Q154" i="1"/>
  <c r="R154" i="1"/>
  <c r="R234" i="1" s="1"/>
  <c r="S154" i="1"/>
  <c r="T154" i="1"/>
  <c r="U154" i="1"/>
  <c r="V154" i="1"/>
  <c r="W154" i="1"/>
  <c r="W229" i="1" s="1"/>
  <c r="X154" i="1"/>
  <c r="X228" i="1" s="1"/>
  <c r="Y154" i="1"/>
  <c r="Z154" i="1"/>
  <c r="Z226" i="1" s="1"/>
  <c r="AA154" i="1"/>
  <c r="AB154" i="1"/>
  <c r="AC154" i="1"/>
  <c r="AD154" i="1"/>
  <c r="AD222" i="1" s="1"/>
  <c r="AE154" i="1"/>
  <c r="AE221" i="1" s="1"/>
  <c r="AF154" i="1"/>
  <c r="AF220" i="1" s="1"/>
  <c r="AG154" i="1"/>
  <c r="AH154" i="1"/>
  <c r="AH218" i="1" s="1"/>
  <c r="AI154" i="1"/>
  <c r="AJ154" i="1"/>
  <c r="AK154" i="1"/>
  <c r="AL154" i="1"/>
  <c r="AL214" i="1" s="1"/>
  <c r="AM154" i="1"/>
  <c r="AM213" i="1" s="1"/>
  <c r="AN154" i="1"/>
  <c r="AN212" i="1" s="1"/>
  <c r="AO154" i="1"/>
  <c r="AP154" i="1"/>
  <c r="AP210" i="1" s="1"/>
  <c r="AQ154" i="1"/>
  <c r="AR154" i="1"/>
  <c r="AS154" i="1"/>
  <c r="AT154" i="1"/>
  <c r="AT206" i="1" s="1"/>
  <c r="AU154" i="1"/>
  <c r="AU205" i="1" s="1"/>
  <c r="AV154" i="1"/>
  <c r="AV204" i="1" s="1"/>
  <c r="AW154" i="1"/>
  <c r="AW203" i="1" s="1"/>
  <c r="AX154" i="1"/>
  <c r="AX202" i="1" s="1"/>
  <c r="AY154" i="1"/>
  <c r="AZ154" i="1"/>
  <c r="BA154" i="1"/>
  <c r="BB154" i="1"/>
  <c r="BC154" i="1"/>
  <c r="BC197" i="1" s="1"/>
  <c r="BD154" i="1"/>
  <c r="BE154" i="1"/>
  <c r="BE195" i="1" s="1"/>
  <c r="BF154" i="1"/>
  <c r="BF194" i="1" s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155" i="1"/>
  <c r="D155" i="1"/>
  <c r="E155" i="1"/>
  <c r="F155" i="1"/>
  <c r="F247" i="1" s="1"/>
  <c r="G155" i="1"/>
  <c r="H155" i="1"/>
  <c r="H245" i="1" s="1"/>
  <c r="I155" i="1"/>
  <c r="J155" i="1"/>
  <c r="K155" i="1"/>
  <c r="L155" i="1"/>
  <c r="M155" i="1"/>
  <c r="M240" i="1" s="1"/>
  <c r="N155" i="1"/>
  <c r="N239" i="1" s="1"/>
  <c r="O155" i="1"/>
  <c r="P155" i="1"/>
  <c r="P237" i="1" s="1"/>
  <c r="Q155" i="1"/>
  <c r="R155" i="1"/>
  <c r="S155" i="1"/>
  <c r="T155" i="1"/>
  <c r="T233" i="1" s="1"/>
  <c r="U155" i="1"/>
  <c r="U232" i="1" s="1"/>
  <c r="V155" i="1"/>
  <c r="V231" i="1" s="1"/>
  <c r="W155" i="1"/>
  <c r="X155" i="1"/>
  <c r="X229" i="1" s="1"/>
  <c r="Y155" i="1"/>
  <c r="Z155" i="1"/>
  <c r="AA155" i="1"/>
  <c r="AB155" i="1"/>
  <c r="AC155" i="1"/>
  <c r="AD155" i="1"/>
  <c r="AD223" i="1" s="1"/>
  <c r="AE155" i="1"/>
  <c r="AF155" i="1"/>
  <c r="AF221" i="1" s="1"/>
  <c r="AG155" i="1"/>
  <c r="AH155" i="1"/>
  <c r="AI155" i="1"/>
  <c r="AJ155" i="1"/>
  <c r="AJ217" i="1" s="1"/>
  <c r="AK155" i="1"/>
  <c r="AK216" i="1" s="1"/>
  <c r="AL155" i="1"/>
  <c r="AL215" i="1" s="1"/>
  <c r="AM155" i="1"/>
  <c r="AN155" i="1"/>
  <c r="AN213" i="1" s="1"/>
  <c r="AO155" i="1"/>
  <c r="AP155" i="1"/>
  <c r="AQ155" i="1"/>
  <c r="AR155" i="1"/>
  <c r="AR209" i="1" s="1"/>
  <c r="AS155" i="1"/>
  <c r="AS208" i="1" s="1"/>
  <c r="AT155" i="1"/>
  <c r="AT207" i="1" s="1"/>
  <c r="AU155" i="1"/>
  <c r="AV155" i="1"/>
  <c r="AV205" i="1" s="1"/>
  <c r="AW155" i="1"/>
  <c r="AX155" i="1"/>
  <c r="AY155" i="1"/>
  <c r="AZ155" i="1"/>
  <c r="AZ201" i="1" s="1"/>
  <c r="BA155" i="1"/>
  <c r="BA200" i="1" s="1"/>
  <c r="BB155" i="1"/>
  <c r="BB199" i="1" s="1"/>
  <c r="BC155" i="1"/>
  <c r="BD155" i="1"/>
  <c r="BD197" i="1" s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156" i="1"/>
  <c r="D156" i="1"/>
  <c r="D250" i="1" s="1"/>
  <c r="E156" i="1"/>
  <c r="F156" i="1"/>
  <c r="F248" i="1" s="1"/>
  <c r="G156" i="1"/>
  <c r="H156" i="1"/>
  <c r="I156" i="1"/>
  <c r="J156" i="1"/>
  <c r="K156" i="1"/>
  <c r="K243" i="1" s="1"/>
  <c r="L156" i="1"/>
  <c r="L242" i="1" s="1"/>
  <c r="M156" i="1"/>
  <c r="N156" i="1"/>
  <c r="N240" i="1" s="1"/>
  <c r="O156" i="1"/>
  <c r="P156" i="1"/>
  <c r="Q156" i="1"/>
  <c r="R156" i="1"/>
  <c r="S156" i="1"/>
  <c r="S235" i="1" s="1"/>
  <c r="T156" i="1"/>
  <c r="U156" i="1"/>
  <c r="V156" i="1"/>
  <c r="W156" i="1"/>
  <c r="X156" i="1"/>
  <c r="Y156" i="1"/>
  <c r="Z156" i="1"/>
  <c r="AA156" i="1"/>
  <c r="AA227" i="1" s="1"/>
  <c r="AB156" i="1"/>
  <c r="AC156" i="1"/>
  <c r="AD156" i="1"/>
  <c r="AD224" i="1" s="1"/>
  <c r="AE156" i="1"/>
  <c r="AF156" i="1"/>
  <c r="AG156" i="1"/>
  <c r="AH156" i="1"/>
  <c r="AI156" i="1"/>
  <c r="AI219" i="1" s="1"/>
  <c r="AJ156" i="1"/>
  <c r="AJ218" i="1" s="1"/>
  <c r="AK156" i="1"/>
  <c r="AL156" i="1"/>
  <c r="AL216" i="1" s="1"/>
  <c r="AM156" i="1"/>
  <c r="AN156" i="1"/>
  <c r="AO156" i="1"/>
  <c r="AP156" i="1"/>
  <c r="AQ156" i="1"/>
  <c r="AQ211" i="1" s="1"/>
  <c r="AR156" i="1"/>
  <c r="AR210" i="1" s="1"/>
  <c r="AS156" i="1"/>
  <c r="AT156" i="1"/>
  <c r="AT208" i="1" s="1"/>
  <c r="AU156" i="1"/>
  <c r="AV156" i="1"/>
  <c r="AW156" i="1"/>
  <c r="AX156" i="1"/>
  <c r="AY156" i="1"/>
  <c r="AY203" i="1" s="1"/>
  <c r="AZ156" i="1"/>
  <c r="AZ202" i="1" s="1"/>
  <c r="BA156" i="1"/>
  <c r="BB156" i="1"/>
  <c r="BB200" i="1" s="1"/>
  <c r="BC156" i="1"/>
  <c r="BD156" i="1"/>
  <c r="BE156" i="1"/>
  <c r="BF156" i="1"/>
  <c r="BG156" i="1"/>
  <c r="BG195" i="1" s="1"/>
  <c r="BH156" i="1"/>
  <c r="BH194" i="1" s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157" i="1"/>
  <c r="D157" i="1"/>
  <c r="D251" i="1" s="1"/>
  <c r="E157" i="1"/>
  <c r="F157" i="1"/>
  <c r="G157" i="1"/>
  <c r="H157" i="1"/>
  <c r="I157" i="1"/>
  <c r="I246" i="1" s="1"/>
  <c r="J157" i="1"/>
  <c r="J245" i="1" s="1"/>
  <c r="K157" i="1"/>
  <c r="L157" i="1"/>
  <c r="L243" i="1" s="1"/>
  <c r="M157" i="1"/>
  <c r="N157" i="1"/>
  <c r="O157" i="1"/>
  <c r="P157" i="1"/>
  <c r="P239" i="1" s="1"/>
  <c r="Q157" i="1"/>
  <c r="Q238" i="1" s="1"/>
  <c r="R157" i="1"/>
  <c r="R237" i="1" s="1"/>
  <c r="S157" i="1"/>
  <c r="T157" i="1"/>
  <c r="T235" i="1" s="1"/>
  <c r="U157" i="1"/>
  <c r="V157" i="1"/>
  <c r="W157" i="1"/>
  <c r="X157" i="1"/>
  <c r="Y157" i="1"/>
  <c r="Y230" i="1" s="1"/>
  <c r="Z157" i="1"/>
  <c r="Z229" i="1" s="1"/>
  <c r="AA157" i="1"/>
  <c r="AB157" i="1"/>
  <c r="AB227" i="1" s="1"/>
  <c r="AC157" i="1"/>
  <c r="AD157" i="1"/>
  <c r="AE157" i="1"/>
  <c r="AF157" i="1"/>
  <c r="AF223" i="1" s="1"/>
  <c r="AG157" i="1"/>
  <c r="AG222" i="1" s="1"/>
  <c r="AH157" i="1"/>
  <c r="AH221" i="1" s="1"/>
  <c r="AI157" i="1"/>
  <c r="AJ157" i="1"/>
  <c r="AJ219" i="1" s="1"/>
  <c r="AK157" i="1"/>
  <c r="AL157" i="1"/>
  <c r="AM157" i="1"/>
  <c r="AN157" i="1"/>
  <c r="AN215" i="1" s="1"/>
  <c r="AO157" i="1"/>
  <c r="AO214" i="1" s="1"/>
  <c r="AP157" i="1"/>
  <c r="AP213" i="1" s="1"/>
  <c r="AQ157" i="1"/>
  <c r="AR157" i="1"/>
  <c r="AR211" i="1" s="1"/>
  <c r="AS157" i="1"/>
  <c r="AT157" i="1"/>
  <c r="AU157" i="1"/>
  <c r="AV157" i="1"/>
  <c r="AV207" i="1" s="1"/>
  <c r="AW157" i="1"/>
  <c r="AW206" i="1" s="1"/>
  <c r="AX157" i="1"/>
  <c r="AY157" i="1"/>
  <c r="AY204" i="1" s="1"/>
  <c r="AZ157" i="1"/>
  <c r="AZ203" i="1" s="1"/>
  <c r="BA157" i="1"/>
  <c r="BB157" i="1"/>
  <c r="BC157" i="1"/>
  <c r="BD157" i="1"/>
  <c r="BE157" i="1"/>
  <c r="BE198" i="1" s="1"/>
  <c r="BF157" i="1"/>
  <c r="BF197" i="1" s="1"/>
  <c r="BG157" i="1"/>
  <c r="BH157" i="1"/>
  <c r="BH195" i="1" s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158" i="1"/>
  <c r="D158" i="1"/>
  <c r="E158" i="1"/>
  <c r="F158" i="1"/>
  <c r="G158" i="1"/>
  <c r="G249" i="1" s="1"/>
  <c r="H158" i="1"/>
  <c r="H248" i="1" s="1"/>
  <c r="I158" i="1"/>
  <c r="J158" i="1"/>
  <c r="K158" i="1"/>
  <c r="L158" i="1"/>
  <c r="M158" i="1"/>
  <c r="N158" i="1"/>
  <c r="N242" i="1" s="1"/>
  <c r="O158" i="1"/>
  <c r="O241" i="1" s="1"/>
  <c r="P158" i="1"/>
  <c r="P240" i="1" s="1"/>
  <c r="Q158" i="1"/>
  <c r="R158" i="1"/>
  <c r="R238" i="1" s="1"/>
  <c r="S158" i="1"/>
  <c r="T158" i="1"/>
  <c r="U158" i="1"/>
  <c r="V158" i="1"/>
  <c r="W158" i="1"/>
  <c r="W233" i="1" s="1"/>
  <c r="X158" i="1"/>
  <c r="X232" i="1" s="1"/>
  <c r="Y158" i="1"/>
  <c r="Z158" i="1"/>
  <c r="Z230" i="1" s="1"/>
  <c r="AA158" i="1"/>
  <c r="AB158" i="1"/>
  <c r="AC158" i="1"/>
  <c r="AD158" i="1"/>
  <c r="AD226" i="1" s="1"/>
  <c r="AE158" i="1"/>
  <c r="AF158" i="1"/>
  <c r="AF224" i="1" s="1"/>
  <c r="AG158" i="1"/>
  <c r="AH158" i="1"/>
  <c r="AH222" i="1" s="1"/>
  <c r="AI158" i="1"/>
  <c r="AJ158" i="1"/>
  <c r="AK158" i="1"/>
  <c r="AL158" i="1"/>
  <c r="AL218" i="1" s="1"/>
  <c r="AM158" i="1"/>
  <c r="AM217" i="1" s="1"/>
  <c r="AN158" i="1"/>
  <c r="AN216" i="1" s="1"/>
  <c r="AO158" i="1"/>
  <c r="AP158" i="1"/>
  <c r="AP214" i="1" s="1"/>
  <c r="AQ158" i="1"/>
  <c r="AR158" i="1"/>
  <c r="AS158" i="1"/>
  <c r="AT158" i="1"/>
  <c r="AT210" i="1" s="1"/>
  <c r="AU158" i="1"/>
  <c r="AU209" i="1" s="1"/>
  <c r="AV158" i="1"/>
  <c r="AV208" i="1" s="1"/>
  <c r="AW158" i="1"/>
  <c r="AW207" i="1" s="1"/>
  <c r="AX158" i="1"/>
  <c r="AX206" i="1" s="1"/>
  <c r="AY158" i="1"/>
  <c r="AZ158" i="1"/>
  <c r="BA158" i="1"/>
  <c r="BB158" i="1"/>
  <c r="BB202" i="1" s="1"/>
  <c r="BC158" i="1"/>
  <c r="BC201" i="1" s="1"/>
  <c r="BD158" i="1"/>
  <c r="BE158" i="1"/>
  <c r="BE199" i="1" s="1"/>
  <c r="BF158" i="1"/>
  <c r="BF198" i="1" s="1"/>
  <c r="BG158" i="1"/>
  <c r="BH158" i="1"/>
  <c r="BI158" i="1"/>
  <c r="BJ158" i="1"/>
  <c r="BJ194" i="1" s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159" i="1"/>
  <c r="D159" i="1"/>
  <c r="E159" i="1"/>
  <c r="E252" i="1" s="1"/>
  <c r="F159" i="1"/>
  <c r="F251" i="1" s="1"/>
  <c r="G159" i="1"/>
  <c r="H159" i="1"/>
  <c r="H249" i="1" s="1"/>
  <c r="I159" i="1"/>
  <c r="J159" i="1"/>
  <c r="K159" i="1"/>
  <c r="L159" i="1"/>
  <c r="M159" i="1"/>
  <c r="N159" i="1"/>
  <c r="N243" i="1" s="1"/>
  <c r="O159" i="1"/>
  <c r="P159" i="1"/>
  <c r="P241" i="1" s="1"/>
  <c r="Q159" i="1"/>
  <c r="R159" i="1"/>
  <c r="S159" i="1"/>
  <c r="T159" i="1"/>
  <c r="U159" i="1"/>
  <c r="U236" i="1" s="1"/>
  <c r="V159" i="1"/>
  <c r="V235" i="1" s="1"/>
  <c r="W159" i="1"/>
  <c r="X159" i="1"/>
  <c r="X233" i="1" s="1"/>
  <c r="Y159" i="1"/>
  <c r="Z159" i="1"/>
  <c r="AA159" i="1"/>
  <c r="AB159" i="1"/>
  <c r="AC159" i="1"/>
  <c r="AD159" i="1"/>
  <c r="AD227" i="1" s="1"/>
  <c r="AE159" i="1"/>
  <c r="AF159" i="1"/>
  <c r="AF225" i="1" s="1"/>
  <c r="AG159" i="1"/>
  <c r="AH159" i="1"/>
  <c r="AI159" i="1"/>
  <c r="AJ159" i="1"/>
  <c r="AK159" i="1"/>
  <c r="AK220" i="1" s="1"/>
  <c r="AL159" i="1"/>
  <c r="AL219" i="1" s="1"/>
  <c r="AM159" i="1"/>
  <c r="AN159" i="1"/>
  <c r="AN217" i="1" s="1"/>
  <c r="AO159" i="1"/>
  <c r="AP159" i="1"/>
  <c r="AQ159" i="1"/>
  <c r="AR159" i="1"/>
  <c r="AR213" i="1" s="1"/>
  <c r="AS159" i="1"/>
  <c r="AS212" i="1" s="1"/>
  <c r="AT159" i="1"/>
  <c r="AT211" i="1" s="1"/>
  <c r="AU159" i="1"/>
  <c r="AV159" i="1"/>
  <c r="AV209" i="1" s="1"/>
  <c r="AW159" i="1"/>
  <c r="AX159" i="1"/>
  <c r="AY159" i="1"/>
  <c r="AZ159" i="1"/>
  <c r="BA159" i="1"/>
  <c r="BA204" i="1" s="1"/>
  <c r="BB159" i="1"/>
  <c r="BB203" i="1" s="1"/>
  <c r="BC159" i="1"/>
  <c r="BD159" i="1"/>
  <c r="BD201" i="1" s="1"/>
  <c r="BE159" i="1"/>
  <c r="BF159" i="1"/>
  <c r="BG159" i="1"/>
  <c r="BH159" i="1"/>
  <c r="BH197" i="1" s="1"/>
  <c r="BI159" i="1"/>
  <c r="BI196" i="1" s="1"/>
  <c r="BJ159" i="1"/>
  <c r="BJ195" i="1" s="1"/>
  <c r="BK159" i="1"/>
  <c r="BL159" i="1"/>
  <c r="BL195" i="1" s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160" i="1"/>
  <c r="D160" i="1"/>
  <c r="D254" i="1" s="1"/>
  <c r="E160" i="1"/>
  <c r="F160" i="1"/>
  <c r="F252" i="1" s="1"/>
  <c r="G160" i="1"/>
  <c r="H160" i="1"/>
  <c r="I160" i="1"/>
  <c r="J160" i="1"/>
  <c r="K160" i="1"/>
  <c r="K247" i="1" s="1"/>
  <c r="L160" i="1"/>
  <c r="L246" i="1" s="1"/>
  <c r="M160" i="1"/>
  <c r="N160" i="1"/>
  <c r="N244" i="1" s="1"/>
  <c r="O160" i="1"/>
  <c r="P160" i="1"/>
  <c r="Q160" i="1"/>
  <c r="R160" i="1"/>
  <c r="S160" i="1"/>
  <c r="S239" i="1" s="1"/>
  <c r="T160" i="1"/>
  <c r="T238" i="1" s="1"/>
  <c r="U160" i="1"/>
  <c r="V160" i="1"/>
  <c r="V236" i="1" s="1"/>
  <c r="W160" i="1"/>
  <c r="X160" i="1"/>
  <c r="Y160" i="1"/>
  <c r="Z160" i="1"/>
  <c r="AA160" i="1"/>
  <c r="AB160" i="1"/>
  <c r="AB230" i="1" s="1"/>
  <c r="AC160" i="1"/>
  <c r="AD160" i="1"/>
  <c r="AD228" i="1" s="1"/>
  <c r="AE160" i="1"/>
  <c r="AF160" i="1"/>
  <c r="AG160" i="1"/>
  <c r="AH160" i="1"/>
  <c r="AI160" i="1"/>
  <c r="AI223" i="1" s="1"/>
  <c r="AJ160" i="1"/>
  <c r="AJ222" i="1" s="1"/>
  <c r="AK160" i="1"/>
  <c r="AK221" i="1" s="1"/>
  <c r="AL160" i="1"/>
  <c r="AL220" i="1" s="1"/>
  <c r="AM160" i="1"/>
  <c r="AN160" i="1"/>
  <c r="AO160" i="1"/>
  <c r="AP160" i="1"/>
  <c r="AQ160" i="1"/>
  <c r="AR160" i="1"/>
  <c r="AR214" i="1" s="1"/>
  <c r="AS160" i="1"/>
  <c r="AT160" i="1"/>
  <c r="AT212" i="1" s="1"/>
  <c r="AU160" i="1"/>
  <c r="AV160" i="1"/>
  <c r="AW160" i="1"/>
  <c r="AX160" i="1"/>
  <c r="AY160" i="1"/>
  <c r="AY207" i="1" s="1"/>
  <c r="AZ160" i="1"/>
  <c r="AZ206" i="1" s="1"/>
  <c r="BA160" i="1"/>
  <c r="BA205" i="1" s="1"/>
  <c r="BB160" i="1"/>
  <c r="BB204" i="1" s="1"/>
  <c r="BC160" i="1"/>
  <c r="BD160" i="1"/>
  <c r="BE160" i="1"/>
  <c r="BF160" i="1"/>
  <c r="BG160" i="1"/>
  <c r="BG199" i="1" s="1"/>
  <c r="BH160" i="1"/>
  <c r="BH198" i="1" s="1"/>
  <c r="BI160" i="1"/>
  <c r="BI197" i="1" s="1"/>
  <c r="BJ160" i="1"/>
  <c r="BJ196" i="1" s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161" i="1"/>
  <c r="D161" i="1"/>
  <c r="D255" i="1" s="1"/>
  <c r="E161" i="1"/>
  <c r="F161" i="1"/>
  <c r="G161" i="1"/>
  <c r="H161" i="1"/>
  <c r="H251" i="1" s="1"/>
  <c r="I161" i="1"/>
  <c r="I250" i="1" s="1"/>
  <c r="J161" i="1"/>
  <c r="J249" i="1" s="1"/>
  <c r="K161" i="1"/>
  <c r="L161" i="1"/>
  <c r="L247" i="1" s="1"/>
  <c r="M161" i="1"/>
  <c r="N161" i="1"/>
  <c r="O161" i="1"/>
  <c r="P161" i="1"/>
  <c r="Q161" i="1"/>
  <c r="Q242" i="1" s="1"/>
  <c r="R161" i="1"/>
  <c r="S161" i="1"/>
  <c r="T161" i="1"/>
  <c r="U161" i="1"/>
  <c r="V161" i="1"/>
  <c r="W161" i="1"/>
  <c r="X161" i="1"/>
  <c r="Y161" i="1"/>
  <c r="Y234" i="1" s="1"/>
  <c r="Z161" i="1"/>
  <c r="Z233" i="1" s="1"/>
  <c r="AA161" i="1"/>
  <c r="AB161" i="1"/>
  <c r="AB231" i="1" s="1"/>
  <c r="AC161" i="1"/>
  <c r="AD161" i="1"/>
  <c r="AE161" i="1"/>
  <c r="AF161" i="1"/>
  <c r="AG161" i="1"/>
  <c r="AG226" i="1" s="1"/>
  <c r="AH161" i="1"/>
  <c r="AH225" i="1" s="1"/>
  <c r="AI161" i="1"/>
  <c r="AJ161" i="1"/>
  <c r="AJ223" i="1" s="1"/>
  <c r="AK161" i="1"/>
  <c r="AL161" i="1"/>
  <c r="AM161" i="1"/>
  <c r="AN161" i="1"/>
  <c r="AN219" i="1" s="1"/>
  <c r="AO161" i="1"/>
  <c r="AO218" i="1" s="1"/>
  <c r="AP161" i="1"/>
  <c r="AP217" i="1" s="1"/>
  <c r="AQ161" i="1"/>
  <c r="AQ216" i="1" s="1"/>
  <c r="AR161" i="1"/>
  <c r="AR215" i="1" s="1"/>
  <c r="AS161" i="1"/>
  <c r="AT161" i="1"/>
  <c r="AU161" i="1"/>
  <c r="AV161" i="1"/>
  <c r="AW161" i="1"/>
  <c r="AW210" i="1" s="1"/>
  <c r="AX161" i="1"/>
  <c r="AX209" i="1" s="1"/>
  <c r="AY161" i="1"/>
  <c r="AZ161" i="1"/>
  <c r="AZ207" i="1" s="1"/>
  <c r="BA161" i="1"/>
  <c r="BB161" i="1"/>
  <c r="BC161" i="1"/>
  <c r="BD161" i="1"/>
  <c r="BE161" i="1"/>
  <c r="BF161" i="1"/>
  <c r="BF201" i="1" s="1"/>
  <c r="BG161" i="1"/>
  <c r="BH161" i="1"/>
  <c r="BH199" i="1" s="1"/>
  <c r="BI161" i="1"/>
  <c r="BJ161" i="1"/>
  <c r="BK161" i="1"/>
  <c r="BL161" i="1"/>
  <c r="BM161" i="1"/>
  <c r="BM194" i="1" s="1"/>
  <c r="BN161" i="1"/>
  <c r="BN200" i="1" s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162" i="1"/>
  <c r="D162" i="1"/>
  <c r="E162" i="1"/>
  <c r="F162" i="1"/>
  <c r="F254" i="1" s="1"/>
  <c r="G162" i="1"/>
  <c r="G253" i="1" s="1"/>
  <c r="H162" i="1"/>
  <c r="H252" i="1" s="1"/>
  <c r="I162" i="1"/>
  <c r="J162" i="1"/>
  <c r="J250" i="1" s="1"/>
  <c r="K162" i="1"/>
  <c r="L162" i="1"/>
  <c r="M162" i="1"/>
  <c r="N162" i="1"/>
  <c r="O162" i="1"/>
  <c r="P162" i="1"/>
  <c r="P244" i="1" s="1"/>
  <c r="Q162" i="1"/>
  <c r="R162" i="1"/>
  <c r="S162" i="1"/>
  <c r="T162" i="1"/>
  <c r="U162" i="1"/>
  <c r="V162" i="1"/>
  <c r="W162" i="1"/>
  <c r="W237" i="1" s="1"/>
  <c r="X162" i="1"/>
  <c r="X236" i="1" s="1"/>
  <c r="Y162" i="1"/>
  <c r="Z162" i="1"/>
  <c r="Z234" i="1" s="1"/>
  <c r="AA162" i="1"/>
  <c r="AB162" i="1"/>
  <c r="AC162" i="1"/>
  <c r="AD162" i="1"/>
  <c r="AE162" i="1"/>
  <c r="AF162" i="1"/>
  <c r="AF228" i="1" s="1"/>
  <c r="AG162" i="1"/>
  <c r="AH162" i="1"/>
  <c r="AH226" i="1" s="1"/>
  <c r="AI162" i="1"/>
  <c r="AJ162" i="1"/>
  <c r="AK162" i="1"/>
  <c r="AL162" i="1"/>
  <c r="AM162" i="1"/>
  <c r="AM221" i="1" s="1"/>
  <c r="AN162" i="1"/>
  <c r="AN220" i="1" s="1"/>
  <c r="AO162" i="1"/>
  <c r="AP162" i="1"/>
  <c r="AP218" i="1" s="1"/>
  <c r="AQ162" i="1"/>
  <c r="AR162" i="1"/>
  <c r="AS162" i="1"/>
  <c r="AT162" i="1"/>
  <c r="AT214" i="1" s="1"/>
  <c r="AU162" i="1"/>
  <c r="AU213" i="1" s="1"/>
  <c r="AV162" i="1"/>
  <c r="AV212" i="1" s="1"/>
  <c r="AW162" i="1"/>
  <c r="AX162" i="1"/>
  <c r="AX210" i="1" s="1"/>
  <c r="AY162" i="1"/>
  <c r="AZ162" i="1"/>
  <c r="BA162" i="1"/>
  <c r="BB162" i="1"/>
  <c r="BB206" i="1" s="1"/>
  <c r="BC162" i="1"/>
  <c r="BC205" i="1" s="1"/>
  <c r="BD162" i="1"/>
  <c r="BE162" i="1"/>
  <c r="BF162" i="1"/>
  <c r="BF202" i="1" s="1"/>
  <c r="BG162" i="1"/>
  <c r="BH162" i="1"/>
  <c r="BI162" i="1"/>
  <c r="BJ162" i="1"/>
  <c r="BK162" i="1"/>
  <c r="BK197" i="1" s="1"/>
  <c r="BL162" i="1"/>
  <c r="BM162" i="1"/>
  <c r="BN162" i="1"/>
  <c r="BN194" i="1" s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163" i="1"/>
  <c r="D163" i="1"/>
  <c r="E163" i="1"/>
  <c r="E256" i="1" s="1"/>
  <c r="F163" i="1"/>
  <c r="F255" i="1" s="1"/>
  <c r="G163" i="1"/>
  <c r="H163" i="1"/>
  <c r="I163" i="1"/>
  <c r="J163" i="1"/>
  <c r="K163" i="1"/>
  <c r="L163" i="1"/>
  <c r="M163" i="1"/>
  <c r="N163" i="1"/>
  <c r="O163" i="1"/>
  <c r="P163" i="1"/>
  <c r="P245" i="1" s="1"/>
  <c r="Q163" i="1"/>
  <c r="R163" i="1"/>
  <c r="S163" i="1"/>
  <c r="T163" i="1"/>
  <c r="U163" i="1"/>
  <c r="U240" i="1" s="1"/>
  <c r="V163" i="1"/>
  <c r="V239" i="1" s="1"/>
  <c r="W163" i="1"/>
  <c r="X163" i="1"/>
  <c r="Y163" i="1"/>
  <c r="Z163" i="1"/>
  <c r="AA163" i="1"/>
  <c r="AB163" i="1"/>
  <c r="AC163" i="1"/>
  <c r="AC232" i="1" s="1"/>
  <c r="AD163" i="1"/>
  <c r="AE163" i="1"/>
  <c r="AF163" i="1"/>
  <c r="AF229" i="1" s="1"/>
  <c r="AG163" i="1"/>
  <c r="AH163" i="1"/>
  <c r="AI163" i="1"/>
  <c r="AJ163" i="1"/>
  <c r="AK163" i="1"/>
  <c r="AK224" i="1" s="1"/>
  <c r="AL163" i="1"/>
  <c r="AL223" i="1" s="1"/>
  <c r="AM163" i="1"/>
  <c r="AN163" i="1"/>
  <c r="AO163" i="1"/>
  <c r="AP163" i="1"/>
  <c r="AQ163" i="1"/>
  <c r="AR163" i="1"/>
  <c r="AR217" i="1" s="1"/>
  <c r="AS163" i="1"/>
  <c r="AT163" i="1"/>
  <c r="AT215" i="1" s="1"/>
  <c r="AU163" i="1"/>
  <c r="AV163" i="1"/>
  <c r="AV213" i="1" s="1"/>
  <c r="AW163" i="1"/>
  <c r="AX163" i="1"/>
  <c r="AY163" i="1"/>
  <c r="AZ163" i="1"/>
  <c r="AZ209" i="1" s="1"/>
  <c r="BA163" i="1"/>
  <c r="BA208" i="1" s="1"/>
  <c r="BB163" i="1"/>
  <c r="BB207" i="1" s="1"/>
  <c r="BC163" i="1"/>
  <c r="BD163" i="1"/>
  <c r="BD205" i="1" s="1"/>
  <c r="BE163" i="1"/>
  <c r="BF163" i="1"/>
  <c r="BG163" i="1"/>
  <c r="BH163" i="1"/>
  <c r="BH201" i="1" s="1"/>
  <c r="BI163" i="1"/>
  <c r="BI200" i="1" s="1"/>
  <c r="BJ163" i="1"/>
  <c r="BJ199" i="1" s="1"/>
  <c r="BK163" i="1"/>
  <c r="BL163" i="1"/>
  <c r="BL197" i="1" s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164" i="1"/>
  <c r="D164" i="1"/>
  <c r="D258" i="1" s="1"/>
  <c r="E164" i="1"/>
  <c r="F164" i="1"/>
  <c r="F256" i="1" s="1"/>
  <c r="G164" i="1"/>
  <c r="H164" i="1"/>
  <c r="I164" i="1"/>
  <c r="J164" i="1"/>
  <c r="K164" i="1"/>
  <c r="K251" i="1" s="1"/>
  <c r="L164" i="1"/>
  <c r="L250" i="1" s="1"/>
  <c r="M164" i="1"/>
  <c r="N164" i="1"/>
  <c r="N248" i="1" s="1"/>
  <c r="O164" i="1"/>
  <c r="P164" i="1"/>
  <c r="Q164" i="1"/>
  <c r="R164" i="1"/>
  <c r="S164" i="1"/>
  <c r="S243" i="1" s="1"/>
  <c r="T164" i="1"/>
  <c r="T242" i="1" s="1"/>
  <c r="U164" i="1"/>
  <c r="V164" i="1"/>
  <c r="V240" i="1" s="1"/>
  <c r="W164" i="1"/>
  <c r="X164" i="1"/>
  <c r="Y164" i="1"/>
  <c r="Z164" i="1"/>
  <c r="AA164" i="1"/>
  <c r="AA235" i="1" s="1"/>
  <c r="AB164" i="1"/>
  <c r="AB234" i="1" s="1"/>
  <c r="AC164" i="1"/>
  <c r="AD164" i="1"/>
  <c r="AD232" i="1" s="1"/>
  <c r="AE164" i="1"/>
  <c r="AF164" i="1"/>
  <c r="AG164" i="1"/>
  <c r="AH164" i="1"/>
  <c r="AI164" i="1"/>
  <c r="AI227" i="1" s="1"/>
  <c r="AJ164" i="1"/>
  <c r="AJ226" i="1" s="1"/>
  <c r="AK164" i="1"/>
  <c r="AK225" i="1" s="1"/>
  <c r="AL164" i="1"/>
  <c r="AL224" i="1" s="1"/>
  <c r="AM164" i="1"/>
  <c r="AN164" i="1"/>
  <c r="AO164" i="1"/>
  <c r="AP164" i="1"/>
  <c r="AQ164" i="1"/>
  <c r="AQ219" i="1" s="1"/>
  <c r="AR164" i="1"/>
  <c r="AR218" i="1" s="1"/>
  <c r="AS164" i="1"/>
  <c r="AS217" i="1" s="1"/>
  <c r="AT164" i="1"/>
  <c r="AT216" i="1" s="1"/>
  <c r="AU164" i="1"/>
  <c r="AV164" i="1"/>
  <c r="AW164" i="1"/>
  <c r="AX164" i="1"/>
  <c r="AY164" i="1"/>
  <c r="AY211" i="1" s="1"/>
  <c r="AZ164" i="1"/>
  <c r="AZ210" i="1" s="1"/>
  <c r="BA164" i="1"/>
  <c r="BB164" i="1"/>
  <c r="BB208" i="1" s="1"/>
  <c r="BC164" i="1"/>
  <c r="BD164" i="1"/>
  <c r="BE164" i="1"/>
  <c r="BF164" i="1"/>
  <c r="BG164" i="1"/>
  <c r="BG203" i="1" s="1"/>
  <c r="BH164" i="1"/>
  <c r="BH202" i="1" s="1"/>
  <c r="BI164" i="1"/>
  <c r="BJ164" i="1"/>
  <c r="BJ200" i="1" s="1"/>
  <c r="BK164" i="1"/>
  <c r="BL164" i="1"/>
  <c r="BM164" i="1"/>
  <c r="BN164" i="1"/>
  <c r="BO164" i="1"/>
  <c r="BO195" i="1" s="1"/>
  <c r="BP164" i="1"/>
  <c r="BP194" i="1" s="1"/>
  <c r="BQ164" i="1"/>
  <c r="BQ214" i="1" s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165" i="1"/>
  <c r="D165" i="1"/>
  <c r="D259" i="1" s="1"/>
  <c r="E165" i="1"/>
  <c r="F165" i="1"/>
  <c r="G165" i="1"/>
  <c r="H165" i="1"/>
  <c r="H255" i="1" s="1"/>
  <c r="I165" i="1"/>
  <c r="I254" i="1" s="1"/>
  <c r="J165" i="1"/>
  <c r="J253" i="1" s="1"/>
  <c r="K165" i="1"/>
  <c r="L165" i="1"/>
  <c r="L251" i="1" s="1"/>
  <c r="M165" i="1"/>
  <c r="N165" i="1"/>
  <c r="O165" i="1"/>
  <c r="P165" i="1"/>
  <c r="Q165" i="1"/>
  <c r="R165" i="1"/>
  <c r="S165" i="1"/>
  <c r="T165" i="1"/>
  <c r="T243" i="1" s="1"/>
  <c r="U165" i="1"/>
  <c r="V165" i="1"/>
  <c r="W165" i="1"/>
  <c r="X165" i="1"/>
  <c r="X239" i="1" s="1"/>
  <c r="Y165" i="1"/>
  <c r="Y238" i="1" s="1"/>
  <c r="Z165" i="1"/>
  <c r="Z237" i="1" s="1"/>
  <c r="AA165" i="1"/>
  <c r="AB165" i="1"/>
  <c r="AB235" i="1" s="1"/>
  <c r="AC165" i="1"/>
  <c r="AD165" i="1"/>
  <c r="AE165" i="1"/>
  <c r="AF165" i="1"/>
  <c r="AF231" i="1" s="1"/>
  <c r="AG165" i="1"/>
  <c r="AG230" i="1" s="1"/>
  <c r="AH165" i="1"/>
  <c r="AH229" i="1" s="1"/>
  <c r="AI165" i="1"/>
  <c r="AJ165" i="1"/>
  <c r="AJ227" i="1" s="1"/>
  <c r="AK165" i="1"/>
  <c r="AL165" i="1"/>
  <c r="AM165" i="1"/>
  <c r="AN165" i="1"/>
  <c r="AN223" i="1" s="1"/>
  <c r="AO165" i="1"/>
  <c r="AO222" i="1" s="1"/>
  <c r="AP165" i="1"/>
  <c r="AP221" i="1" s="1"/>
  <c r="AQ165" i="1"/>
  <c r="AR165" i="1"/>
  <c r="AR219" i="1" s="1"/>
  <c r="AS165" i="1"/>
  <c r="AT165" i="1"/>
  <c r="AU165" i="1"/>
  <c r="AV165" i="1"/>
  <c r="AV215" i="1" s="1"/>
  <c r="AW165" i="1"/>
  <c r="AW214" i="1" s="1"/>
  <c r="AX165" i="1"/>
  <c r="AX213" i="1" s="1"/>
  <c r="AY165" i="1"/>
  <c r="AY212" i="1" s="1"/>
  <c r="AZ165" i="1"/>
  <c r="AZ211" i="1" s="1"/>
  <c r="BA165" i="1"/>
  <c r="BB165" i="1"/>
  <c r="BC165" i="1"/>
  <c r="BD165" i="1"/>
  <c r="BE165" i="1"/>
  <c r="BE206" i="1" s="1"/>
  <c r="BF165" i="1"/>
  <c r="BF205" i="1" s="1"/>
  <c r="BG165" i="1"/>
  <c r="BH165" i="1"/>
  <c r="BH203" i="1" s="1"/>
  <c r="BI165" i="1"/>
  <c r="BJ165" i="1"/>
  <c r="BK165" i="1"/>
  <c r="BL165" i="1"/>
  <c r="BM165" i="1"/>
  <c r="BM198" i="1" s="1"/>
  <c r="BN165" i="1"/>
  <c r="BN197" i="1" s="1"/>
  <c r="BO165" i="1"/>
  <c r="BO196" i="1" s="1"/>
  <c r="BP165" i="1"/>
  <c r="BP195" i="1" s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166" i="1"/>
  <c r="D166" i="1"/>
  <c r="E166" i="1"/>
  <c r="F166" i="1"/>
  <c r="F258" i="1" s="1"/>
  <c r="G166" i="1"/>
  <c r="G257" i="1" s="1"/>
  <c r="H166" i="1"/>
  <c r="I166" i="1"/>
  <c r="J166" i="1"/>
  <c r="K166" i="1"/>
  <c r="L166" i="1"/>
  <c r="M166" i="1"/>
  <c r="N166" i="1"/>
  <c r="O166" i="1"/>
  <c r="O249" i="1" s="1"/>
  <c r="P166" i="1"/>
  <c r="P248" i="1" s="1"/>
  <c r="Q166" i="1"/>
  <c r="R166" i="1"/>
  <c r="R246" i="1" s="1"/>
  <c r="S166" i="1"/>
  <c r="T166" i="1"/>
  <c r="U166" i="1"/>
  <c r="V166" i="1"/>
  <c r="V242" i="1" s="1"/>
  <c r="W166" i="1"/>
  <c r="W241" i="1" s="1"/>
  <c r="X166" i="1"/>
  <c r="X240" i="1" s="1"/>
  <c r="Y166" i="1"/>
  <c r="Z166" i="1"/>
  <c r="Z238" i="1" s="1"/>
  <c r="AA166" i="1"/>
  <c r="AB166" i="1"/>
  <c r="AC166" i="1"/>
  <c r="AD166" i="1"/>
  <c r="AD234" i="1" s="1"/>
  <c r="AE166" i="1"/>
  <c r="AE233" i="1" s="1"/>
  <c r="AF166" i="1"/>
  <c r="AF232" i="1" s="1"/>
  <c r="AG166" i="1"/>
  <c r="AH166" i="1"/>
  <c r="AH230" i="1" s="1"/>
  <c r="AI166" i="1"/>
  <c r="AJ166" i="1"/>
  <c r="AK166" i="1"/>
  <c r="AL166" i="1"/>
  <c r="AM166" i="1"/>
  <c r="AN166" i="1"/>
  <c r="AO166" i="1"/>
  <c r="AP166" i="1"/>
  <c r="AP222" i="1" s="1"/>
  <c r="AQ166" i="1"/>
  <c r="AR166" i="1"/>
  <c r="AS166" i="1"/>
  <c r="AT166" i="1"/>
  <c r="AU166" i="1"/>
  <c r="AU217" i="1" s="1"/>
  <c r="AV166" i="1"/>
  <c r="AV216" i="1" s="1"/>
  <c r="AW166" i="1"/>
  <c r="AX166" i="1"/>
  <c r="AX214" i="1" s="1"/>
  <c r="AY166" i="1"/>
  <c r="AZ166" i="1"/>
  <c r="BA166" i="1"/>
  <c r="BB166" i="1"/>
  <c r="BB210" i="1" s="1"/>
  <c r="BC166" i="1"/>
  <c r="BC209" i="1" s="1"/>
  <c r="BD166" i="1"/>
  <c r="BE166" i="1"/>
  <c r="BE207" i="1" s="1"/>
  <c r="BF166" i="1"/>
  <c r="BF206" i="1" s="1"/>
  <c r="BG166" i="1"/>
  <c r="BH166" i="1"/>
  <c r="BI166" i="1"/>
  <c r="BJ166" i="1"/>
  <c r="BJ202" i="1" s="1"/>
  <c r="BK166" i="1"/>
  <c r="BK201" i="1" s="1"/>
  <c r="BL166" i="1"/>
  <c r="BM166" i="1"/>
  <c r="BM199" i="1" s="1"/>
  <c r="BN166" i="1"/>
  <c r="BN198" i="1" s="1"/>
  <c r="BO166" i="1"/>
  <c r="BO197" i="1" s="1"/>
  <c r="BP166" i="1"/>
  <c r="BQ166" i="1"/>
  <c r="BR166" i="1"/>
  <c r="BR194" i="1" s="1"/>
  <c r="BS166" i="1"/>
  <c r="BS194" i="1" s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167" i="1"/>
  <c r="D167" i="1"/>
  <c r="D261" i="1" s="1"/>
  <c r="E167" i="1"/>
  <c r="E260" i="1" s="1"/>
  <c r="F167" i="1"/>
  <c r="F259" i="1" s="1"/>
  <c r="G167" i="1"/>
  <c r="H167" i="1"/>
  <c r="H257" i="1" s="1"/>
  <c r="I167" i="1"/>
  <c r="J167" i="1"/>
  <c r="K167" i="1"/>
  <c r="L167" i="1"/>
  <c r="M167" i="1"/>
  <c r="M252" i="1" s="1"/>
  <c r="N167" i="1"/>
  <c r="N251" i="1" s="1"/>
  <c r="O167" i="1"/>
  <c r="P167" i="1"/>
  <c r="P249" i="1" s="1"/>
  <c r="Q167" i="1"/>
  <c r="R167" i="1"/>
  <c r="S167" i="1"/>
  <c r="T167" i="1"/>
  <c r="U167" i="1"/>
  <c r="V167" i="1"/>
  <c r="V243" i="1" s="1"/>
  <c r="W167" i="1"/>
  <c r="X167" i="1"/>
  <c r="X241" i="1" s="1"/>
  <c r="Y167" i="1"/>
  <c r="Z167" i="1"/>
  <c r="AA167" i="1"/>
  <c r="AB167" i="1"/>
  <c r="AB237" i="1" s="1"/>
  <c r="AC167" i="1"/>
  <c r="AC236" i="1" s="1"/>
  <c r="AD167" i="1"/>
  <c r="AD235" i="1" s="1"/>
  <c r="AE167" i="1"/>
  <c r="AF167" i="1"/>
  <c r="AF233" i="1" s="1"/>
  <c r="AG167" i="1"/>
  <c r="AH167" i="1"/>
  <c r="AI167" i="1"/>
  <c r="AJ167" i="1"/>
  <c r="AK167" i="1"/>
  <c r="AK228" i="1" s="1"/>
  <c r="AL167" i="1"/>
  <c r="AL227" i="1" s="1"/>
  <c r="AM167" i="1"/>
  <c r="AN167" i="1"/>
  <c r="AN225" i="1" s="1"/>
  <c r="AO167" i="1"/>
  <c r="AP167" i="1"/>
  <c r="AQ167" i="1"/>
  <c r="AR167" i="1"/>
  <c r="AR221" i="1" s="1"/>
  <c r="AS167" i="1"/>
  <c r="AT167" i="1"/>
  <c r="AT219" i="1" s="1"/>
  <c r="AU167" i="1"/>
  <c r="AV167" i="1"/>
  <c r="AV217" i="1" s="1"/>
  <c r="AW167" i="1"/>
  <c r="AX167" i="1"/>
  <c r="AY167" i="1"/>
  <c r="AZ167" i="1"/>
  <c r="AZ213" i="1" s="1"/>
  <c r="BA167" i="1"/>
  <c r="BB167" i="1"/>
  <c r="BB211" i="1" s="1"/>
  <c r="BC167" i="1"/>
  <c r="BD167" i="1"/>
  <c r="BD209" i="1" s="1"/>
  <c r="BE167" i="1"/>
  <c r="BF167" i="1"/>
  <c r="BG167" i="1"/>
  <c r="BH167" i="1"/>
  <c r="BI167" i="1"/>
  <c r="BI204" i="1" s="1"/>
  <c r="BJ167" i="1"/>
  <c r="BJ203" i="1" s="1"/>
  <c r="BK167" i="1"/>
  <c r="BL167" i="1"/>
  <c r="BL201" i="1" s="1"/>
  <c r="BM167" i="1"/>
  <c r="BM200" i="1" s="1"/>
  <c r="BN167" i="1"/>
  <c r="BO167" i="1"/>
  <c r="BP167" i="1"/>
  <c r="BP197" i="1" s="1"/>
  <c r="BQ167" i="1"/>
  <c r="BQ196" i="1" s="1"/>
  <c r="BR167" i="1"/>
  <c r="BR195" i="1" s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168" i="1"/>
  <c r="D168" i="1"/>
  <c r="E168" i="1"/>
  <c r="F168" i="1"/>
  <c r="F260" i="1" s="1"/>
  <c r="G168" i="1"/>
  <c r="H168" i="1"/>
  <c r="I168" i="1"/>
  <c r="J168" i="1"/>
  <c r="K168" i="1"/>
  <c r="L168" i="1"/>
  <c r="L254" i="1" s="1"/>
  <c r="M168" i="1"/>
  <c r="N168" i="1"/>
  <c r="N252" i="1" s="1"/>
  <c r="O168" i="1"/>
  <c r="P168" i="1"/>
  <c r="Q168" i="1"/>
  <c r="R168" i="1"/>
  <c r="S168" i="1"/>
  <c r="S247" i="1" s="1"/>
  <c r="T168" i="1"/>
  <c r="T246" i="1" s="1"/>
  <c r="U168" i="1"/>
  <c r="V168" i="1"/>
  <c r="V244" i="1" s="1"/>
  <c r="W168" i="1"/>
  <c r="X168" i="1"/>
  <c r="Y168" i="1"/>
  <c r="Z168" i="1"/>
  <c r="AA168" i="1"/>
  <c r="AA239" i="1" s="1"/>
  <c r="AB168" i="1"/>
  <c r="AB238" i="1" s="1"/>
  <c r="AC168" i="1"/>
  <c r="AD168" i="1"/>
  <c r="AD236" i="1" s="1"/>
  <c r="AE168" i="1"/>
  <c r="AF168" i="1"/>
  <c r="AG168" i="1"/>
  <c r="AH168" i="1"/>
  <c r="AI168" i="1"/>
  <c r="AI231" i="1" s="1"/>
  <c r="AJ168" i="1"/>
  <c r="AJ230" i="1" s="1"/>
  <c r="AK168" i="1"/>
  <c r="AL168" i="1"/>
  <c r="AL228" i="1" s="1"/>
  <c r="AM168" i="1"/>
  <c r="AN168" i="1"/>
  <c r="AO168" i="1"/>
  <c r="AP168" i="1"/>
  <c r="AQ168" i="1"/>
  <c r="AQ223" i="1" s="1"/>
  <c r="AR168" i="1"/>
  <c r="AR222" i="1" s="1"/>
  <c r="AS168" i="1"/>
  <c r="AS221" i="1" s="1"/>
  <c r="AT168" i="1"/>
  <c r="AT220" i="1" s="1"/>
  <c r="AU168" i="1"/>
  <c r="AV168" i="1"/>
  <c r="AW168" i="1"/>
  <c r="AX168" i="1"/>
  <c r="AY168" i="1"/>
  <c r="AY215" i="1" s="1"/>
  <c r="AZ168" i="1"/>
  <c r="AZ214" i="1" s="1"/>
  <c r="BA168" i="1"/>
  <c r="BB168" i="1"/>
  <c r="BB212" i="1" s="1"/>
  <c r="BC168" i="1"/>
  <c r="BD168" i="1"/>
  <c r="BE168" i="1"/>
  <c r="BF168" i="1"/>
  <c r="BG168" i="1"/>
  <c r="BG207" i="1" s="1"/>
  <c r="BH168" i="1"/>
  <c r="BH206" i="1" s="1"/>
  <c r="BI168" i="1"/>
  <c r="BJ168" i="1"/>
  <c r="BJ204" i="1" s="1"/>
  <c r="BK168" i="1"/>
  <c r="BL168" i="1"/>
  <c r="BM168" i="1"/>
  <c r="BN168" i="1"/>
  <c r="BO168" i="1"/>
  <c r="BO199" i="1" s="1"/>
  <c r="BP168" i="1"/>
  <c r="BP198" i="1" s="1"/>
  <c r="BQ168" i="1"/>
  <c r="BR168" i="1"/>
  <c r="BR196" i="1" s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169" i="1"/>
  <c r="D169" i="1"/>
  <c r="D263" i="1" s="1"/>
  <c r="E169" i="1"/>
  <c r="F169" i="1"/>
  <c r="G169" i="1"/>
  <c r="H169" i="1"/>
  <c r="H259" i="1" s="1"/>
  <c r="I169" i="1"/>
  <c r="I258" i="1" s="1"/>
  <c r="J169" i="1"/>
  <c r="J257" i="1" s="1"/>
  <c r="K169" i="1"/>
  <c r="L169" i="1"/>
  <c r="L255" i="1" s="1"/>
  <c r="M169" i="1"/>
  <c r="N169" i="1"/>
  <c r="O169" i="1"/>
  <c r="P169" i="1"/>
  <c r="Q169" i="1"/>
  <c r="Q250" i="1" s="1"/>
  <c r="R169" i="1"/>
  <c r="R249" i="1" s="1"/>
  <c r="S169" i="1"/>
  <c r="T169" i="1"/>
  <c r="T247" i="1" s="1"/>
  <c r="U169" i="1"/>
  <c r="V169" i="1"/>
  <c r="W169" i="1"/>
  <c r="X169" i="1"/>
  <c r="Y169" i="1"/>
  <c r="Z169" i="1"/>
  <c r="Z241" i="1" s="1"/>
  <c r="AA169" i="1"/>
  <c r="AB169" i="1"/>
  <c r="AB239" i="1" s="1"/>
  <c r="AC169" i="1"/>
  <c r="AD169" i="1"/>
  <c r="AE169" i="1"/>
  <c r="AF169" i="1"/>
  <c r="AF235" i="1" s="1"/>
  <c r="AG169" i="1"/>
  <c r="AG234" i="1" s="1"/>
  <c r="AH169" i="1"/>
  <c r="AH233" i="1" s="1"/>
  <c r="AI169" i="1"/>
  <c r="AJ169" i="1"/>
  <c r="AJ231" i="1" s="1"/>
  <c r="AK169" i="1"/>
  <c r="AL169" i="1"/>
  <c r="AM169" i="1"/>
  <c r="AN169" i="1"/>
  <c r="AO169" i="1"/>
  <c r="AO226" i="1" s="1"/>
  <c r="AP169" i="1"/>
  <c r="AQ169" i="1"/>
  <c r="AR169" i="1"/>
  <c r="AR223" i="1" s="1"/>
  <c r="AS169" i="1"/>
  <c r="AT169" i="1"/>
  <c r="AU169" i="1"/>
  <c r="AV169" i="1"/>
  <c r="AV219" i="1" s="1"/>
  <c r="AW169" i="1"/>
  <c r="AW218" i="1" s="1"/>
  <c r="AX169" i="1"/>
  <c r="AX217" i="1" s="1"/>
  <c r="AY169" i="1"/>
  <c r="AY216" i="1" s="1"/>
  <c r="AZ169" i="1"/>
  <c r="AZ215" i="1" s="1"/>
  <c r="BA169" i="1"/>
  <c r="BB169" i="1"/>
  <c r="BC169" i="1"/>
  <c r="BD169" i="1"/>
  <c r="BE169" i="1"/>
  <c r="BE210" i="1" s="1"/>
  <c r="BF169" i="1"/>
  <c r="BF209" i="1" s="1"/>
  <c r="BG169" i="1"/>
  <c r="BG208" i="1" s="1"/>
  <c r="BH169" i="1"/>
  <c r="BH207" i="1" s="1"/>
  <c r="BI169" i="1"/>
  <c r="BJ169" i="1"/>
  <c r="BK169" i="1"/>
  <c r="BL169" i="1"/>
  <c r="BM169" i="1"/>
  <c r="BM202" i="1" s="1"/>
  <c r="BN169" i="1"/>
  <c r="BN201" i="1" s="1"/>
  <c r="BO169" i="1"/>
  <c r="BO200" i="1" s="1"/>
  <c r="BP169" i="1"/>
  <c r="BP199" i="1" s="1"/>
  <c r="BQ169" i="1"/>
  <c r="BR169" i="1"/>
  <c r="BS169" i="1"/>
  <c r="BT169" i="1"/>
  <c r="BU169" i="1"/>
  <c r="BU194" i="1" s="1"/>
  <c r="BV169" i="1"/>
  <c r="BV196" i="1" s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170" i="1"/>
  <c r="D170" i="1"/>
  <c r="E170" i="1"/>
  <c r="F170" i="1"/>
  <c r="F262" i="1" s="1"/>
  <c r="G170" i="1"/>
  <c r="G261" i="1" s="1"/>
  <c r="H170" i="1"/>
  <c r="H260" i="1" s="1"/>
  <c r="I170" i="1"/>
  <c r="J170" i="1"/>
  <c r="J258" i="1" s="1"/>
  <c r="K170" i="1"/>
  <c r="L170" i="1"/>
  <c r="M170" i="1"/>
  <c r="N170" i="1"/>
  <c r="N254" i="1" s="1"/>
  <c r="O170" i="1"/>
  <c r="O253" i="1" s="1"/>
  <c r="P170" i="1"/>
  <c r="Q170" i="1"/>
  <c r="R170" i="1"/>
  <c r="R250" i="1" s="1"/>
  <c r="S170" i="1"/>
  <c r="T170" i="1"/>
  <c r="U170" i="1"/>
  <c r="V170" i="1"/>
  <c r="V246" i="1" s="1"/>
  <c r="W170" i="1"/>
  <c r="X170" i="1"/>
  <c r="X244" i="1" s="1"/>
  <c r="Y170" i="1"/>
  <c r="Z170" i="1"/>
  <c r="Z242" i="1" s="1"/>
  <c r="AA170" i="1"/>
  <c r="AB170" i="1"/>
  <c r="AC170" i="1"/>
  <c r="AD170" i="1"/>
  <c r="AE170" i="1"/>
  <c r="AE237" i="1" s="1"/>
  <c r="AF170" i="1"/>
  <c r="AF236" i="1" s="1"/>
  <c r="AG170" i="1"/>
  <c r="AH170" i="1"/>
  <c r="AH234" i="1" s="1"/>
  <c r="AI170" i="1"/>
  <c r="AJ170" i="1"/>
  <c r="AK170" i="1"/>
  <c r="AL170" i="1"/>
  <c r="AL230" i="1" s="1"/>
  <c r="AM170" i="1"/>
  <c r="AM229" i="1" s="1"/>
  <c r="AN170" i="1"/>
  <c r="AN228" i="1" s="1"/>
  <c r="AO170" i="1"/>
  <c r="AP170" i="1"/>
  <c r="AP226" i="1" s="1"/>
  <c r="AQ170" i="1"/>
  <c r="AR170" i="1"/>
  <c r="AS170" i="1"/>
  <c r="AT170" i="1"/>
  <c r="AT222" i="1" s="1"/>
  <c r="AU170" i="1"/>
  <c r="AU221" i="1" s="1"/>
  <c r="AV170" i="1"/>
  <c r="AV220" i="1" s="1"/>
  <c r="AW170" i="1"/>
  <c r="AX170" i="1"/>
  <c r="AX218" i="1" s="1"/>
  <c r="AY170" i="1"/>
  <c r="AZ170" i="1"/>
  <c r="BA170" i="1"/>
  <c r="BB170" i="1"/>
  <c r="BC170" i="1"/>
  <c r="BC213" i="1" s="1"/>
  <c r="BD170" i="1"/>
  <c r="BE170" i="1"/>
  <c r="BE211" i="1" s="1"/>
  <c r="BF170" i="1"/>
  <c r="BF210" i="1" s="1"/>
  <c r="BG170" i="1"/>
  <c r="BH170" i="1"/>
  <c r="BI170" i="1"/>
  <c r="BJ170" i="1"/>
  <c r="BJ206" i="1" s="1"/>
  <c r="BK170" i="1"/>
  <c r="BK205" i="1" s="1"/>
  <c r="BL170" i="1"/>
  <c r="BL204" i="1" s="1"/>
  <c r="BM170" i="1"/>
  <c r="BN170" i="1"/>
  <c r="BN202" i="1" s="1"/>
  <c r="BO170" i="1"/>
  <c r="BP170" i="1"/>
  <c r="BQ170" i="1"/>
  <c r="BR170" i="1"/>
  <c r="BR198" i="1" s="1"/>
  <c r="BS170" i="1"/>
  <c r="BS197" i="1" s="1"/>
  <c r="BT170" i="1"/>
  <c r="BU170" i="1"/>
  <c r="BV170" i="1"/>
  <c r="BV194" i="1" s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171" i="1"/>
  <c r="D171" i="1"/>
  <c r="E171" i="1"/>
  <c r="E264" i="1" s="1"/>
  <c r="F171" i="1"/>
  <c r="F263" i="1" s="1"/>
  <c r="G171" i="1"/>
  <c r="H171" i="1"/>
  <c r="H261" i="1" s="1"/>
  <c r="I171" i="1"/>
  <c r="J171" i="1"/>
  <c r="K171" i="1"/>
  <c r="L171" i="1"/>
  <c r="M171" i="1"/>
  <c r="M256" i="1" s="1"/>
  <c r="N171" i="1"/>
  <c r="N255" i="1" s="1"/>
  <c r="O171" i="1"/>
  <c r="P171" i="1"/>
  <c r="P253" i="1" s="1"/>
  <c r="Q171" i="1"/>
  <c r="R171" i="1"/>
  <c r="S171" i="1"/>
  <c r="T171" i="1"/>
  <c r="U171" i="1"/>
  <c r="U248" i="1" s="1"/>
  <c r="V171" i="1"/>
  <c r="V247" i="1" s="1"/>
  <c r="W171" i="1"/>
  <c r="X171" i="1"/>
  <c r="X245" i="1" s="1"/>
  <c r="Y171" i="1"/>
  <c r="Z171" i="1"/>
  <c r="AA171" i="1"/>
  <c r="AB171" i="1"/>
  <c r="AC171" i="1"/>
  <c r="AC240" i="1" s="1"/>
  <c r="AD171" i="1"/>
  <c r="AE171" i="1"/>
  <c r="AF171" i="1"/>
  <c r="AF237" i="1" s="1"/>
  <c r="AG171" i="1"/>
  <c r="AH171" i="1"/>
  <c r="AI171" i="1"/>
  <c r="AJ171" i="1"/>
  <c r="AK171" i="1"/>
  <c r="AK232" i="1" s="1"/>
  <c r="AL171" i="1"/>
  <c r="AL231" i="1" s="1"/>
  <c r="AM171" i="1"/>
  <c r="AN171" i="1"/>
  <c r="AN229" i="1" s="1"/>
  <c r="AO171" i="1"/>
  <c r="AP171" i="1"/>
  <c r="AQ171" i="1"/>
  <c r="AR171" i="1"/>
  <c r="AS171" i="1"/>
  <c r="AS224" i="1" s="1"/>
  <c r="AT171" i="1"/>
  <c r="AT223" i="1" s="1"/>
  <c r="AU171" i="1"/>
  <c r="AV171" i="1"/>
  <c r="AV221" i="1" s="1"/>
  <c r="AW171" i="1"/>
  <c r="AX171" i="1"/>
  <c r="AY171" i="1"/>
  <c r="AZ171" i="1"/>
  <c r="AZ217" i="1" s="1"/>
  <c r="BA171" i="1"/>
  <c r="BA216" i="1" s="1"/>
  <c r="BB171" i="1"/>
  <c r="BB215" i="1" s="1"/>
  <c r="BC171" i="1"/>
  <c r="BD171" i="1"/>
  <c r="BD213" i="1" s="1"/>
  <c r="BE171" i="1"/>
  <c r="BE212" i="1" s="1"/>
  <c r="BF171" i="1"/>
  <c r="BG171" i="1"/>
  <c r="BH171" i="1"/>
  <c r="BH209" i="1" s="1"/>
  <c r="BI171" i="1"/>
  <c r="BI208" i="1" s="1"/>
  <c r="BJ171" i="1"/>
  <c r="BJ207" i="1" s="1"/>
  <c r="BK171" i="1"/>
  <c r="BL171" i="1"/>
  <c r="BL205" i="1" s="1"/>
  <c r="BM171" i="1"/>
  <c r="BN171" i="1"/>
  <c r="BO171" i="1"/>
  <c r="BP171" i="1"/>
  <c r="BP201" i="1" s="1"/>
  <c r="BQ171" i="1"/>
  <c r="BQ200" i="1" s="1"/>
  <c r="BR171" i="1"/>
  <c r="BR199" i="1" s="1"/>
  <c r="BS171" i="1"/>
  <c r="BT171" i="1"/>
  <c r="BT197" i="1" s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172" i="1"/>
  <c r="D172" i="1"/>
  <c r="D266" i="1" s="1"/>
  <c r="E172" i="1"/>
  <c r="F172" i="1"/>
  <c r="F264" i="1" s="1"/>
  <c r="G172" i="1"/>
  <c r="H172" i="1"/>
  <c r="I172" i="1"/>
  <c r="J172" i="1"/>
  <c r="K172" i="1"/>
  <c r="L172" i="1"/>
  <c r="L258" i="1" s="1"/>
  <c r="M172" i="1"/>
  <c r="N172" i="1"/>
  <c r="N256" i="1" s="1"/>
  <c r="O172" i="1"/>
  <c r="P172" i="1"/>
  <c r="Q172" i="1"/>
  <c r="R172" i="1"/>
  <c r="S172" i="1"/>
  <c r="T172" i="1"/>
  <c r="T250" i="1" s="1"/>
  <c r="U172" i="1"/>
  <c r="V172" i="1"/>
  <c r="V248" i="1" s="1"/>
  <c r="W172" i="1"/>
  <c r="X172" i="1"/>
  <c r="Y172" i="1"/>
  <c r="Z172" i="1"/>
  <c r="AA172" i="1"/>
  <c r="AB172" i="1"/>
  <c r="AB242" i="1" s="1"/>
  <c r="AC172" i="1"/>
  <c r="AD172" i="1"/>
  <c r="AD240" i="1" s="1"/>
  <c r="AE172" i="1"/>
  <c r="AF172" i="1"/>
  <c r="AG172" i="1"/>
  <c r="AH172" i="1"/>
  <c r="AI172" i="1"/>
  <c r="AI235" i="1" s="1"/>
  <c r="AJ172" i="1"/>
  <c r="AK172" i="1"/>
  <c r="AL172" i="1"/>
  <c r="AL232" i="1" s="1"/>
  <c r="AM172" i="1"/>
  <c r="AN172" i="1"/>
  <c r="AO172" i="1"/>
  <c r="AP172" i="1"/>
  <c r="AQ172" i="1"/>
  <c r="AQ227" i="1" s="1"/>
  <c r="AR172" i="1"/>
  <c r="AR226" i="1" s="1"/>
  <c r="AS172" i="1"/>
  <c r="AS225" i="1" s="1"/>
  <c r="AT172" i="1"/>
  <c r="AT224" i="1" s="1"/>
  <c r="AU172" i="1"/>
  <c r="AV172" i="1"/>
  <c r="AW172" i="1"/>
  <c r="AX172" i="1"/>
  <c r="AY172" i="1"/>
  <c r="AZ172" i="1"/>
  <c r="AZ218" i="1" s="1"/>
  <c r="BA172" i="1"/>
  <c r="BB172" i="1"/>
  <c r="BB216" i="1" s="1"/>
  <c r="BC172" i="1"/>
  <c r="BD172" i="1"/>
  <c r="BE172" i="1"/>
  <c r="BF172" i="1"/>
  <c r="BG172" i="1"/>
  <c r="BG211" i="1" s="1"/>
  <c r="BH172" i="1"/>
  <c r="BH210" i="1" s="1"/>
  <c r="BI172" i="1"/>
  <c r="BJ172" i="1"/>
  <c r="BJ208" i="1" s="1"/>
  <c r="BK172" i="1"/>
  <c r="BL172" i="1"/>
  <c r="BM172" i="1"/>
  <c r="BN172" i="1"/>
  <c r="BO172" i="1"/>
  <c r="BO203" i="1" s="1"/>
  <c r="BP172" i="1"/>
  <c r="BP202" i="1" s="1"/>
  <c r="BQ172" i="1"/>
  <c r="BQ201" i="1" s="1"/>
  <c r="BR172" i="1"/>
  <c r="BR200" i="1" s="1"/>
  <c r="BS172" i="1"/>
  <c r="BT172" i="1"/>
  <c r="BU172" i="1"/>
  <c r="BV172" i="1"/>
  <c r="BW172" i="1"/>
  <c r="BW195" i="1" s="1"/>
  <c r="BX172" i="1"/>
  <c r="BX194" i="1" s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173" i="1"/>
  <c r="D173" i="1"/>
  <c r="D267" i="1" s="1"/>
  <c r="E173" i="1"/>
  <c r="F173" i="1"/>
  <c r="G173" i="1"/>
  <c r="H173" i="1"/>
  <c r="H263" i="1" s="1"/>
  <c r="I173" i="1"/>
  <c r="I262" i="1" s="1"/>
  <c r="J173" i="1"/>
  <c r="J261" i="1" s="1"/>
  <c r="K173" i="1"/>
  <c r="L173" i="1"/>
  <c r="L259" i="1" s="1"/>
  <c r="M173" i="1"/>
  <c r="N173" i="1"/>
  <c r="O173" i="1"/>
  <c r="P173" i="1"/>
  <c r="P255" i="1" s="1"/>
  <c r="Q173" i="1"/>
  <c r="R173" i="1"/>
  <c r="R253" i="1" s="1"/>
  <c r="S173" i="1"/>
  <c r="T173" i="1"/>
  <c r="T251" i="1" s="1"/>
  <c r="U173" i="1"/>
  <c r="V173" i="1"/>
  <c r="W173" i="1"/>
  <c r="X173" i="1"/>
  <c r="X247" i="1" s="1"/>
  <c r="Y173" i="1"/>
  <c r="Y246" i="1" s="1"/>
  <c r="Z173" i="1"/>
  <c r="Z245" i="1" s="1"/>
  <c r="AA173" i="1"/>
  <c r="AB173" i="1"/>
  <c r="AB243" i="1" s="1"/>
  <c r="AC173" i="1"/>
  <c r="AD173" i="1"/>
  <c r="AE173" i="1"/>
  <c r="AF173" i="1"/>
  <c r="AF239" i="1" s="1"/>
  <c r="AG173" i="1"/>
  <c r="AG238" i="1" s="1"/>
  <c r="AH173" i="1"/>
  <c r="AH237" i="1" s="1"/>
  <c r="AI173" i="1"/>
  <c r="AJ173" i="1"/>
  <c r="AK173" i="1"/>
  <c r="AL173" i="1"/>
  <c r="AM173" i="1"/>
  <c r="AN173" i="1"/>
  <c r="AN231" i="1" s="1"/>
  <c r="AO173" i="1"/>
  <c r="AO230" i="1" s="1"/>
  <c r="AP173" i="1"/>
  <c r="AP229" i="1" s="1"/>
  <c r="AQ173" i="1"/>
  <c r="AQ228" i="1" s="1"/>
  <c r="AR173" i="1"/>
  <c r="AR227" i="1" s="1"/>
  <c r="AS173" i="1"/>
  <c r="AT173" i="1"/>
  <c r="AU173" i="1"/>
  <c r="AV173" i="1"/>
  <c r="AV223" i="1" s="1"/>
  <c r="AW173" i="1"/>
  <c r="AW222" i="1" s="1"/>
  <c r="AX173" i="1"/>
  <c r="AY173" i="1"/>
  <c r="AZ173" i="1"/>
  <c r="AZ219" i="1" s="1"/>
  <c r="BA173" i="1"/>
  <c r="BB173" i="1"/>
  <c r="BC173" i="1"/>
  <c r="BD173" i="1"/>
  <c r="BE173" i="1"/>
  <c r="BE214" i="1" s="1"/>
  <c r="BF173" i="1"/>
  <c r="BF213" i="1" s="1"/>
  <c r="BG173" i="1"/>
  <c r="BG212" i="1" s="1"/>
  <c r="BH173" i="1"/>
  <c r="BH211" i="1" s="1"/>
  <c r="BI173" i="1"/>
  <c r="BJ173" i="1"/>
  <c r="BK173" i="1"/>
  <c r="BL173" i="1"/>
  <c r="BM173" i="1"/>
  <c r="BM206" i="1" s="1"/>
  <c r="BN173" i="1"/>
  <c r="BN205" i="1" s="1"/>
  <c r="BO173" i="1"/>
  <c r="BO204" i="1" s="1"/>
  <c r="BP173" i="1"/>
  <c r="BP203" i="1" s="1"/>
  <c r="BQ173" i="1"/>
  <c r="BR173" i="1"/>
  <c r="BS173" i="1"/>
  <c r="BT173" i="1"/>
  <c r="BU173" i="1"/>
  <c r="BU198" i="1" s="1"/>
  <c r="BV173" i="1"/>
  <c r="BV197" i="1" s="1"/>
  <c r="BW173" i="1"/>
  <c r="BW196" i="1" s="1"/>
  <c r="BX173" i="1"/>
  <c r="BX195" i="1" s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174" i="1"/>
  <c r="D174" i="1"/>
  <c r="E174" i="1"/>
  <c r="F174" i="1"/>
  <c r="G174" i="1"/>
  <c r="G265" i="1" s="1"/>
  <c r="H174" i="1"/>
  <c r="H264" i="1" s="1"/>
  <c r="I174" i="1"/>
  <c r="J174" i="1"/>
  <c r="J262" i="1" s="1"/>
  <c r="K174" i="1"/>
  <c r="L174" i="1"/>
  <c r="M174" i="1"/>
  <c r="N174" i="1"/>
  <c r="N258" i="1" s="1"/>
  <c r="O174" i="1"/>
  <c r="O257" i="1" s="1"/>
  <c r="P174" i="1"/>
  <c r="P256" i="1" s="1"/>
  <c r="Q174" i="1"/>
  <c r="R174" i="1"/>
  <c r="R254" i="1" s="1"/>
  <c r="S174" i="1"/>
  <c r="T174" i="1"/>
  <c r="U174" i="1"/>
  <c r="V174" i="1"/>
  <c r="W174" i="1"/>
  <c r="W249" i="1" s="1"/>
  <c r="X174" i="1"/>
  <c r="X248" i="1" s="1"/>
  <c r="Y174" i="1"/>
  <c r="Z174" i="1"/>
  <c r="Z246" i="1" s="1"/>
  <c r="AA174" i="1"/>
  <c r="AB174" i="1"/>
  <c r="AC174" i="1"/>
  <c r="AD174" i="1"/>
  <c r="AD242" i="1" s="1"/>
  <c r="AE174" i="1"/>
  <c r="AE241" i="1" s="1"/>
  <c r="AF174" i="1"/>
  <c r="AG174" i="1"/>
  <c r="AH174" i="1"/>
  <c r="AH238" i="1" s="1"/>
  <c r="AI174" i="1"/>
  <c r="AJ174" i="1"/>
  <c r="AK174" i="1"/>
  <c r="AL174" i="1"/>
  <c r="AM174" i="1"/>
  <c r="AM233" i="1" s="1"/>
  <c r="AN174" i="1"/>
  <c r="AN232" i="1" s="1"/>
  <c r="AO174" i="1"/>
  <c r="AP174" i="1"/>
  <c r="AQ174" i="1"/>
  <c r="AR174" i="1"/>
  <c r="AS174" i="1"/>
  <c r="AT174" i="1"/>
  <c r="AU174" i="1"/>
  <c r="AU225" i="1" s="1"/>
  <c r="AV174" i="1"/>
  <c r="AV224" i="1" s="1"/>
  <c r="AW174" i="1"/>
  <c r="AX174" i="1"/>
  <c r="AX222" i="1" s="1"/>
  <c r="AY174" i="1"/>
  <c r="AZ174" i="1"/>
  <c r="BA174" i="1"/>
  <c r="BB174" i="1"/>
  <c r="BB218" i="1" s="1"/>
  <c r="BC174" i="1"/>
  <c r="BC217" i="1" s="1"/>
  <c r="BD174" i="1"/>
  <c r="BE174" i="1"/>
  <c r="BE215" i="1" s="1"/>
  <c r="BF174" i="1"/>
  <c r="BF214" i="1" s="1"/>
  <c r="BG174" i="1"/>
  <c r="BH174" i="1"/>
  <c r="BI174" i="1"/>
  <c r="BJ174" i="1"/>
  <c r="BJ210" i="1" s="1"/>
  <c r="BK174" i="1"/>
  <c r="BK209" i="1" s="1"/>
  <c r="BL174" i="1"/>
  <c r="BM174" i="1"/>
  <c r="BM207" i="1" s="1"/>
  <c r="BN174" i="1"/>
  <c r="BN206" i="1" s="1"/>
  <c r="BO174" i="1"/>
  <c r="BP174" i="1"/>
  <c r="BQ174" i="1"/>
  <c r="BR174" i="1"/>
  <c r="BR202" i="1" s="1"/>
  <c r="BS174" i="1"/>
  <c r="BS201" i="1" s="1"/>
  <c r="BT174" i="1"/>
  <c r="BU174" i="1"/>
  <c r="BU199" i="1" s="1"/>
  <c r="BV174" i="1"/>
  <c r="BV198" i="1" s="1"/>
  <c r="BW174" i="1"/>
  <c r="BX174" i="1"/>
  <c r="BY174" i="1"/>
  <c r="BZ174" i="1"/>
  <c r="BZ194" i="1" s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175" i="1"/>
  <c r="D175" i="1"/>
  <c r="E175" i="1"/>
  <c r="E268" i="1" s="1"/>
  <c r="F175" i="1"/>
  <c r="G175" i="1"/>
  <c r="H175" i="1"/>
  <c r="H265" i="1" s="1"/>
  <c r="I175" i="1"/>
  <c r="J175" i="1"/>
  <c r="K175" i="1"/>
  <c r="L175" i="1"/>
  <c r="L261" i="1" s="1"/>
  <c r="M175" i="1"/>
  <c r="M260" i="1" s="1"/>
  <c r="N175" i="1"/>
  <c r="N259" i="1" s="1"/>
  <c r="O175" i="1"/>
  <c r="P175" i="1"/>
  <c r="P257" i="1" s="1"/>
  <c r="Q175" i="1"/>
  <c r="R175" i="1"/>
  <c r="S175" i="1"/>
  <c r="T175" i="1"/>
  <c r="U175" i="1"/>
  <c r="U252" i="1" s="1"/>
  <c r="V175" i="1"/>
  <c r="V251" i="1" s="1"/>
  <c r="W175" i="1"/>
  <c r="X175" i="1"/>
  <c r="X249" i="1" s="1"/>
  <c r="Y175" i="1"/>
  <c r="Z175" i="1"/>
  <c r="AA175" i="1"/>
  <c r="AB175" i="1"/>
  <c r="AC175" i="1"/>
  <c r="AC244" i="1" s="1"/>
  <c r="AD175" i="1"/>
  <c r="AD243" i="1" s="1"/>
  <c r="AE175" i="1"/>
  <c r="AF175" i="1"/>
  <c r="AF241" i="1" s="1"/>
  <c r="AG175" i="1"/>
  <c r="AH175" i="1"/>
  <c r="AI175" i="1"/>
  <c r="AJ175" i="1"/>
  <c r="AK175" i="1"/>
  <c r="AK236" i="1" s="1"/>
  <c r="AL175" i="1"/>
  <c r="AL235" i="1" s="1"/>
  <c r="AM175" i="1"/>
  <c r="AN175" i="1"/>
  <c r="AN233" i="1" s="1"/>
  <c r="AO175" i="1"/>
  <c r="AP175" i="1"/>
  <c r="AQ175" i="1"/>
  <c r="AR175" i="1"/>
  <c r="AS175" i="1"/>
  <c r="AS228" i="1" s="1"/>
  <c r="AT175" i="1"/>
  <c r="AT227" i="1" s="1"/>
  <c r="AU175" i="1"/>
  <c r="AV175" i="1"/>
  <c r="AV225" i="1" s="1"/>
  <c r="AW175" i="1"/>
  <c r="AX175" i="1"/>
  <c r="AY175" i="1"/>
  <c r="AZ175" i="1"/>
  <c r="AZ221" i="1" s="1"/>
  <c r="BA175" i="1"/>
  <c r="BA220" i="1" s="1"/>
  <c r="BB175" i="1"/>
  <c r="BB219" i="1" s="1"/>
  <c r="BC175" i="1"/>
  <c r="BD175" i="1"/>
  <c r="BD217" i="1" s="1"/>
  <c r="BE175" i="1"/>
  <c r="BF175" i="1"/>
  <c r="BG175" i="1"/>
  <c r="BH175" i="1"/>
  <c r="BH213" i="1" s="1"/>
  <c r="BI175" i="1"/>
  <c r="BI212" i="1" s="1"/>
  <c r="BJ175" i="1"/>
  <c r="BJ211" i="1" s="1"/>
  <c r="BK175" i="1"/>
  <c r="BL175" i="1"/>
  <c r="BL209" i="1" s="1"/>
  <c r="BM175" i="1"/>
  <c r="BN175" i="1"/>
  <c r="BO175" i="1"/>
  <c r="BP175" i="1"/>
  <c r="BQ175" i="1"/>
  <c r="BQ204" i="1" s="1"/>
  <c r="BR175" i="1"/>
  <c r="BR203" i="1" s="1"/>
  <c r="BS175" i="1"/>
  <c r="BT175" i="1"/>
  <c r="BT201" i="1" s="1"/>
  <c r="BU175" i="1"/>
  <c r="BV175" i="1"/>
  <c r="BW175" i="1"/>
  <c r="BX175" i="1"/>
  <c r="BX197" i="1" s="1"/>
  <c r="BY175" i="1"/>
  <c r="BY196" i="1" s="1"/>
  <c r="BZ175" i="1"/>
  <c r="BZ195" i="1" s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176" i="1"/>
  <c r="D176" i="1"/>
  <c r="D270" i="1" s="1"/>
  <c r="E176" i="1"/>
  <c r="F176" i="1"/>
  <c r="F268" i="1" s="1"/>
  <c r="G176" i="1"/>
  <c r="H176" i="1"/>
  <c r="I176" i="1"/>
  <c r="J176" i="1"/>
  <c r="K176" i="1"/>
  <c r="L176" i="1"/>
  <c r="L262" i="1" s="1"/>
  <c r="M176" i="1"/>
  <c r="N176" i="1"/>
  <c r="O176" i="1"/>
  <c r="P176" i="1"/>
  <c r="Q176" i="1"/>
  <c r="R176" i="1"/>
  <c r="S176" i="1"/>
  <c r="T176" i="1"/>
  <c r="T254" i="1" s="1"/>
  <c r="U176" i="1"/>
  <c r="V176" i="1"/>
  <c r="V252" i="1" s="1"/>
  <c r="W176" i="1"/>
  <c r="X176" i="1"/>
  <c r="Y176" i="1"/>
  <c r="Z176" i="1"/>
  <c r="AA176" i="1"/>
  <c r="AA247" i="1" s="1"/>
  <c r="AB176" i="1"/>
  <c r="AC176" i="1"/>
  <c r="AD176" i="1"/>
  <c r="AD244" i="1" s="1"/>
  <c r="AE176" i="1"/>
  <c r="AF176" i="1"/>
  <c r="AG176" i="1"/>
  <c r="AH176" i="1"/>
  <c r="AI176" i="1"/>
  <c r="AI239" i="1" s="1"/>
  <c r="AJ176" i="1"/>
  <c r="AJ238" i="1" s="1"/>
  <c r="AK176" i="1"/>
  <c r="AL176" i="1"/>
  <c r="AL236" i="1" s="1"/>
  <c r="AM176" i="1"/>
  <c r="AN176" i="1"/>
  <c r="AO176" i="1"/>
  <c r="AP176" i="1"/>
  <c r="AQ176" i="1"/>
  <c r="AQ231" i="1" s="1"/>
  <c r="AR176" i="1"/>
  <c r="AR230" i="1" s="1"/>
  <c r="AS176" i="1"/>
  <c r="AT176" i="1"/>
  <c r="AT228" i="1" s="1"/>
  <c r="AU176" i="1"/>
  <c r="AV176" i="1"/>
  <c r="AW176" i="1"/>
  <c r="AX176" i="1"/>
  <c r="AY176" i="1"/>
  <c r="AY223" i="1" s="1"/>
  <c r="AZ176" i="1"/>
  <c r="BA176" i="1"/>
  <c r="BA221" i="1" s="1"/>
  <c r="BB176" i="1"/>
  <c r="BB220" i="1" s="1"/>
  <c r="BC176" i="1"/>
  <c r="BD176" i="1"/>
  <c r="BE176" i="1"/>
  <c r="BF176" i="1"/>
  <c r="BG176" i="1"/>
  <c r="BG215" i="1" s="1"/>
  <c r="BH176" i="1"/>
  <c r="BH214" i="1" s="1"/>
  <c r="BI176" i="1"/>
  <c r="BJ176" i="1"/>
  <c r="BK176" i="1"/>
  <c r="BL176" i="1"/>
  <c r="BM176" i="1"/>
  <c r="BN176" i="1"/>
  <c r="BO176" i="1"/>
  <c r="BO207" i="1" s="1"/>
  <c r="BP176" i="1"/>
  <c r="BP206" i="1" s="1"/>
  <c r="BQ176" i="1"/>
  <c r="BQ205" i="1" s="1"/>
  <c r="BR176" i="1"/>
  <c r="BR204" i="1" s="1"/>
  <c r="BS176" i="1"/>
  <c r="BT176" i="1"/>
  <c r="BU176" i="1"/>
  <c r="BV176" i="1"/>
  <c r="BW176" i="1"/>
  <c r="BW199" i="1" s="1"/>
  <c r="BX176" i="1"/>
  <c r="BX198" i="1" s="1"/>
  <c r="BY176" i="1"/>
  <c r="BZ176" i="1"/>
  <c r="BZ196" i="1" s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177" i="1"/>
  <c r="D177" i="1"/>
  <c r="D271" i="1" s="1"/>
  <c r="E177" i="1"/>
  <c r="F177" i="1"/>
  <c r="G177" i="1"/>
  <c r="H177" i="1"/>
  <c r="I177" i="1"/>
  <c r="I266" i="1" s="1"/>
  <c r="J177" i="1"/>
  <c r="J265" i="1" s="1"/>
  <c r="K177" i="1"/>
  <c r="L177" i="1"/>
  <c r="L263" i="1" s="1"/>
  <c r="M177" i="1"/>
  <c r="N177" i="1"/>
  <c r="O177" i="1"/>
  <c r="P177" i="1"/>
  <c r="Q177" i="1"/>
  <c r="R177" i="1"/>
  <c r="R257" i="1" s="1"/>
  <c r="S177" i="1"/>
  <c r="T177" i="1"/>
  <c r="T255" i="1" s="1"/>
  <c r="U177" i="1"/>
  <c r="V177" i="1"/>
  <c r="W177" i="1"/>
  <c r="X177" i="1"/>
  <c r="X251" i="1" s="1"/>
  <c r="Y177" i="1"/>
  <c r="Y250" i="1" s="1"/>
  <c r="Z177" i="1"/>
  <c r="Z249" i="1" s="1"/>
  <c r="AA177" i="1"/>
  <c r="AB177" i="1"/>
  <c r="AB247" i="1" s="1"/>
  <c r="AC177" i="1"/>
  <c r="AD177" i="1"/>
  <c r="AE177" i="1"/>
  <c r="AF177" i="1"/>
  <c r="AG177" i="1"/>
  <c r="AH177" i="1"/>
  <c r="AH241" i="1" s="1"/>
  <c r="AI177" i="1"/>
  <c r="AJ177" i="1"/>
  <c r="AJ239" i="1" s="1"/>
  <c r="AK177" i="1"/>
  <c r="AL177" i="1"/>
  <c r="AM177" i="1"/>
  <c r="AN177" i="1"/>
  <c r="AO177" i="1"/>
  <c r="AO234" i="1" s="1"/>
  <c r="AP177" i="1"/>
  <c r="AP233" i="1" s="1"/>
  <c r="AQ177" i="1"/>
  <c r="AR177" i="1"/>
  <c r="AR231" i="1" s="1"/>
  <c r="AS177" i="1"/>
  <c r="AT177" i="1"/>
  <c r="AU177" i="1"/>
  <c r="AV177" i="1"/>
  <c r="AW177" i="1"/>
  <c r="AW226" i="1" s="1"/>
  <c r="AX177" i="1"/>
  <c r="AY177" i="1"/>
  <c r="AY224" i="1" s="1"/>
  <c r="AZ177" i="1"/>
  <c r="AZ223" i="1" s="1"/>
  <c r="BA177" i="1"/>
  <c r="BB177" i="1"/>
  <c r="BC177" i="1"/>
  <c r="BD177" i="1"/>
  <c r="BE177" i="1"/>
  <c r="BE218" i="1" s="1"/>
  <c r="BF177" i="1"/>
  <c r="BF217" i="1" s="1"/>
  <c r="BG177" i="1"/>
  <c r="BG216" i="1" s="1"/>
  <c r="BH177" i="1"/>
  <c r="BH215" i="1" s="1"/>
  <c r="BI177" i="1"/>
  <c r="BJ177" i="1"/>
  <c r="BK177" i="1"/>
  <c r="BL177" i="1"/>
  <c r="BM177" i="1"/>
  <c r="BM210" i="1" s="1"/>
  <c r="BN177" i="1"/>
  <c r="BN209" i="1" s="1"/>
  <c r="BO177" i="1"/>
  <c r="BP177" i="1"/>
  <c r="BP207" i="1" s="1"/>
  <c r="BQ177" i="1"/>
  <c r="BR177" i="1"/>
  <c r="BS177" i="1"/>
  <c r="BT177" i="1"/>
  <c r="BU177" i="1"/>
  <c r="BU202" i="1" s="1"/>
  <c r="BV177" i="1"/>
  <c r="BV201" i="1" s="1"/>
  <c r="BW177" i="1"/>
  <c r="BW200" i="1" s="1"/>
  <c r="BX177" i="1"/>
  <c r="BX199" i="1" s="1"/>
  <c r="BY177" i="1"/>
  <c r="BZ177" i="1"/>
  <c r="CA177" i="1"/>
  <c r="CB177" i="1"/>
  <c r="CC177" i="1"/>
  <c r="CC194" i="1" s="1"/>
  <c r="CD177" i="1"/>
  <c r="CE177" i="1"/>
  <c r="CF177" i="1"/>
  <c r="CG177" i="1"/>
  <c r="CH177" i="1"/>
  <c r="CI177" i="1"/>
  <c r="CJ177" i="1"/>
  <c r="CK177" i="1"/>
  <c r="CL177" i="1"/>
  <c r="CM177" i="1"/>
  <c r="CN177" i="1"/>
  <c r="C178" i="1"/>
  <c r="D178" i="1"/>
  <c r="E178" i="1"/>
  <c r="F178" i="1"/>
  <c r="F270" i="1" s="1"/>
  <c r="G178" i="1"/>
  <c r="G269" i="1" s="1"/>
  <c r="H178" i="1"/>
  <c r="H268" i="1" s="1"/>
  <c r="I178" i="1"/>
  <c r="J178" i="1"/>
  <c r="J266" i="1" s="1"/>
  <c r="K178" i="1"/>
  <c r="L178" i="1"/>
  <c r="M178" i="1"/>
  <c r="N178" i="1"/>
  <c r="O178" i="1"/>
  <c r="O261" i="1" s="1"/>
  <c r="P178" i="1"/>
  <c r="P260" i="1" s="1"/>
  <c r="Q178" i="1"/>
  <c r="R178" i="1"/>
  <c r="R258" i="1" s="1"/>
  <c r="S178" i="1"/>
  <c r="T178" i="1"/>
  <c r="U178" i="1"/>
  <c r="V178" i="1"/>
  <c r="V254" i="1" s="1"/>
  <c r="W178" i="1"/>
  <c r="W253" i="1" s="1"/>
  <c r="X178" i="1"/>
  <c r="X252" i="1" s="1"/>
  <c r="Y178" i="1"/>
  <c r="Z178" i="1"/>
  <c r="AA178" i="1"/>
  <c r="AB178" i="1"/>
  <c r="AC178" i="1"/>
  <c r="AD178" i="1"/>
  <c r="AE178" i="1"/>
  <c r="AE245" i="1" s="1"/>
  <c r="AF178" i="1"/>
  <c r="AF244" i="1" s="1"/>
  <c r="AG178" i="1"/>
  <c r="AH178" i="1"/>
  <c r="AH242" i="1" s="1"/>
  <c r="AI178" i="1"/>
  <c r="AJ178" i="1"/>
  <c r="AK178" i="1"/>
  <c r="AL178" i="1"/>
  <c r="AM178" i="1"/>
  <c r="AM237" i="1" s="1"/>
  <c r="AN178" i="1"/>
  <c r="AN236" i="1" s="1"/>
  <c r="AO178" i="1"/>
  <c r="AP178" i="1"/>
  <c r="AP234" i="1" s="1"/>
  <c r="AQ178" i="1"/>
  <c r="AR178" i="1"/>
  <c r="AS178" i="1"/>
  <c r="AT178" i="1"/>
  <c r="AU178" i="1"/>
  <c r="AU229" i="1" s="1"/>
  <c r="AV178" i="1"/>
  <c r="AV228" i="1" s="1"/>
  <c r="AW178" i="1"/>
  <c r="AX178" i="1"/>
  <c r="AX226" i="1" s="1"/>
  <c r="AY178" i="1"/>
  <c r="AZ178" i="1"/>
  <c r="BA178" i="1"/>
  <c r="BB178" i="1"/>
  <c r="BB222" i="1" s="1"/>
  <c r="BC178" i="1"/>
  <c r="BC221" i="1" s="1"/>
  <c r="BD178" i="1"/>
  <c r="BD220" i="1" s="1"/>
  <c r="BE178" i="1"/>
  <c r="BE219" i="1" s="1"/>
  <c r="BF178" i="1"/>
  <c r="BF218" i="1" s="1"/>
  <c r="BG178" i="1"/>
  <c r="BH178" i="1"/>
  <c r="BI178" i="1"/>
  <c r="BJ178" i="1"/>
  <c r="BJ214" i="1" s="1"/>
  <c r="BK178" i="1"/>
  <c r="BL178" i="1"/>
  <c r="BM178" i="1"/>
  <c r="BM211" i="1" s="1"/>
  <c r="BN178" i="1"/>
  <c r="BN210" i="1" s="1"/>
  <c r="BO178" i="1"/>
  <c r="BP178" i="1"/>
  <c r="BQ178" i="1"/>
  <c r="BR178" i="1"/>
  <c r="BR206" i="1" s="1"/>
  <c r="BS178" i="1"/>
  <c r="BT178" i="1"/>
  <c r="BT204" i="1" s="1"/>
  <c r="BU178" i="1"/>
  <c r="BU203" i="1" s="1"/>
  <c r="BV178" i="1"/>
  <c r="BV202" i="1" s="1"/>
  <c r="BW178" i="1"/>
  <c r="BX178" i="1"/>
  <c r="BY178" i="1"/>
  <c r="BZ178" i="1"/>
  <c r="BZ198" i="1" s="1"/>
  <c r="CA178" i="1"/>
  <c r="CB178" i="1"/>
  <c r="CB196" i="1" s="1"/>
  <c r="CC178" i="1"/>
  <c r="CD178" i="1"/>
  <c r="CD194" i="1" s="1"/>
  <c r="CE178" i="1"/>
  <c r="CF178" i="1"/>
  <c r="CG178" i="1"/>
  <c r="CH178" i="1"/>
  <c r="CI178" i="1"/>
  <c r="CJ178" i="1"/>
  <c r="CK178" i="1"/>
  <c r="CL178" i="1"/>
  <c r="CM178" i="1"/>
  <c r="CN178" i="1"/>
  <c r="C179" i="1"/>
  <c r="D179" i="1"/>
  <c r="D273" i="1" s="1"/>
  <c r="E179" i="1"/>
  <c r="F179" i="1"/>
  <c r="G179" i="1"/>
  <c r="H179" i="1"/>
  <c r="H269" i="1" s="1"/>
  <c r="I179" i="1"/>
  <c r="J179" i="1"/>
  <c r="K179" i="1"/>
  <c r="L179" i="1"/>
  <c r="M179" i="1"/>
  <c r="N179" i="1"/>
  <c r="N263" i="1" s="1"/>
  <c r="O179" i="1"/>
  <c r="P179" i="1"/>
  <c r="Q179" i="1"/>
  <c r="R179" i="1"/>
  <c r="S179" i="1"/>
  <c r="T179" i="1"/>
  <c r="U179" i="1"/>
  <c r="U256" i="1" s="1"/>
  <c r="V179" i="1"/>
  <c r="W179" i="1"/>
  <c r="X179" i="1"/>
  <c r="X253" i="1" s="1"/>
  <c r="Y179" i="1"/>
  <c r="Z179" i="1"/>
  <c r="AA179" i="1"/>
  <c r="AB179" i="1"/>
  <c r="AC179" i="1"/>
  <c r="AC248" i="1" s="1"/>
  <c r="AD179" i="1"/>
  <c r="AD247" i="1" s="1"/>
  <c r="AE179" i="1"/>
  <c r="AF179" i="1"/>
  <c r="AF245" i="1" s="1"/>
  <c r="AG179" i="1"/>
  <c r="AH179" i="1"/>
  <c r="AI179" i="1"/>
  <c r="AJ179" i="1"/>
  <c r="AK179" i="1"/>
  <c r="AK240" i="1" s="1"/>
  <c r="AL179" i="1"/>
  <c r="AL239" i="1" s="1"/>
  <c r="AM179" i="1"/>
  <c r="AN179" i="1"/>
  <c r="AN237" i="1" s="1"/>
  <c r="AO179" i="1"/>
  <c r="AP179" i="1"/>
  <c r="AQ179" i="1"/>
  <c r="AR179" i="1"/>
  <c r="AR233" i="1" s="1"/>
  <c r="AS179" i="1"/>
  <c r="AT179" i="1"/>
  <c r="AT231" i="1" s="1"/>
  <c r="AU179" i="1"/>
  <c r="AV179" i="1"/>
  <c r="AV229" i="1" s="1"/>
  <c r="AW179" i="1"/>
  <c r="AX179" i="1"/>
  <c r="AY179" i="1"/>
  <c r="AZ179" i="1"/>
  <c r="BA179" i="1"/>
  <c r="BB179" i="1"/>
  <c r="BB223" i="1" s="1"/>
  <c r="BC179" i="1"/>
  <c r="BD179" i="1"/>
  <c r="BD221" i="1" s="1"/>
  <c r="BE179" i="1"/>
  <c r="BF179" i="1"/>
  <c r="BG179" i="1"/>
  <c r="BH179" i="1"/>
  <c r="BH217" i="1" s="1"/>
  <c r="BI179" i="1"/>
  <c r="BI216" i="1" s="1"/>
  <c r="BJ179" i="1"/>
  <c r="BJ215" i="1" s="1"/>
  <c r="BK179" i="1"/>
  <c r="BL179" i="1"/>
  <c r="BL213" i="1" s="1"/>
  <c r="BM179" i="1"/>
  <c r="BM212" i="1" s="1"/>
  <c r="BN179" i="1"/>
  <c r="BO179" i="1"/>
  <c r="BP179" i="1"/>
  <c r="BP209" i="1" s="1"/>
  <c r="BQ179" i="1"/>
  <c r="BQ208" i="1" s="1"/>
  <c r="BR179" i="1"/>
  <c r="BR207" i="1" s="1"/>
  <c r="BS179" i="1"/>
  <c r="BT179" i="1"/>
  <c r="BT205" i="1" s="1"/>
  <c r="BU179" i="1"/>
  <c r="BV179" i="1"/>
  <c r="BW179" i="1"/>
  <c r="BX179" i="1"/>
  <c r="BX201" i="1" s="1"/>
  <c r="BY179" i="1"/>
  <c r="BZ179" i="1"/>
  <c r="BZ199" i="1" s="1"/>
  <c r="CA179" i="1"/>
  <c r="CB179" i="1"/>
  <c r="CB197" i="1" s="1"/>
  <c r="CC179" i="1"/>
  <c r="CC196" i="1" s="1"/>
  <c r="CD179" i="1"/>
  <c r="CE179" i="1"/>
  <c r="CF179" i="1"/>
  <c r="CG179" i="1"/>
  <c r="CH179" i="1"/>
  <c r="CI179" i="1"/>
  <c r="CJ179" i="1"/>
  <c r="CK179" i="1"/>
  <c r="CL179" i="1"/>
  <c r="CM179" i="1"/>
  <c r="CN179" i="1"/>
  <c r="C180" i="1"/>
  <c r="D180" i="1"/>
  <c r="D274" i="1" s="1"/>
  <c r="E180" i="1"/>
  <c r="F180" i="1"/>
  <c r="F272" i="1" s="1"/>
  <c r="G180" i="1"/>
  <c r="H180" i="1"/>
  <c r="I180" i="1"/>
  <c r="J180" i="1"/>
  <c r="K180" i="1"/>
  <c r="K267" i="1" s="1"/>
  <c r="L180" i="1"/>
  <c r="L266" i="1" s="1"/>
  <c r="M180" i="1"/>
  <c r="N180" i="1"/>
  <c r="N264" i="1" s="1"/>
  <c r="O180" i="1"/>
  <c r="P180" i="1"/>
  <c r="Q180" i="1"/>
  <c r="R180" i="1"/>
  <c r="S180" i="1"/>
  <c r="S259" i="1" s="1"/>
  <c r="T180" i="1"/>
  <c r="T258" i="1" s="1"/>
  <c r="U180" i="1"/>
  <c r="V180" i="1"/>
  <c r="V256" i="1" s="1"/>
  <c r="W180" i="1"/>
  <c r="X180" i="1"/>
  <c r="Y180" i="1"/>
  <c r="Z180" i="1"/>
  <c r="AA180" i="1"/>
  <c r="AA251" i="1" s="1"/>
  <c r="AB180" i="1"/>
  <c r="AB250" i="1" s="1"/>
  <c r="AC180" i="1"/>
  <c r="AD180" i="1"/>
  <c r="AD248" i="1" s="1"/>
  <c r="AE180" i="1"/>
  <c r="AF180" i="1"/>
  <c r="AG180" i="1"/>
  <c r="AH180" i="1"/>
  <c r="AI180" i="1"/>
  <c r="AI243" i="1" s="1"/>
  <c r="AJ180" i="1"/>
  <c r="AK180" i="1"/>
  <c r="AK241" i="1" s="1"/>
  <c r="AL180" i="1"/>
  <c r="AL240" i="1" s="1"/>
  <c r="AM180" i="1"/>
  <c r="AN180" i="1"/>
  <c r="AO180" i="1"/>
  <c r="AP180" i="1"/>
  <c r="AQ180" i="1"/>
  <c r="AQ235" i="1" s="1"/>
  <c r="AR180" i="1"/>
  <c r="AR234" i="1" s="1"/>
  <c r="AS180" i="1"/>
  <c r="AT180" i="1"/>
  <c r="AT232" i="1" s="1"/>
  <c r="AU180" i="1"/>
  <c r="AV180" i="1"/>
  <c r="AW180" i="1"/>
  <c r="AX180" i="1"/>
  <c r="AY180" i="1"/>
  <c r="AY227" i="1" s="1"/>
  <c r="AZ180" i="1"/>
  <c r="AZ226" i="1" s="1"/>
  <c r="BA180" i="1"/>
  <c r="BA225" i="1" s="1"/>
  <c r="BB180" i="1"/>
  <c r="BB224" i="1" s="1"/>
  <c r="BC180" i="1"/>
  <c r="BD180" i="1"/>
  <c r="BE180" i="1"/>
  <c r="BF180" i="1"/>
  <c r="BG180" i="1"/>
  <c r="BG219" i="1" s="1"/>
  <c r="BH180" i="1"/>
  <c r="BH218" i="1" s="1"/>
  <c r="BI180" i="1"/>
  <c r="BI217" i="1" s="1"/>
  <c r="BJ180" i="1"/>
  <c r="BJ216" i="1" s="1"/>
  <c r="BK180" i="1"/>
  <c r="BL180" i="1"/>
  <c r="BM180" i="1"/>
  <c r="BN180" i="1"/>
  <c r="BO180" i="1"/>
  <c r="BO211" i="1" s="1"/>
  <c r="BP180" i="1"/>
  <c r="BP210" i="1" s="1"/>
  <c r="BQ180" i="1"/>
  <c r="BR180" i="1"/>
  <c r="BR208" i="1" s="1"/>
  <c r="BS180" i="1"/>
  <c r="BT180" i="1"/>
  <c r="BU180" i="1"/>
  <c r="BV180" i="1"/>
  <c r="BW180" i="1"/>
  <c r="BW203" i="1" s="1"/>
  <c r="BX180" i="1"/>
  <c r="BX202" i="1" s="1"/>
  <c r="BY180" i="1"/>
  <c r="BY201" i="1" s="1"/>
  <c r="BZ180" i="1"/>
  <c r="BZ200" i="1" s="1"/>
  <c r="CA180" i="1"/>
  <c r="CB180" i="1"/>
  <c r="CC180" i="1"/>
  <c r="CD180" i="1"/>
  <c r="CE180" i="1"/>
  <c r="CE195" i="1" s="1"/>
  <c r="CF180" i="1"/>
  <c r="CF194" i="1" s="1"/>
  <c r="CG180" i="1"/>
  <c r="CH180" i="1"/>
  <c r="CI180" i="1"/>
  <c r="CJ180" i="1"/>
  <c r="CK180" i="1"/>
  <c r="CL180" i="1"/>
  <c r="CM180" i="1"/>
  <c r="CN180" i="1"/>
  <c r="C181" i="1"/>
  <c r="D181" i="1"/>
  <c r="D275" i="1" s="1"/>
  <c r="E181" i="1"/>
  <c r="F181" i="1"/>
  <c r="G181" i="1"/>
  <c r="H181" i="1"/>
  <c r="H271" i="1" s="1"/>
  <c r="I181" i="1"/>
  <c r="I270" i="1" s="1"/>
  <c r="J181" i="1"/>
  <c r="K181" i="1"/>
  <c r="L181" i="1"/>
  <c r="L267" i="1" s="1"/>
  <c r="M181" i="1"/>
  <c r="N181" i="1"/>
  <c r="O181" i="1"/>
  <c r="P181" i="1"/>
  <c r="Q181" i="1"/>
  <c r="Q262" i="1" s="1"/>
  <c r="R181" i="1"/>
  <c r="R261" i="1" s="1"/>
  <c r="S181" i="1"/>
  <c r="T181" i="1"/>
  <c r="T259" i="1" s="1"/>
  <c r="U181" i="1"/>
  <c r="V181" i="1"/>
  <c r="W181" i="1"/>
  <c r="X181" i="1"/>
  <c r="X255" i="1" s="1"/>
  <c r="Y181" i="1"/>
  <c r="Z181" i="1"/>
  <c r="AA181" i="1"/>
  <c r="AB181" i="1"/>
  <c r="AB251" i="1" s="1"/>
  <c r="AC181" i="1"/>
  <c r="AD181" i="1"/>
  <c r="AE181" i="1"/>
  <c r="AF181" i="1"/>
  <c r="AG181" i="1"/>
  <c r="AG246" i="1" s="1"/>
  <c r="AH181" i="1"/>
  <c r="AI181" i="1"/>
  <c r="AJ181" i="1"/>
  <c r="AJ243" i="1" s="1"/>
  <c r="AK181" i="1"/>
  <c r="AL181" i="1"/>
  <c r="AM181" i="1"/>
  <c r="AN181" i="1"/>
  <c r="AN239" i="1" s="1"/>
  <c r="AO181" i="1"/>
  <c r="AO238" i="1" s="1"/>
  <c r="AP181" i="1"/>
  <c r="AQ181" i="1"/>
  <c r="AR181" i="1"/>
  <c r="AR235" i="1" s="1"/>
  <c r="AS181" i="1"/>
  <c r="AT181" i="1"/>
  <c r="AU181" i="1"/>
  <c r="AV181" i="1"/>
  <c r="AW181" i="1"/>
  <c r="AW230" i="1" s="1"/>
  <c r="AX181" i="1"/>
  <c r="AX229" i="1" s="1"/>
  <c r="AY181" i="1"/>
  <c r="AZ181" i="1"/>
  <c r="AZ227" i="1" s="1"/>
  <c r="BA181" i="1"/>
  <c r="BB181" i="1"/>
  <c r="BC181" i="1"/>
  <c r="BD181" i="1"/>
  <c r="BE181" i="1"/>
  <c r="BE222" i="1" s="1"/>
  <c r="BF181" i="1"/>
  <c r="BF221" i="1" s="1"/>
  <c r="BG181" i="1"/>
  <c r="BH181" i="1"/>
  <c r="BH219" i="1" s="1"/>
  <c r="BI181" i="1"/>
  <c r="BJ181" i="1"/>
  <c r="BK181" i="1"/>
  <c r="BL181" i="1"/>
  <c r="BM181" i="1"/>
  <c r="BM214" i="1" s="1"/>
  <c r="BN181" i="1"/>
  <c r="BN213" i="1" s="1"/>
  <c r="BO181" i="1"/>
  <c r="BP181" i="1"/>
  <c r="BP211" i="1" s="1"/>
  <c r="BQ181" i="1"/>
  <c r="BR181" i="1"/>
  <c r="BS181" i="1"/>
  <c r="BT181" i="1"/>
  <c r="BU181" i="1"/>
  <c r="BV181" i="1"/>
  <c r="BV205" i="1" s="1"/>
  <c r="BW181" i="1"/>
  <c r="BX181" i="1"/>
  <c r="BX203" i="1" s="1"/>
  <c r="BY181" i="1"/>
  <c r="BZ181" i="1"/>
  <c r="CA181" i="1"/>
  <c r="CB181" i="1"/>
  <c r="CC181" i="1"/>
  <c r="CC198" i="1" s="1"/>
  <c r="CD181" i="1"/>
  <c r="CD197" i="1" s="1"/>
  <c r="CE181" i="1"/>
  <c r="CF181" i="1"/>
  <c r="CF195" i="1" s="1"/>
  <c r="CG181" i="1"/>
  <c r="CH181" i="1"/>
  <c r="CI181" i="1"/>
  <c r="CJ181" i="1"/>
  <c r="CK181" i="1"/>
  <c r="CL181" i="1"/>
  <c r="CM181" i="1"/>
  <c r="CN181" i="1"/>
  <c r="C182" i="1"/>
  <c r="D182" i="1"/>
  <c r="E182" i="1"/>
  <c r="F182" i="1"/>
  <c r="G182" i="1"/>
  <c r="H182" i="1"/>
  <c r="H272" i="1" s="1"/>
  <c r="I182" i="1"/>
  <c r="J182" i="1"/>
  <c r="K182" i="1"/>
  <c r="L182" i="1"/>
  <c r="M182" i="1"/>
  <c r="N182" i="1"/>
  <c r="O182" i="1"/>
  <c r="O265" i="1" s="1"/>
  <c r="P182" i="1"/>
  <c r="Q182" i="1"/>
  <c r="R182" i="1"/>
  <c r="R262" i="1" s="1"/>
  <c r="S182" i="1"/>
  <c r="T182" i="1"/>
  <c r="U182" i="1"/>
  <c r="V182" i="1"/>
  <c r="V258" i="1" s="1"/>
  <c r="W182" i="1"/>
  <c r="W257" i="1" s="1"/>
  <c r="X182" i="1"/>
  <c r="X256" i="1" s="1"/>
  <c r="Y182" i="1"/>
  <c r="Z182" i="1"/>
  <c r="Z254" i="1" s="1"/>
  <c r="AA182" i="1"/>
  <c r="AB182" i="1"/>
  <c r="AC182" i="1"/>
  <c r="AD182" i="1"/>
  <c r="AD250" i="1" s="1"/>
  <c r="AE182" i="1"/>
  <c r="AE249" i="1" s="1"/>
  <c r="AF182" i="1"/>
  <c r="AF248" i="1" s="1"/>
  <c r="AG182" i="1"/>
  <c r="AH182" i="1"/>
  <c r="AH246" i="1" s="1"/>
  <c r="AI182" i="1"/>
  <c r="AJ182" i="1"/>
  <c r="AK182" i="1"/>
  <c r="AL182" i="1"/>
  <c r="AL242" i="1" s="1"/>
  <c r="AM182" i="1"/>
  <c r="AN182" i="1"/>
  <c r="AN240" i="1" s="1"/>
  <c r="AO182" i="1"/>
  <c r="AP182" i="1"/>
  <c r="AQ182" i="1"/>
  <c r="AR182" i="1"/>
  <c r="AS182" i="1"/>
  <c r="AT182" i="1"/>
  <c r="AU182" i="1"/>
  <c r="AU233" i="1" s="1"/>
  <c r="AV182" i="1"/>
  <c r="AV232" i="1" s="1"/>
  <c r="AW182" i="1"/>
  <c r="AX182" i="1"/>
  <c r="AX230" i="1" s="1"/>
  <c r="AY182" i="1"/>
  <c r="AZ182" i="1"/>
  <c r="BA182" i="1"/>
  <c r="BB182" i="1"/>
  <c r="BC182" i="1"/>
  <c r="BC225" i="1" s="1"/>
  <c r="BD182" i="1"/>
  <c r="BE182" i="1"/>
  <c r="BF182" i="1"/>
  <c r="BF222" i="1" s="1"/>
  <c r="BG182" i="1"/>
  <c r="BH182" i="1"/>
  <c r="BI182" i="1"/>
  <c r="BJ182" i="1"/>
  <c r="BK182" i="1"/>
  <c r="BK217" i="1" s="1"/>
  <c r="BL182" i="1"/>
  <c r="BM182" i="1"/>
  <c r="BN182" i="1"/>
  <c r="BO182" i="1"/>
  <c r="BP182" i="1"/>
  <c r="BQ182" i="1"/>
  <c r="BR182" i="1"/>
  <c r="BR210" i="1" s="1"/>
  <c r="BS182" i="1"/>
  <c r="BS209" i="1" s="1"/>
  <c r="BT182" i="1"/>
  <c r="BU182" i="1"/>
  <c r="BU207" i="1" s="1"/>
  <c r="BV182" i="1"/>
  <c r="BV206" i="1" s="1"/>
  <c r="BW182" i="1"/>
  <c r="BX182" i="1"/>
  <c r="BY182" i="1"/>
  <c r="BZ182" i="1"/>
  <c r="BZ202" i="1" s="1"/>
  <c r="CA182" i="1"/>
  <c r="CA201" i="1" s="1"/>
  <c r="CB182" i="1"/>
  <c r="CC182" i="1"/>
  <c r="CC199" i="1" s="1"/>
  <c r="CD182" i="1"/>
  <c r="CD198" i="1" s="1"/>
  <c r="CE182" i="1"/>
  <c r="CF182" i="1"/>
  <c r="CG182" i="1"/>
  <c r="CH182" i="1"/>
  <c r="CH194" i="1" s="1"/>
  <c r="CI182" i="1"/>
  <c r="CI193" i="1" s="1"/>
  <c r="CJ182" i="1"/>
  <c r="CK182" i="1"/>
  <c r="CL182" i="1"/>
  <c r="CM182" i="1"/>
  <c r="CN182" i="1"/>
  <c r="C183" i="1"/>
  <c r="D183" i="1"/>
  <c r="D277" i="1" s="1"/>
  <c r="E183" i="1"/>
  <c r="F183" i="1"/>
  <c r="F275" i="1" s="1"/>
  <c r="G183" i="1"/>
  <c r="H183" i="1"/>
  <c r="H273" i="1" s="1"/>
  <c r="I183" i="1"/>
  <c r="J183" i="1"/>
  <c r="K183" i="1"/>
  <c r="L183" i="1"/>
  <c r="M183" i="1"/>
  <c r="M268" i="1" s="1"/>
  <c r="N183" i="1"/>
  <c r="N267" i="1" s="1"/>
  <c r="O183" i="1"/>
  <c r="P183" i="1"/>
  <c r="P265" i="1" s="1"/>
  <c r="Q183" i="1"/>
  <c r="R183" i="1"/>
  <c r="S183" i="1"/>
  <c r="T183" i="1"/>
  <c r="T261" i="1" s="1"/>
  <c r="U183" i="1"/>
  <c r="V183" i="1"/>
  <c r="V259" i="1" s="1"/>
  <c r="W183" i="1"/>
  <c r="X183" i="1"/>
  <c r="X257" i="1" s="1"/>
  <c r="Y183" i="1"/>
  <c r="Z183" i="1"/>
  <c r="AA183" i="1"/>
  <c r="AB183" i="1"/>
  <c r="AC183" i="1"/>
  <c r="AC252" i="1" s="1"/>
  <c r="AD183" i="1"/>
  <c r="AE183" i="1"/>
  <c r="AF183" i="1"/>
  <c r="AF249" i="1" s="1"/>
  <c r="AG183" i="1"/>
  <c r="AH183" i="1"/>
  <c r="AI183" i="1"/>
  <c r="AJ183" i="1"/>
  <c r="AK183" i="1"/>
  <c r="AK244" i="1" s="1"/>
  <c r="AL183" i="1"/>
  <c r="AL243" i="1" s="1"/>
  <c r="AM183" i="1"/>
  <c r="AN183" i="1"/>
  <c r="AN241" i="1" s="1"/>
  <c r="AO183" i="1"/>
  <c r="AP183" i="1"/>
  <c r="AQ183" i="1"/>
  <c r="AR183" i="1"/>
  <c r="AR237" i="1" s="1"/>
  <c r="AS183" i="1"/>
  <c r="AS236" i="1" s="1"/>
  <c r="AT183" i="1"/>
  <c r="AT235" i="1" s="1"/>
  <c r="AU183" i="1"/>
  <c r="AV183" i="1"/>
  <c r="AV233" i="1" s="1"/>
  <c r="AW183" i="1"/>
  <c r="AX183" i="1"/>
  <c r="AY183" i="1"/>
  <c r="AZ183" i="1"/>
  <c r="BA183" i="1"/>
  <c r="BA228" i="1" s="1"/>
  <c r="BB183" i="1"/>
  <c r="BB227" i="1" s="1"/>
  <c r="BC183" i="1"/>
  <c r="BD183" i="1"/>
  <c r="BD225" i="1" s="1"/>
  <c r="BE183" i="1"/>
  <c r="BF183" i="1"/>
  <c r="BG183" i="1"/>
  <c r="BH183" i="1"/>
  <c r="BI183" i="1"/>
  <c r="BJ183" i="1"/>
  <c r="BJ219" i="1" s="1"/>
  <c r="BK183" i="1"/>
  <c r="BL183" i="1"/>
  <c r="BM183" i="1"/>
  <c r="BN183" i="1"/>
  <c r="BO183" i="1"/>
  <c r="BP183" i="1"/>
  <c r="BP213" i="1" s="1"/>
  <c r="BQ183" i="1"/>
  <c r="BQ212" i="1" s="1"/>
  <c r="BR183" i="1"/>
  <c r="BR211" i="1" s="1"/>
  <c r="BS183" i="1"/>
  <c r="BT183" i="1"/>
  <c r="BT209" i="1" s="1"/>
  <c r="BU183" i="1"/>
  <c r="BV183" i="1"/>
  <c r="BW183" i="1"/>
  <c r="BX183" i="1"/>
  <c r="BX205" i="1" s="1"/>
  <c r="BY183" i="1"/>
  <c r="BY204" i="1" s="1"/>
  <c r="BZ183" i="1"/>
  <c r="BZ203" i="1" s="1"/>
  <c r="CA183" i="1"/>
  <c r="CB183" i="1"/>
  <c r="CB201" i="1" s="1"/>
  <c r="CC183" i="1"/>
  <c r="CD183" i="1"/>
  <c r="CE183" i="1"/>
  <c r="CF183" i="1"/>
  <c r="CF197" i="1" s="1"/>
  <c r="CG183" i="1"/>
  <c r="CG196" i="1" s="1"/>
  <c r="CH183" i="1"/>
  <c r="CH195" i="1" s="1"/>
  <c r="CI183" i="1"/>
  <c r="CJ183" i="1"/>
  <c r="CK183" i="1"/>
  <c r="CL183" i="1"/>
  <c r="CM183" i="1"/>
  <c r="CN183" i="1"/>
  <c r="C184" i="1"/>
  <c r="D184" i="1"/>
  <c r="D278" i="1" s="1"/>
  <c r="E184" i="1"/>
  <c r="F184" i="1"/>
  <c r="F276" i="1" s="1"/>
  <c r="G184" i="1"/>
  <c r="H184" i="1"/>
  <c r="I184" i="1"/>
  <c r="J184" i="1"/>
  <c r="K184" i="1"/>
  <c r="K271" i="1" s="1"/>
  <c r="L184" i="1"/>
  <c r="L270" i="1" s="1"/>
  <c r="M184" i="1"/>
  <c r="N184" i="1"/>
  <c r="N268" i="1" s="1"/>
  <c r="O184" i="1"/>
  <c r="P184" i="1"/>
  <c r="Q184" i="1"/>
  <c r="R184" i="1"/>
  <c r="S184" i="1"/>
  <c r="T184" i="1"/>
  <c r="T262" i="1" s="1"/>
  <c r="U184" i="1"/>
  <c r="V184" i="1"/>
  <c r="V260" i="1" s="1"/>
  <c r="W184" i="1"/>
  <c r="X184" i="1"/>
  <c r="Y184" i="1"/>
  <c r="Z184" i="1"/>
  <c r="AA184" i="1"/>
  <c r="AA255" i="1" s="1"/>
  <c r="AB184" i="1"/>
  <c r="AC184" i="1"/>
  <c r="AD184" i="1"/>
  <c r="AD252" i="1" s="1"/>
  <c r="AE184" i="1"/>
  <c r="AF184" i="1"/>
  <c r="AG184" i="1"/>
  <c r="AH184" i="1"/>
  <c r="AI184" i="1"/>
  <c r="AJ184" i="1"/>
  <c r="AJ246" i="1" s="1"/>
  <c r="AK184" i="1"/>
  <c r="AL184" i="1"/>
  <c r="AL244" i="1" s="1"/>
  <c r="AM184" i="1"/>
  <c r="AN184" i="1"/>
  <c r="AO184" i="1"/>
  <c r="AP184" i="1"/>
  <c r="AQ184" i="1"/>
  <c r="AQ239" i="1" s="1"/>
  <c r="AR184" i="1"/>
  <c r="AR238" i="1" s="1"/>
  <c r="AS184" i="1"/>
  <c r="AT184" i="1"/>
  <c r="AT236" i="1" s="1"/>
  <c r="AU184" i="1"/>
  <c r="AV184" i="1"/>
  <c r="AW184" i="1"/>
  <c r="AX184" i="1"/>
  <c r="AY184" i="1"/>
  <c r="AY231" i="1" s="1"/>
  <c r="AZ184" i="1"/>
  <c r="AZ230" i="1" s="1"/>
  <c r="BA184" i="1"/>
  <c r="BB184" i="1"/>
  <c r="BB228" i="1" s="1"/>
  <c r="BC184" i="1"/>
  <c r="BD184" i="1"/>
  <c r="BE184" i="1"/>
  <c r="BF184" i="1"/>
  <c r="BG184" i="1"/>
  <c r="BH184" i="1"/>
  <c r="BH222" i="1" s="1"/>
  <c r="BI184" i="1"/>
  <c r="BI221" i="1" s="1"/>
  <c r="BJ184" i="1"/>
  <c r="BJ220" i="1" s="1"/>
  <c r="BK184" i="1"/>
  <c r="BL184" i="1"/>
  <c r="BM184" i="1"/>
  <c r="BN184" i="1"/>
  <c r="BO184" i="1"/>
  <c r="BO215" i="1" s="1"/>
  <c r="BP184" i="1"/>
  <c r="BP214" i="1" s="1"/>
  <c r="BQ184" i="1"/>
  <c r="BQ213" i="1" s="1"/>
  <c r="BR184" i="1"/>
  <c r="BR212" i="1" s="1"/>
  <c r="BS184" i="1"/>
  <c r="BT184" i="1"/>
  <c r="BU184" i="1"/>
  <c r="BV184" i="1"/>
  <c r="BW184" i="1"/>
  <c r="BW207" i="1" s="1"/>
  <c r="BX184" i="1"/>
  <c r="BX206" i="1" s="1"/>
  <c r="BY184" i="1"/>
  <c r="BZ184" i="1"/>
  <c r="BZ204" i="1" s="1"/>
  <c r="CA184" i="1"/>
  <c r="CB184" i="1"/>
  <c r="CC184" i="1"/>
  <c r="CD184" i="1"/>
  <c r="CE184" i="1"/>
  <c r="CE199" i="1" s="1"/>
  <c r="CF184" i="1"/>
  <c r="CF198" i="1" s="1"/>
  <c r="CG184" i="1"/>
  <c r="CG197" i="1" s="1"/>
  <c r="CH184" i="1"/>
  <c r="CH196" i="1" s="1"/>
  <c r="CI184" i="1"/>
  <c r="CJ184" i="1"/>
  <c r="CK184" i="1"/>
  <c r="CL184" i="1"/>
  <c r="CM184" i="1"/>
  <c r="CN184" i="1"/>
  <c r="C185" i="1"/>
  <c r="D185" i="1"/>
  <c r="D279" i="1" s="1"/>
  <c r="E185" i="1"/>
  <c r="F185" i="1"/>
  <c r="G185" i="1"/>
  <c r="H185" i="1"/>
  <c r="I185" i="1"/>
  <c r="J185" i="1"/>
  <c r="J273" i="1" s="1"/>
  <c r="K185" i="1"/>
  <c r="L185" i="1"/>
  <c r="L271" i="1" s="1"/>
  <c r="M185" i="1"/>
  <c r="N185" i="1"/>
  <c r="O185" i="1"/>
  <c r="P185" i="1"/>
  <c r="Q185" i="1"/>
  <c r="Q266" i="1" s="1"/>
  <c r="R185" i="1"/>
  <c r="S185" i="1"/>
  <c r="T185" i="1"/>
  <c r="T263" i="1" s="1"/>
  <c r="U185" i="1"/>
  <c r="V185" i="1"/>
  <c r="W185" i="1"/>
  <c r="X185" i="1"/>
  <c r="Y185" i="1"/>
  <c r="Y258" i="1" s="1"/>
  <c r="Z185" i="1"/>
  <c r="Z257" i="1" s="1"/>
  <c r="AA185" i="1"/>
  <c r="AB185" i="1"/>
  <c r="AB255" i="1" s="1"/>
  <c r="AC185" i="1"/>
  <c r="AD185" i="1"/>
  <c r="AE185" i="1"/>
  <c r="AF185" i="1"/>
  <c r="AG185" i="1"/>
  <c r="AG250" i="1" s="1"/>
  <c r="AH185" i="1"/>
  <c r="AH249" i="1" s="1"/>
  <c r="AI185" i="1"/>
  <c r="AJ185" i="1"/>
  <c r="AJ247" i="1" s="1"/>
  <c r="AK185" i="1"/>
  <c r="AL185" i="1"/>
  <c r="AM185" i="1"/>
  <c r="AN185" i="1"/>
  <c r="AO185" i="1"/>
  <c r="AO242" i="1" s="1"/>
  <c r="AP185" i="1"/>
  <c r="AP241" i="1" s="1"/>
  <c r="AQ185" i="1"/>
  <c r="AR185" i="1"/>
  <c r="AR239" i="1" s="1"/>
  <c r="AS185" i="1"/>
  <c r="AT185" i="1"/>
  <c r="AU185" i="1"/>
  <c r="AV185" i="1"/>
  <c r="AV235" i="1" s="1"/>
  <c r="AW185" i="1"/>
  <c r="AW234" i="1" s="1"/>
  <c r="AX185" i="1"/>
  <c r="AX233" i="1" s="1"/>
  <c r="AY185" i="1"/>
  <c r="AZ185" i="1"/>
  <c r="AZ231" i="1" s="1"/>
  <c r="BA185" i="1"/>
  <c r="BB185" i="1"/>
  <c r="BC185" i="1"/>
  <c r="BD185" i="1"/>
  <c r="BE185" i="1"/>
  <c r="BE226" i="1" s="1"/>
  <c r="BF185" i="1"/>
  <c r="BF225" i="1" s="1"/>
  <c r="BG185" i="1"/>
  <c r="BH185" i="1"/>
  <c r="BH223" i="1" s="1"/>
  <c r="BI185" i="1"/>
  <c r="BJ185" i="1"/>
  <c r="BK185" i="1"/>
  <c r="BL185" i="1"/>
  <c r="BM185" i="1"/>
  <c r="BM218" i="1" s="1"/>
  <c r="BN185" i="1"/>
  <c r="BN217" i="1" s="1"/>
  <c r="BO185" i="1"/>
  <c r="BO216" i="1" s="1"/>
  <c r="BP185" i="1"/>
  <c r="BP215" i="1" s="1"/>
  <c r="BQ185" i="1"/>
  <c r="BR185" i="1"/>
  <c r="BS185" i="1"/>
  <c r="BT185" i="1"/>
  <c r="BU185" i="1"/>
  <c r="BU210" i="1" s="1"/>
  <c r="BV185" i="1"/>
  <c r="BV209" i="1" s="1"/>
  <c r="BW185" i="1"/>
  <c r="BX185" i="1"/>
  <c r="BX207" i="1" s="1"/>
  <c r="BY185" i="1"/>
  <c r="BZ185" i="1"/>
  <c r="CA185" i="1"/>
  <c r="CB185" i="1"/>
  <c r="CC185" i="1"/>
  <c r="CC202" i="1" s="1"/>
  <c r="CD185" i="1"/>
  <c r="CD201" i="1" s="1"/>
  <c r="CE185" i="1"/>
  <c r="CE200" i="1" s="1"/>
  <c r="CF185" i="1"/>
  <c r="CF199" i="1" s="1"/>
  <c r="CG185" i="1"/>
  <c r="CH185" i="1"/>
  <c r="CI185" i="1"/>
  <c r="CJ185" i="1"/>
  <c r="CK185" i="1"/>
  <c r="CK194" i="1" s="1"/>
  <c r="CL185" i="1"/>
  <c r="CL193" i="1" s="1"/>
  <c r="CM185" i="1"/>
  <c r="CN185" i="1"/>
  <c r="C186" i="1"/>
  <c r="D186" i="1"/>
  <c r="E186" i="1"/>
  <c r="F186" i="1"/>
  <c r="F278" i="1" s="1"/>
  <c r="G186" i="1"/>
  <c r="G277" i="1" s="1"/>
  <c r="H186" i="1"/>
  <c r="H276" i="1" s="1"/>
  <c r="I186" i="1"/>
  <c r="J186" i="1"/>
  <c r="J274" i="1" s="1"/>
  <c r="K186" i="1"/>
  <c r="L186" i="1"/>
  <c r="M186" i="1"/>
  <c r="N186" i="1"/>
  <c r="N270" i="1" s="1"/>
  <c r="O186" i="1"/>
  <c r="O269" i="1" s="1"/>
  <c r="P186" i="1"/>
  <c r="Q186" i="1"/>
  <c r="R186" i="1"/>
  <c r="R266" i="1" s="1"/>
  <c r="S186" i="1"/>
  <c r="T186" i="1"/>
  <c r="U186" i="1"/>
  <c r="V186" i="1"/>
  <c r="W186" i="1"/>
  <c r="X186" i="1"/>
  <c r="X260" i="1" s="1"/>
  <c r="Y186" i="1"/>
  <c r="Z186" i="1"/>
  <c r="AA186" i="1"/>
  <c r="AB186" i="1"/>
  <c r="AC186" i="1"/>
  <c r="AD186" i="1"/>
  <c r="AD254" i="1" s="1"/>
  <c r="AE186" i="1"/>
  <c r="AE253" i="1" s="1"/>
  <c r="AF186" i="1"/>
  <c r="AF252" i="1" s="1"/>
  <c r="AG186" i="1"/>
  <c r="AH186" i="1"/>
  <c r="AH250" i="1" s="1"/>
  <c r="AI186" i="1"/>
  <c r="AJ186" i="1"/>
  <c r="AK186" i="1"/>
  <c r="AL186" i="1"/>
  <c r="AL246" i="1" s="1"/>
  <c r="AM186" i="1"/>
  <c r="AM245" i="1" s="1"/>
  <c r="AN186" i="1"/>
  <c r="AN244" i="1" s="1"/>
  <c r="AO186" i="1"/>
  <c r="AP186" i="1"/>
  <c r="AP242" i="1" s="1"/>
  <c r="AQ186" i="1"/>
  <c r="AR186" i="1"/>
  <c r="AS186" i="1"/>
  <c r="AT186" i="1"/>
  <c r="AU186" i="1"/>
  <c r="AU237" i="1" s="1"/>
  <c r="AV186" i="1"/>
  <c r="AW186" i="1"/>
  <c r="AX186" i="1"/>
  <c r="AX234" i="1" s="1"/>
  <c r="AY186" i="1"/>
  <c r="AZ186" i="1"/>
  <c r="BA186" i="1"/>
  <c r="BB186" i="1"/>
  <c r="BC186" i="1"/>
  <c r="BD186" i="1"/>
  <c r="BE186" i="1"/>
  <c r="BF186" i="1"/>
  <c r="BF226" i="1" s="1"/>
  <c r="BG186" i="1"/>
  <c r="BH186" i="1"/>
  <c r="BI186" i="1"/>
  <c r="BJ186" i="1"/>
  <c r="BK186" i="1"/>
  <c r="BK221" i="1" s="1"/>
  <c r="BL186" i="1"/>
  <c r="BM186" i="1"/>
  <c r="BN186" i="1"/>
  <c r="BN218" i="1" s="1"/>
  <c r="BO186" i="1"/>
  <c r="BP186" i="1"/>
  <c r="BQ186" i="1"/>
  <c r="BR186" i="1"/>
  <c r="BS186" i="1"/>
  <c r="BS213" i="1" s="1"/>
  <c r="BT186" i="1"/>
  <c r="BU186" i="1"/>
  <c r="BU211" i="1" s="1"/>
  <c r="BV186" i="1"/>
  <c r="BV210" i="1" s="1"/>
  <c r="BW186" i="1"/>
  <c r="BX186" i="1"/>
  <c r="BY186" i="1"/>
  <c r="BZ186" i="1"/>
  <c r="CA186" i="1"/>
  <c r="CA205" i="1" s="1"/>
  <c r="CB186" i="1"/>
  <c r="CB204" i="1" s="1"/>
  <c r="CC186" i="1"/>
  <c r="CC203" i="1" s="1"/>
  <c r="CD186" i="1"/>
  <c r="CD202" i="1" s="1"/>
  <c r="CE186" i="1"/>
  <c r="CE201" i="1" s="1"/>
  <c r="CF186" i="1"/>
  <c r="CG186" i="1"/>
  <c r="CH186" i="1"/>
  <c r="CI186" i="1"/>
  <c r="CI197" i="1" s="1"/>
  <c r="CJ186" i="1"/>
  <c r="CK186" i="1"/>
  <c r="CK195" i="1" s="1"/>
  <c r="CL186" i="1"/>
  <c r="CL194" i="1" s="1"/>
  <c r="CM186" i="1"/>
  <c r="CM193" i="1" s="1"/>
  <c r="CN186" i="1"/>
  <c r="D193" i="1"/>
  <c r="E193" i="1"/>
  <c r="F193" i="1"/>
  <c r="G193" i="1"/>
  <c r="H193" i="1"/>
  <c r="I193" i="1"/>
  <c r="L193" i="1"/>
  <c r="N193" i="1"/>
  <c r="Q193" i="1"/>
  <c r="T193" i="1"/>
  <c r="U193" i="1"/>
  <c r="V193" i="1"/>
  <c r="Y193" i="1"/>
  <c r="AB193" i="1"/>
  <c r="AC193" i="1"/>
  <c r="AD193" i="1"/>
  <c r="AG193" i="1"/>
  <c r="AK193" i="1"/>
  <c r="AL193" i="1"/>
  <c r="AM193" i="1"/>
  <c r="AO193" i="1"/>
  <c r="AT193" i="1"/>
  <c r="AW193" i="1"/>
  <c r="BB193" i="1"/>
  <c r="BE193" i="1"/>
  <c r="BJ193" i="1"/>
  <c r="BM193" i="1"/>
  <c r="BR193" i="1"/>
  <c r="BU193" i="1"/>
  <c r="BY193" i="1"/>
  <c r="BZ193" i="1"/>
  <c r="CC193" i="1"/>
  <c r="CH193" i="1"/>
  <c r="CK193" i="1"/>
  <c r="CN193" i="1"/>
  <c r="F194" i="1"/>
  <c r="H194" i="1"/>
  <c r="M194" i="1"/>
  <c r="N194" i="1"/>
  <c r="Q194" i="1"/>
  <c r="U194" i="1"/>
  <c r="V194" i="1"/>
  <c r="AB194" i="1"/>
  <c r="AC194" i="1"/>
  <c r="AD194" i="1"/>
  <c r="AN194" i="1"/>
  <c r="AO194" i="1"/>
  <c r="AS194" i="1"/>
  <c r="AV194" i="1"/>
  <c r="BA194" i="1"/>
  <c r="BY194" i="1"/>
  <c r="CG194" i="1"/>
  <c r="E195" i="1"/>
  <c r="H195" i="1"/>
  <c r="I195" i="1"/>
  <c r="M195" i="1"/>
  <c r="Q195" i="1"/>
  <c r="U195" i="1"/>
  <c r="Y195" i="1"/>
  <c r="AC195" i="1"/>
  <c r="AG195" i="1"/>
  <c r="AN195" i="1"/>
  <c r="AO195" i="1"/>
  <c r="AS195" i="1"/>
  <c r="AW195" i="1"/>
  <c r="AX195" i="1"/>
  <c r="BA195" i="1"/>
  <c r="BM195" i="1"/>
  <c r="BQ195" i="1"/>
  <c r="BU195" i="1"/>
  <c r="CC195" i="1"/>
  <c r="D196" i="1"/>
  <c r="I196" i="1"/>
  <c r="K196" i="1"/>
  <c r="L196" i="1"/>
  <c r="Q196" i="1"/>
  <c r="S196" i="1"/>
  <c r="T196" i="1"/>
  <c r="Y196" i="1"/>
  <c r="AA196" i="1"/>
  <c r="AB196" i="1"/>
  <c r="AG196" i="1"/>
  <c r="AI196" i="1"/>
  <c r="AM196" i="1"/>
  <c r="AO196" i="1"/>
  <c r="AQ196" i="1"/>
  <c r="AW196" i="1"/>
  <c r="AY196" i="1"/>
  <c r="BC196" i="1"/>
  <c r="BE196" i="1"/>
  <c r="BG196" i="1"/>
  <c r="BH196" i="1"/>
  <c r="BM196" i="1"/>
  <c r="BU196" i="1"/>
  <c r="CE196" i="1"/>
  <c r="CI196" i="1"/>
  <c r="D197" i="1"/>
  <c r="E197" i="1"/>
  <c r="F197" i="1"/>
  <c r="I197" i="1"/>
  <c r="K197" i="1"/>
  <c r="L197" i="1"/>
  <c r="M197" i="1"/>
  <c r="N197" i="1"/>
  <c r="Q197" i="1"/>
  <c r="S197" i="1"/>
  <c r="T197" i="1"/>
  <c r="V197" i="1"/>
  <c r="Y197" i="1"/>
  <c r="AA197" i="1"/>
  <c r="AC197" i="1"/>
  <c r="AD197" i="1"/>
  <c r="AG197" i="1"/>
  <c r="AI197" i="1"/>
  <c r="AL197" i="1"/>
  <c r="AO197" i="1"/>
  <c r="AQ197" i="1"/>
  <c r="AS197" i="1"/>
  <c r="AT197" i="1"/>
  <c r="AW197" i="1"/>
  <c r="AY197" i="1"/>
  <c r="BA197" i="1"/>
  <c r="BB197" i="1"/>
  <c r="BE197" i="1"/>
  <c r="BG197" i="1"/>
  <c r="BJ197" i="1"/>
  <c r="BM197" i="1"/>
  <c r="BQ197" i="1"/>
  <c r="BR197" i="1"/>
  <c r="BU197" i="1"/>
  <c r="BW197" i="1"/>
  <c r="BY197" i="1"/>
  <c r="BZ197" i="1"/>
  <c r="CA197" i="1"/>
  <c r="CC197" i="1"/>
  <c r="CE197" i="1"/>
  <c r="CH197" i="1"/>
  <c r="F198" i="1"/>
  <c r="K198" i="1"/>
  <c r="N198" i="1"/>
  <c r="S198" i="1"/>
  <c r="V198" i="1"/>
  <c r="X198" i="1"/>
  <c r="AA198" i="1"/>
  <c r="AI198" i="1"/>
  <c r="AO198" i="1"/>
  <c r="AT198" i="1"/>
  <c r="AW198" i="1"/>
  <c r="AY198" i="1"/>
  <c r="BB198" i="1"/>
  <c r="BG198" i="1"/>
  <c r="BJ198" i="1"/>
  <c r="BO198" i="1"/>
  <c r="CE198" i="1"/>
  <c r="CH198" i="1"/>
  <c r="E199" i="1"/>
  <c r="L199" i="1"/>
  <c r="M199" i="1"/>
  <c r="U199" i="1"/>
  <c r="AC199" i="1"/>
  <c r="AK199" i="1"/>
  <c r="AN199" i="1"/>
  <c r="AR199" i="1"/>
  <c r="AS199" i="1"/>
  <c r="AV199" i="1"/>
  <c r="BA199" i="1"/>
  <c r="BQ199" i="1"/>
  <c r="CG199" i="1"/>
  <c r="D200" i="1"/>
  <c r="I200" i="1"/>
  <c r="K200" i="1"/>
  <c r="L200" i="1"/>
  <c r="N200" i="1"/>
  <c r="Q200" i="1"/>
  <c r="S200" i="1"/>
  <c r="T200" i="1"/>
  <c r="Y200" i="1"/>
  <c r="AA200" i="1"/>
  <c r="AB200" i="1"/>
  <c r="AG200" i="1"/>
  <c r="AO200" i="1"/>
  <c r="AQ200" i="1"/>
  <c r="BD200" i="1"/>
  <c r="BE200" i="1"/>
  <c r="BG200" i="1"/>
  <c r="BU200" i="1"/>
  <c r="BY200" i="1"/>
  <c r="CC200" i="1"/>
  <c r="D201" i="1"/>
  <c r="E201" i="1"/>
  <c r="F201" i="1"/>
  <c r="I201" i="1"/>
  <c r="K201" i="1"/>
  <c r="L201" i="1"/>
  <c r="M201" i="1"/>
  <c r="N201" i="1"/>
  <c r="Q201" i="1"/>
  <c r="S201" i="1"/>
  <c r="T201" i="1"/>
  <c r="U201" i="1"/>
  <c r="V201" i="1"/>
  <c r="Y201" i="1"/>
  <c r="AA201" i="1"/>
  <c r="AD201" i="1"/>
  <c r="AG201" i="1"/>
  <c r="AI201" i="1"/>
  <c r="AL201" i="1"/>
  <c r="AN201" i="1"/>
  <c r="AO201" i="1"/>
  <c r="AQ201" i="1"/>
  <c r="AS201" i="1"/>
  <c r="AT201" i="1"/>
  <c r="AW201" i="1"/>
  <c r="AY201" i="1"/>
  <c r="BA201" i="1"/>
  <c r="BB201" i="1"/>
  <c r="BE201" i="1"/>
  <c r="BG201" i="1"/>
  <c r="BI201" i="1"/>
  <c r="BJ201" i="1"/>
  <c r="BM201" i="1"/>
  <c r="BO201" i="1"/>
  <c r="BR201" i="1"/>
  <c r="BU201" i="1"/>
  <c r="BW201" i="1"/>
  <c r="BZ201" i="1"/>
  <c r="CC201" i="1"/>
  <c r="E202" i="1"/>
  <c r="F202" i="1"/>
  <c r="H202" i="1"/>
  <c r="J202" i="1"/>
  <c r="K202" i="1"/>
  <c r="M202" i="1"/>
  <c r="N202" i="1"/>
  <c r="S202" i="1"/>
  <c r="U202" i="1"/>
  <c r="AA202" i="1"/>
  <c r="AB202" i="1"/>
  <c r="AD202" i="1"/>
  <c r="AI202" i="1"/>
  <c r="AN202" i="1"/>
  <c r="AQ202" i="1"/>
  <c r="AY202" i="1"/>
  <c r="BE202" i="1"/>
  <c r="BG202" i="1"/>
  <c r="BO202" i="1"/>
  <c r="BW202" i="1"/>
  <c r="D203" i="1"/>
  <c r="E203" i="1"/>
  <c r="I203" i="1"/>
  <c r="L203" i="1"/>
  <c r="M203" i="1"/>
  <c r="U203" i="1"/>
  <c r="X203" i="1"/>
  <c r="Y203" i="1"/>
  <c r="AA203" i="1"/>
  <c r="AC203" i="1"/>
  <c r="AG203" i="1"/>
  <c r="AK203" i="1"/>
  <c r="AQ203" i="1"/>
  <c r="AS203" i="1"/>
  <c r="BC203" i="1"/>
  <c r="BE203" i="1"/>
  <c r="BM203" i="1"/>
  <c r="BS203" i="1"/>
  <c r="BY203" i="1"/>
  <c r="D204" i="1"/>
  <c r="I204" i="1"/>
  <c r="K204" i="1"/>
  <c r="L204" i="1"/>
  <c r="O204" i="1"/>
  <c r="Q204" i="1"/>
  <c r="S204" i="1"/>
  <c r="T204" i="1"/>
  <c r="Y204" i="1"/>
  <c r="AA204" i="1"/>
  <c r="AB204" i="1"/>
  <c r="AG204" i="1"/>
  <c r="AI204" i="1"/>
  <c r="AJ204" i="1"/>
  <c r="AM204" i="1"/>
  <c r="AO204" i="1"/>
  <c r="AQ204" i="1"/>
  <c r="AW204" i="1"/>
  <c r="AZ204" i="1"/>
  <c r="BC204" i="1"/>
  <c r="BE204" i="1"/>
  <c r="BG204" i="1"/>
  <c r="BM204" i="1"/>
  <c r="BU204" i="1"/>
  <c r="BW204" i="1"/>
  <c r="D205" i="1"/>
  <c r="E205" i="1"/>
  <c r="F205" i="1"/>
  <c r="G205" i="1"/>
  <c r="I205" i="1"/>
  <c r="K205" i="1"/>
  <c r="L205" i="1"/>
  <c r="M205" i="1"/>
  <c r="N205" i="1"/>
  <c r="Q205" i="1"/>
  <c r="S205" i="1"/>
  <c r="U205" i="1"/>
  <c r="V205" i="1"/>
  <c r="Y205" i="1"/>
  <c r="AA205" i="1"/>
  <c r="AB205" i="1"/>
  <c r="AC205" i="1"/>
  <c r="AD205" i="1"/>
  <c r="AG205" i="1"/>
  <c r="AI205" i="1"/>
  <c r="AK205" i="1"/>
  <c r="AL205" i="1"/>
  <c r="AO205" i="1"/>
  <c r="AQ205" i="1"/>
  <c r="AT205" i="1"/>
  <c r="AW205" i="1"/>
  <c r="AX205" i="1"/>
  <c r="AY205" i="1"/>
  <c r="AZ205" i="1"/>
  <c r="BB205" i="1"/>
  <c r="BE205" i="1"/>
  <c r="BG205" i="1"/>
  <c r="BH205" i="1"/>
  <c r="BI205" i="1"/>
  <c r="BJ205" i="1"/>
  <c r="BM205" i="1"/>
  <c r="BO205" i="1"/>
  <c r="BP205" i="1"/>
  <c r="BR205" i="1"/>
  <c r="BS205" i="1"/>
  <c r="BU205" i="1"/>
  <c r="BW205" i="1"/>
  <c r="BY205" i="1"/>
  <c r="BZ205" i="1"/>
  <c r="E206" i="1"/>
  <c r="F206" i="1"/>
  <c r="K206" i="1"/>
  <c r="M206" i="1"/>
  <c r="N206" i="1"/>
  <c r="P206" i="1"/>
  <c r="S206" i="1"/>
  <c r="U206" i="1"/>
  <c r="AA206" i="1"/>
  <c r="AC206" i="1"/>
  <c r="AF206" i="1"/>
  <c r="AI206" i="1"/>
  <c r="AK206" i="1"/>
  <c r="AL206" i="1"/>
  <c r="AQ206" i="1"/>
  <c r="AU206" i="1"/>
  <c r="AV206" i="1"/>
  <c r="AY206" i="1"/>
  <c r="BA206" i="1"/>
  <c r="BG206" i="1"/>
  <c r="BO206" i="1"/>
  <c r="BQ206" i="1"/>
  <c r="BU206" i="1"/>
  <c r="BW206" i="1"/>
  <c r="BZ206" i="1"/>
  <c r="E207" i="1"/>
  <c r="H207" i="1"/>
  <c r="I207" i="1"/>
  <c r="K207" i="1"/>
  <c r="M207" i="1"/>
  <c r="T207" i="1"/>
  <c r="U207" i="1"/>
  <c r="Z207" i="1"/>
  <c r="AC207" i="1"/>
  <c r="AE207" i="1"/>
  <c r="AK207" i="1"/>
  <c r="AN207" i="1"/>
  <c r="AS207" i="1"/>
  <c r="BA207" i="1"/>
  <c r="BI207" i="1"/>
  <c r="BY207" i="1"/>
  <c r="D208" i="1"/>
  <c r="F208" i="1"/>
  <c r="I208" i="1"/>
  <c r="K208" i="1"/>
  <c r="L208" i="1"/>
  <c r="N208" i="1"/>
  <c r="Q208" i="1"/>
  <c r="S208" i="1"/>
  <c r="T208" i="1"/>
  <c r="X208" i="1"/>
  <c r="Y208" i="1"/>
  <c r="AA208" i="1"/>
  <c r="AB208" i="1"/>
  <c r="AG208" i="1"/>
  <c r="AH208" i="1"/>
  <c r="AI208" i="1"/>
  <c r="AN208" i="1"/>
  <c r="AO208" i="1"/>
  <c r="AQ208" i="1"/>
  <c r="AR208" i="1"/>
  <c r="AW208" i="1"/>
  <c r="AY208" i="1"/>
  <c r="AZ208" i="1"/>
  <c r="BE208" i="1"/>
  <c r="BH208" i="1"/>
  <c r="BM208" i="1"/>
  <c r="BO208" i="1"/>
  <c r="BU208" i="1"/>
  <c r="BW208" i="1"/>
  <c r="D209" i="1"/>
  <c r="E209" i="1"/>
  <c r="F209" i="1"/>
  <c r="H209" i="1"/>
  <c r="I209" i="1"/>
  <c r="K209" i="1"/>
  <c r="L209" i="1"/>
  <c r="M209" i="1"/>
  <c r="N209" i="1"/>
  <c r="P209" i="1"/>
  <c r="Q209" i="1"/>
  <c r="S209" i="1"/>
  <c r="U209" i="1"/>
  <c r="V209" i="1"/>
  <c r="X209" i="1"/>
  <c r="Y209" i="1"/>
  <c r="AA209" i="1"/>
  <c r="AC209" i="1"/>
  <c r="AD209" i="1"/>
  <c r="AF209" i="1"/>
  <c r="AG209" i="1"/>
  <c r="AI209" i="1"/>
  <c r="AK209" i="1"/>
  <c r="AL209" i="1"/>
  <c r="AM209" i="1"/>
  <c r="AO209" i="1"/>
  <c r="AP209" i="1"/>
  <c r="AQ209" i="1"/>
  <c r="AS209" i="1"/>
  <c r="AT209" i="1"/>
  <c r="AW209" i="1"/>
  <c r="AY209" i="1"/>
  <c r="BA209" i="1"/>
  <c r="BB209" i="1"/>
  <c r="BE209" i="1"/>
  <c r="BG209" i="1"/>
  <c r="BI209" i="1"/>
  <c r="BJ209" i="1"/>
  <c r="BM209" i="1"/>
  <c r="BO209" i="1"/>
  <c r="BQ209" i="1"/>
  <c r="BR209" i="1"/>
  <c r="BU209" i="1"/>
  <c r="BW209" i="1"/>
  <c r="E210" i="1"/>
  <c r="F210" i="1"/>
  <c r="G210" i="1"/>
  <c r="H210" i="1"/>
  <c r="K210" i="1"/>
  <c r="M210" i="1"/>
  <c r="P210" i="1"/>
  <c r="S210" i="1"/>
  <c r="U210" i="1"/>
  <c r="AA210" i="1"/>
  <c r="AC210" i="1"/>
  <c r="AG210" i="1"/>
  <c r="AI210" i="1"/>
  <c r="AK210" i="1"/>
  <c r="AQ210" i="1"/>
  <c r="AS210" i="1"/>
  <c r="AY210" i="1"/>
  <c r="BA210" i="1"/>
  <c r="BG210" i="1"/>
  <c r="BI210" i="1"/>
  <c r="BO210" i="1"/>
  <c r="BQ210" i="1"/>
  <c r="BS210" i="1"/>
  <c r="E211" i="1"/>
  <c r="H211" i="1"/>
  <c r="I211" i="1"/>
  <c r="M211" i="1"/>
  <c r="P211" i="1"/>
  <c r="Q211" i="1"/>
  <c r="S211" i="1"/>
  <c r="U211" i="1"/>
  <c r="Y211" i="1"/>
  <c r="AB211" i="1"/>
  <c r="AC211" i="1"/>
  <c r="AF211" i="1"/>
  <c r="AI211" i="1"/>
  <c r="AK211" i="1"/>
  <c r="AN211" i="1"/>
  <c r="AO211" i="1"/>
  <c r="AS211" i="1"/>
  <c r="AV211" i="1"/>
  <c r="AW211" i="1"/>
  <c r="AX211" i="1"/>
  <c r="BA211" i="1"/>
  <c r="BF211" i="1"/>
  <c r="BI211" i="1"/>
  <c r="D212" i="1"/>
  <c r="F212" i="1"/>
  <c r="I212" i="1"/>
  <c r="J212" i="1"/>
  <c r="K212" i="1"/>
  <c r="L212" i="1"/>
  <c r="Q212" i="1"/>
  <c r="S212" i="1"/>
  <c r="T212" i="1"/>
  <c r="V212" i="1"/>
  <c r="Y212" i="1"/>
  <c r="AA212" i="1"/>
  <c r="AB212" i="1"/>
  <c r="AG212" i="1"/>
  <c r="AI212" i="1"/>
  <c r="AJ212" i="1"/>
  <c r="AO212" i="1"/>
  <c r="AQ212" i="1"/>
  <c r="AR212" i="1"/>
  <c r="AW212" i="1"/>
  <c r="BA212" i="1"/>
  <c r="BH212" i="1"/>
  <c r="BJ212" i="1"/>
  <c r="BO212" i="1"/>
  <c r="D213" i="1"/>
  <c r="E213" i="1"/>
  <c r="F213" i="1"/>
  <c r="I213" i="1"/>
  <c r="K213" i="1"/>
  <c r="M213" i="1"/>
  <c r="N213" i="1"/>
  <c r="P213" i="1"/>
  <c r="Q213" i="1"/>
  <c r="S213" i="1"/>
  <c r="U213" i="1"/>
  <c r="V213" i="1"/>
  <c r="Y213" i="1"/>
  <c r="AA213" i="1"/>
  <c r="AC213" i="1"/>
  <c r="AD213" i="1"/>
  <c r="AE213" i="1"/>
  <c r="AG213" i="1"/>
  <c r="AI213" i="1"/>
  <c r="AK213" i="1"/>
  <c r="AL213" i="1"/>
  <c r="AO213" i="1"/>
  <c r="AQ213" i="1"/>
  <c r="AS213" i="1"/>
  <c r="AT213" i="1"/>
  <c r="AW213" i="1"/>
  <c r="AY213" i="1"/>
  <c r="BA213" i="1"/>
  <c r="BB213" i="1"/>
  <c r="BE213" i="1"/>
  <c r="BG213" i="1"/>
  <c r="BI213" i="1"/>
  <c r="BJ213" i="1"/>
  <c r="BK213" i="1"/>
  <c r="BM213" i="1"/>
  <c r="BO213" i="1"/>
  <c r="BR213" i="1"/>
  <c r="E214" i="1"/>
  <c r="F214" i="1"/>
  <c r="K214" i="1"/>
  <c r="M214" i="1"/>
  <c r="N214" i="1"/>
  <c r="S214" i="1"/>
  <c r="U214" i="1"/>
  <c r="AA214" i="1"/>
  <c r="AC214" i="1"/>
  <c r="AD214" i="1"/>
  <c r="AI214" i="1"/>
  <c r="AK214" i="1"/>
  <c r="AM214" i="1"/>
  <c r="AQ214" i="1"/>
  <c r="AS214" i="1"/>
  <c r="AY214" i="1"/>
  <c r="BA214" i="1"/>
  <c r="BB214" i="1"/>
  <c r="BG214" i="1"/>
  <c r="BI214" i="1"/>
  <c r="BN214" i="1"/>
  <c r="BO214" i="1"/>
  <c r="BR214" i="1"/>
  <c r="E215" i="1"/>
  <c r="H215" i="1"/>
  <c r="I215" i="1"/>
  <c r="M215" i="1"/>
  <c r="O215" i="1"/>
  <c r="P215" i="1"/>
  <c r="Q215" i="1"/>
  <c r="U215" i="1"/>
  <c r="Y215" i="1"/>
  <c r="Z215" i="1"/>
  <c r="AC215" i="1"/>
  <c r="AG215" i="1"/>
  <c r="AO215" i="1"/>
  <c r="AQ215" i="1"/>
  <c r="AW215" i="1"/>
  <c r="BM215" i="1"/>
  <c r="D216" i="1"/>
  <c r="F216" i="1"/>
  <c r="I216" i="1"/>
  <c r="L216" i="1"/>
  <c r="Q216" i="1"/>
  <c r="T216" i="1"/>
  <c r="Y216" i="1"/>
  <c r="AB216" i="1"/>
  <c r="AD216" i="1"/>
  <c r="AG216" i="1"/>
  <c r="AO216" i="1"/>
  <c r="AS216" i="1"/>
  <c r="AW216" i="1"/>
  <c r="AX216" i="1"/>
  <c r="BE216" i="1"/>
  <c r="BM216" i="1"/>
  <c r="D217" i="1"/>
  <c r="E217" i="1"/>
  <c r="F217" i="1"/>
  <c r="I217" i="1"/>
  <c r="K217" i="1"/>
  <c r="M217" i="1"/>
  <c r="N217" i="1"/>
  <c r="Q217" i="1"/>
  <c r="S217" i="1"/>
  <c r="U217" i="1"/>
  <c r="V217" i="1"/>
  <c r="X217" i="1"/>
  <c r="Y217" i="1"/>
  <c r="AA217" i="1"/>
  <c r="AB217" i="1"/>
  <c r="AC217" i="1"/>
  <c r="AD217" i="1"/>
  <c r="AG217" i="1"/>
  <c r="AI217" i="1"/>
  <c r="AK217" i="1"/>
  <c r="AL217" i="1"/>
  <c r="AO217" i="1"/>
  <c r="AQ217" i="1"/>
  <c r="AT217" i="1"/>
  <c r="AW217" i="1"/>
  <c r="AY217" i="1"/>
  <c r="BA217" i="1"/>
  <c r="BB217" i="1"/>
  <c r="BE217" i="1"/>
  <c r="BG217" i="1"/>
  <c r="BJ217" i="1"/>
  <c r="BL217" i="1"/>
  <c r="BM217" i="1"/>
  <c r="BO217" i="1"/>
  <c r="E218" i="1"/>
  <c r="F218" i="1"/>
  <c r="K218" i="1"/>
  <c r="M218" i="1"/>
  <c r="P218" i="1"/>
  <c r="S218" i="1"/>
  <c r="U218" i="1"/>
  <c r="V218" i="1"/>
  <c r="W218" i="1"/>
  <c r="X218" i="1"/>
  <c r="AA218" i="1"/>
  <c r="AC218" i="1"/>
  <c r="AD218" i="1"/>
  <c r="AI218" i="1"/>
  <c r="AK218" i="1"/>
  <c r="AN218" i="1"/>
  <c r="AQ218" i="1"/>
  <c r="AS218" i="1"/>
  <c r="AT218" i="1"/>
  <c r="AV218" i="1"/>
  <c r="AY218" i="1"/>
  <c r="BA218" i="1"/>
  <c r="BG218" i="1"/>
  <c r="BI218" i="1"/>
  <c r="BJ218" i="1"/>
  <c r="E219" i="1"/>
  <c r="I219" i="1"/>
  <c r="K219" i="1"/>
  <c r="L219" i="1"/>
  <c r="M219" i="1"/>
  <c r="Q219" i="1"/>
  <c r="T219" i="1"/>
  <c r="U219" i="1"/>
  <c r="Y219" i="1"/>
  <c r="AC219" i="1"/>
  <c r="AG219" i="1"/>
  <c r="AK219" i="1"/>
  <c r="AO219" i="1"/>
  <c r="AS219" i="1"/>
  <c r="AU219" i="1"/>
  <c r="AW219" i="1"/>
  <c r="AY219" i="1"/>
  <c r="BA219" i="1"/>
  <c r="BI219" i="1"/>
  <c r="BK219" i="1"/>
  <c r="BM219" i="1"/>
  <c r="D220" i="1"/>
  <c r="F220" i="1"/>
  <c r="I220" i="1"/>
  <c r="K220" i="1"/>
  <c r="L220" i="1"/>
  <c r="Q220" i="1"/>
  <c r="S220" i="1"/>
  <c r="T220" i="1"/>
  <c r="V220" i="1"/>
  <c r="Y220" i="1"/>
  <c r="AA220" i="1"/>
  <c r="AB220" i="1"/>
  <c r="AE220" i="1"/>
  <c r="AG220" i="1"/>
  <c r="AI220" i="1"/>
  <c r="AO220" i="1"/>
  <c r="AQ220" i="1"/>
  <c r="AS220" i="1"/>
  <c r="AU220" i="1"/>
  <c r="AW220" i="1"/>
  <c r="AY220" i="1"/>
  <c r="BE220" i="1"/>
  <c r="BG220" i="1"/>
  <c r="BI220" i="1"/>
  <c r="E221" i="1"/>
  <c r="F221" i="1"/>
  <c r="H221" i="1"/>
  <c r="I221" i="1"/>
  <c r="K221" i="1"/>
  <c r="M221" i="1"/>
  <c r="N221" i="1"/>
  <c r="P221" i="1"/>
  <c r="Q221" i="1"/>
  <c r="S221" i="1"/>
  <c r="T221" i="1"/>
  <c r="U221" i="1"/>
  <c r="V221" i="1"/>
  <c r="Y221" i="1"/>
  <c r="AA221" i="1"/>
  <c r="AB221" i="1"/>
  <c r="AC221" i="1"/>
  <c r="AD221" i="1"/>
  <c r="AG221" i="1"/>
  <c r="AI221" i="1"/>
  <c r="AJ221" i="1"/>
  <c r="AL221" i="1"/>
  <c r="AN221" i="1"/>
  <c r="AO221" i="1"/>
  <c r="AQ221" i="1"/>
  <c r="AT221" i="1"/>
  <c r="AW221" i="1"/>
  <c r="AX221" i="1"/>
  <c r="AY221" i="1"/>
  <c r="BB221" i="1"/>
  <c r="BE221" i="1"/>
  <c r="BG221" i="1"/>
  <c r="BH221" i="1"/>
  <c r="BJ221" i="1"/>
  <c r="E222" i="1"/>
  <c r="H222" i="1"/>
  <c r="J222" i="1"/>
  <c r="K222" i="1"/>
  <c r="M222" i="1"/>
  <c r="P222" i="1"/>
  <c r="S222" i="1"/>
  <c r="T222" i="1"/>
  <c r="U222" i="1"/>
  <c r="V222" i="1"/>
  <c r="X222" i="1"/>
  <c r="AA222" i="1"/>
  <c r="AC222" i="1"/>
  <c r="AE222" i="1"/>
  <c r="AF222" i="1"/>
  <c r="AI222" i="1"/>
  <c r="AK222" i="1"/>
  <c r="AL222" i="1"/>
  <c r="AN222" i="1"/>
  <c r="AQ222" i="1"/>
  <c r="AS222" i="1"/>
  <c r="AY222" i="1"/>
  <c r="AZ222" i="1"/>
  <c r="BA222" i="1"/>
  <c r="BG222" i="1"/>
  <c r="BI222" i="1"/>
  <c r="BJ222" i="1"/>
  <c r="D223" i="1"/>
  <c r="E223" i="1"/>
  <c r="I223" i="1"/>
  <c r="L223" i="1"/>
  <c r="M223" i="1"/>
  <c r="O223" i="1"/>
  <c r="Q223" i="1"/>
  <c r="R223" i="1"/>
  <c r="T223" i="1"/>
  <c r="U223" i="1"/>
  <c r="Y223" i="1"/>
  <c r="AA223" i="1"/>
  <c r="AC223" i="1"/>
  <c r="AG223" i="1"/>
  <c r="AK223" i="1"/>
  <c r="AO223" i="1"/>
  <c r="AS223" i="1"/>
  <c r="AU223" i="1"/>
  <c r="AW223" i="1"/>
  <c r="BA223" i="1"/>
  <c r="BE223" i="1"/>
  <c r="BG223" i="1"/>
  <c r="BI223" i="1"/>
  <c r="D224" i="1"/>
  <c r="I224" i="1"/>
  <c r="K224" i="1"/>
  <c r="L224" i="1"/>
  <c r="Q224" i="1"/>
  <c r="S224" i="1"/>
  <c r="T224" i="1"/>
  <c r="Y224" i="1"/>
  <c r="AA224" i="1"/>
  <c r="AB224" i="1"/>
  <c r="AC224" i="1"/>
  <c r="AG224" i="1"/>
  <c r="AI224" i="1"/>
  <c r="AM224" i="1"/>
  <c r="AN224" i="1"/>
  <c r="AO224" i="1"/>
  <c r="AP224" i="1"/>
  <c r="AQ224" i="1"/>
  <c r="AW224" i="1"/>
  <c r="BA224" i="1"/>
  <c r="BC224" i="1"/>
  <c r="BE224" i="1"/>
  <c r="BG224" i="1"/>
  <c r="D225" i="1"/>
  <c r="E225" i="1"/>
  <c r="F225" i="1"/>
  <c r="H225" i="1"/>
  <c r="I225" i="1"/>
  <c r="K225" i="1"/>
  <c r="L225" i="1"/>
  <c r="M225" i="1"/>
  <c r="N225" i="1"/>
  <c r="P225" i="1"/>
  <c r="Q225" i="1"/>
  <c r="S225" i="1"/>
  <c r="T225" i="1"/>
  <c r="U225" i="1"/>
  <c r="V225" i="1"/>
  <c r="Y225" i="1"/>
  <c r="AA225" i="1"/>
  <c r="AB225" i="1"/>
  <c r="AC225" i="1"/>
  <c r="AD225" i="1"/>
  <c r="AE225" i="1"/>
  <c r="AG225" i="1"/>
  <c r="AI225" i="1"/>
  <c r="AJ225" i="1"/>
  <c r="AL225" i="1"/>
  <c r="AM225" i="1"/>
  <c r="AO225" i="1"/>
  <c r="AP225" i="1"/>
  <c r="AQ225" i="1"/>
  <c r="AR225" i="1"/>
  <c r="AT225" i="1"/>
  <c r="AW225" i="1"/>
  <c r="AX225" i="1"/>
  <c r="AY225" i="1"/>
  <c r="AZ225" i="1"/>
  <c r="BB225" i="1"/>
  <c r="BE225" i="1"/>
  <c r="BG225" i="1"/>
  <c r="E226" i="1"/>
  <c r="F226" i="1"/>
  <c r="H226" i="1"/>
  <c r="K226" i="1"/>
  <c r="M226" i="1"/>
  <c r="N226" i="1"/>
  <c r="P226" i="1"/>
  <c r="Q226" i="1"/>
  <c r="S226" i="1"/>
  <c r="U226" i="1"/>
  <c r="V226" i="1"/>
  <c r="AA226" i="1"/>
  <c r="AB226" i="1"/>
  <c r="AC226" i="1"/>
  <c r="AI226" i="1"/>
  <c r="AK226" i="1"/>
  <c r="AL226" i="1"/>
  <c r="AQ226" i="1"/>
  <c r="AS226" i="1"/>
  <c r="AT226" i="1"/>
  <c r="AY226" i="1"/>
  <c r="BA226" i="1"/>
  <c r="BB226" i="1"/>
  <c r="E227" i="1"/>
  <c r="H227" i="1"/>
  <c r="I227" i="1"/>
  <c r="J227" i="1"/>
  <c r="M227" i="1"/>
  <c r="O227" i="1"/>
  <c r="Q227" i="1"/>
  <c r="U227" i="1"/>
  <c r="X227" i="1"/>
  <c r="Y227" i="1"/>
  <c r="AC227" i="1"/>
  <c r="AF227" i="1"/>
  <c r="AG227" i="1"/>
  <c r="AK227" i="1"/>
  <c r="AN227" i="1"/>
  <c r="AO227" i="1"/>
  <c r="AS227" i="1"/>
  <c r="AV227" i="1"/>
  <c r="AW227" i="1"/>
  <c r="BA227" i="1"/>
  <c r="BE227" i="1"/>
  <c r="D228" i="1"/>
  <c r="E228" i="1"/>
  <c r="I228" i="1"/>
  <c r="K228" i="1"/>
  <c r="L228" i="1"/>
  <c r="O228" i="1"/>
  <c r="Q228" i="1"/>
  <c r="S228" i="1"/>
  <c r="T228" i="1"/>
  <c r="Y228" i="1"/>
  <c r="AA228" i="1"/>
  <c r="AB228" i="1"/>
  <c r="AC228" i="1"/>
  <c r="AG228" i="1"/>
  <c r="AI228" i="1"/>
  <c r="AJ228" i="1"/>
  <c r="AO228" i="1"/>
  <c r="AR228" i="1"/>
  <c r="AW228" i="1"/>
  <c r="AY228" i="1"/>
  <c r="AZ228" i="1"/>
  <c r="D229" i="1"/>
  <c r="E229" i="1"/>
  <c r="F229" i="1"/>
  <c r="G229" i="1"/>
  <c r="H229" i="1"/>
  <c r="I229" i="1"/>
  <c r="K229" i="1"/>
  <c r="M229" i="1"/>
  <c r="N229" i="1"/>
  <c r="Q229" i="1"/>
  <c r="S229" i="1"/>
  <c r="T229" i="1"/>
  <c r="U229" i="1"/>
  <c r="V229" i="1"/>
  <c r="Y229" i="1"/>
  <c r="AA229" i="1"/>
  <c r="AB229" i="1"/>
  <c r="AC229" i="1"/>
  <c r="AD229" i="1"/>
  <c r="AE229" i="1"/>
  <c r="AG229" i="1"/>
  <c r="AI229" i="1"/>
  <c r="AJ229" i="1"/>
  <c r="AK229" i="1"/>
  <c r="AL229" i="1"/>
  <c r="AO229" i="1"/>
  <c r="AQ229" i="1"/>
  <c r="AR229" i="1"/>
  <c r="AS229" i="1"/>
  <c r="AT229" i="1"/>
  <c r="AW229" i="1"/>
  <c r="AY229" i="1"/>
  <c r="AZ229" i="1"/>
  <c r="BA229" i="1"/>
  <c r="BB229" i="1"/>
  <c r="BC229" i="1"/>
  <c r="E230" i="1"/>
  <c r="H230" i="1"/>
  <c r="K230" i="1"/>
  <c r="M230" i="1"/>
  <c r="N230" i="1"/>
  <c r="P230" i="1"/>
  <c r="S230" i="1"/>
  <c r="U230" i="1"/>
  <c r="V230" i="1"/>
  <c r="X230" i="1"/>
  <c r="AA230" i="1"/>
  <c r="AC230" i="1"/>
  <c r="AD230" i="1"/>
  <c r="AF230" i="1"/>
  <c r="AI230" i="1"/>
  <c r="AK230" i="1"/>
  <c r="AN230" i="1"/>
  <c r="AP230" i="1"/>
  <c r="AQ230" i="1"/>
  <c r="AS230" i="1"/>
  <c r="AT230" i="1"/>
  <c r="AV230" i="1"/>
  <c r="AY230" i="1"/>
  <c r="BA230" i="1"/>
  <c r="BB230" i="1"/>
  <c r="E231" i="1"/>
  <c r="H231" i="1"/>
  <c r="I231" i="1"/>
  <c r="M231" i="1"/>
  <c r="O231" i="1"/>
  <c r="Q231" i="1"/>
  <c r="U231" i="1"/>
  <c r="X231" i="1"/>
  <c r="Y231" i="1"/>
  <c r="AA231" i="1"/>
  <c r="AC231" i="1"/>
  <c r="AD231" i="1"/>
  <c r="AG231" i="1"/>
  <c r="AK231" i="1"/>
  <c r="AM231" i="1"/>
  <c r="AO231" i="1"/>
  <c r="AS231" i="1"/>
  <c r="AU231" i="1"/>
  <c r="AV231" i="1"/>
  <c r="AW231" i="1"/>
  <c r="BA231" i="1"/>
  <c r="D232" i="1"/>
  <c r="F232" i="1"/>
  <c r="I232" i="1"/>
  <c r="K232" i="1"/>
  <c r="L232" i="1"/>
  <c r="Q232" i="1"/>
  <c r="S232" i="1"/>
  <c r="T232" i="1"/>
  <c r="V232" i="1"/>
  <c r="Y232" i="1"/>
  <c r="AA232" i="1"/>
  <c r="AB232" i="1"/>
  <c r="AE232" i="1"/>
  <c r="AG232" i="1"/>
  <c r="AI232" i="1"/>
  <c r="AO232" i="1"/>
  <c r="AQ232" i="1"/>
  <c r="AR232" i="1"/>
  <c r="AS232" i="1"/>
  <c r="AU232" i="1"/>
  <c r="AW232" i="1"/>
  <c r="AY232" i="1"/>
  <c r="D233" i="1"/>
  <c r="E233" i="1"/>
  <c r="F233" i="1"/>
  <c r="I233" i="1"/>
  <c r="K233" i="1"/>
  <c r="L233" i="1"/>
  <c r="M233" i="1"/>
  <c r="N233" i="1"/>
  <c r="Q233" i="1"/>
  <c r="S233" i="1"/>
  <c r="U233" i="1"/>
  <c r="V233" i="1"/>
  <c r="Y233" i="1"/>
  <c r="AA233" i="1"/>
  <c r="AB233" i="1"/>
  <c r="AC233" i="1"/>
  <c r="AD233" i="1"/>
  <c r="AG233" i="1"/>
  <c r="AI233" i="1"/>
  <c r="AJ233" i="1"/>
  <c r="AK233" i="1"/>
  <c r="AL233" i="1"/>
  <c r="AO233" i="1"/>
  <c r="AQ233" i="1"/>
  <c r="AS233" i="1"/>
  <c r="AT233" i="1"/>
  <c r="AW233" i="1"/>
  <c r="AY233" i="1"/>
  <c r="E234" i="1"/>
  <c r="F234" i="1"/>
  <c r="H234" i="1"/>
  <c r="I234" i="1"/>
  <c r="J234" i="1"/>
  <c r="K234" i="1"/>
  <c r="L234" i="1"/>
  <c r="M234" i="1"/>
  <c r="P234" i="1"/>
  <c r="S234" i="1"/>
  <c r="T234" i="1"/>
  <c r="U234" i="1"/>
  <c r="V234" i="1"/>
  <c r="X234" i="1"/>
  <c r="AA234" i="1"/>
  <c r="AC234" i="1"/>
  <c r="AF234" i="1"/>
  <c r="AI234" i="1"/>
  <c r="AJ234" i="1"/>
  <c r="AK234" i="1"/>
  <c r="AL234" i="1"/>
  <c r="AN234" i="1"/>
  <c r="AQ234" i="1"/>
  <c r="AS234" i="1"/>
  <c r="AT234" i="1"/>
  <c r="AV234" i="1"/>
  <c r="D235" i="1"/>
  <c r="E235" i="1"/>
  <c r="G235" i="1"/>
  <c r="H235" i="1"/>
  <c r="I235" i="1"/>
  <c r="K235" i="1"/>
  <c r="M235" i="1"/>
  <c r="P235" i="1"/>
  <c r="Q235" i="1"/>
  <c r="U235" i="1"/>
  <c r="X235" i="1"/>
  <c r="Y235" i="1"/>
  <c r="AC235" i="1"/>
  <c r="AE235" i="1"/>
  <c r="AG235" i="1"/>
  <c r="AJ235" i="1"/>
  <c r="AK235" i="1"/>
  <c r="AN235" i="1"/>
  <c r="AO235" i="1"/>
  <c r="AS235" i="1"/>
  <c r="AU235" i="1"/>
  <c r="AW235" i="1"/>
  <c r="D236" i="1"/>
  <c r="F236" i="1"/>
  <c r="I236" i="1"/>
  <c r="K236" i="1"/>
  <c r="L236" i="1"/>
  <c r="Q236" i="1"/>
  <c r="S236" i="1"/>
  <c r="T236" i="1"/>
  <c r="W236" i="1"/>
  <c r="Y236" i="1"/>
  <c r="AA236" i="1"/>
  <c r="AB236" i="1"/>
  <c r="AE236" i="1"/>
  <c r="AG236" i="1"/>
  <c r="AI236" i="1"/>
  <c r="AO236" i="1"/>
  <c r="AQ236" i="1"/>
  <c r="AV236" i="1"/>
  <c r="D237" i="1"/>
  <c r="E237" i="1"/>
  <c r="F237" i="1"/>
  <c r="I237" i="1"/>
  <c r="K237" i="1"/>
  <c r="L237" i="1"/>
  <c r="M237" i="1"/>
  <c r="N237" i="1"/>
  <c r="Q237" i="1"/>
  <c r="S237" i="1"/>
  <c r="T237" i="1"/>
  <c r="U237" i="1"/>
  <c r="V237" i="1"/>
  <c r="X237" i="1"/>
  <c r="Y237" i="1"/>
  <c r="AA237" i="1"/>
  <c r="AC237" i="1"/>
  <c r="AD237" i="1"/>
  <c r="AG237" i="1"/>
  <c r="AI237" i="1"/>
  <c r="AJ237" i="1"/>
  <c r="AK237" i="1"/>
  <c r="AL237" i="1"/>
  <c r="AO237" i="1"/>
  <c r="AP237" i="1"/>
  <c r="AQ237" i="1"/>
  <c r="AS237" i="1"/>
  <c r="AT237" i="1"/>
  <c r="E238" i="1"/>
  <c r="F238" i="1"/>
  <c r="H238" i="1"/>
  <c r="K238" i="1"/>
  <c r="M238" i="1"/>
  <c r="N238" i="1"/>
  <c r="P238" i="1"/>
  <c r="S238" i="1"/>
  <c r="U238" i="1"/>
  <c r="V238" i="1"/>
  <c r="W238" i="1"/>
  <c r="X238" i="1"/>
  <c r="AA238" i="1"/>
  <c r="AC238" i="1"/>
  <c r="AD238" i="1"/>
  <c r="AF238" i="1"/>
  <c r="AI238" i="1"/>
  <c r="AK238" i="1"/>
  <c r="AL238" i="1"/>
  <c r="AM238" i="1"/>
  <c r="AN238" i="1"/>
  <c r="AP238" i="1"/>
  <c r="AQ238" i="1"/>
  <c r="AS238" i="1"/>
  <c r="AT238" i="1"/>
  <c r="D239" i="1"/>
  <c r="E239" i="1"/>
  <c r="I239" i="1"/>
  <c r="M239" i="1"/>
  <c r="Q239" i="1"/>
  <c r="T239" i="1"/>
  <c r="U239" i="1"/>
  <c r="Y239" i="1"/>
  <c r="AC239" i="1"/>
  <c r="AD239" i="1"/>
  <c r="AG239" i="1"/>
  <c r="AK239" i="1"/>
  <c r="AM239" i="1"/>
  <c r="AO239" i="1"/>
  <c r="AP239" i="1"/>
  <c r="AS239" i="1"/>
  <c r="D240" i="1"/>
  <c r="G240" i="1"/>
  <c r="H240" i="1"/>
  <c r="I240" i="1"/>
  <c r="K240" i="1"/>
  <c r="L240" i="1"/>
  <c r="Q240" i="1"/>
  <c r="R240" i="1"/>
  <c r="S240" i="1"/>
  <c r="T240" i="1"/>
  <c r="Y240" i="1"/>
  <c r="AA240" i="1"/>
  <c r="AB240" i="1"/>
  <c r="AF240" i="1"/>
  <c r="AG240" i="1"/>
  <c r="AI240" i="1"/>
  <c r="AJ240" i="1"/>
  <c r="AM240" i="1"/>
  <c r="AO240" i="1"/>
  <c r="AQ240" i="1"/>
  <c r="AR240" i="1"/>
  <c r="D241" i="1"/>
  <c r="E241" i="1"/>
  <c r="F241" i="1"/>
  <c r="I241" i="1"/>
  <c r="K241" i="1"/>
  <c r="L241" i="1"/>
  <c r="M241" i="1"/>
  <c r="N241" i="1"/>
  <c r="Q241" i="1"/>
  <c r="R241" i="1"/>
  <c r="S241" i="1"/>
  <c r="T241" i="1"/>
  <c r="U241" i="1"/>
  <c r="V241" i="1"/>
  <c r="Y241" i="1"/>
  <c r="AA241" i="1"/>
  <c r="AB241" i="1"/>
  <c r="AC241" i="1"/>
  <c r="AD241" i="1"/>
  <c r="AG241" i="1"/>
  <c r="AI241" i="1"/>
  <c r="AJ241" i="1"/>
  <c r="AL241" i="1"/>
  <c r="AM241" i="1"/>
  <c r="AO241" i="1"/>
  <c r="AQ241" i="1"/>
  <c r="E242" i="1"/>
  <c r="G242" i="1"/>
  <c r="H242" i="1"/>
  <c r="I242" i="1"/>
  <c r="K242" i="1"/>
  <c r="M242" i="1"/>
  <c r="O242" i="1"/>
  <c r="P242" i="1"/>
  <c r="R242" i="1"/>
  <c r="S242" i="1"/>
  <c r="U242" i="1"/>
  <c r="X242" i="1"/>
  <c r="Y242" i="1"/>
  <c r="AA242" i="1"/>
  <c r="AC242" i="1"/>
  <c r="AF242" i="1"/>
  <c r="AG242" i="1"/>
  <c r="AI242" i="1"/>
  <c r="AJ242" i="1"/>
  <c r="AK242" i="1"/>
  <c r="AN242" i="1"/>
  <c r="E243" i="1"/>
  <c r="G243" i="1"/>
  <c r="I243" i="1"/>
  <c r="M243" i="1"/>
  <c r="O243" i="1"/>
  <c r="P243" i="1"/>
  <c r="Q243" i="1"/>
  <c r="R243" i="1"/>
  <c r="U243" i="1"/>
  <c r="X243" i="1"/>
  <c r="Y243" i="1"/>
  <c r="AA243" i="1"/>
  <c r="AC243" i="1"/>
  <c r="AE243" i="1"/>
  <c r="AF243" i="1"/>
  <c r="AG243" i="1"/>
  <c r="AK243" i="1"/>
  <c r="AM243" i="1"/>
  <c r="AN243" i="1"/>
  <c r="AO243" i="1"/>
  <c r="D244" i="1"/>
  <c r="I244" i="1"/>
  <c r="K244" i="1"/>
  <c r="L244" i="1"/>
  <c r="M244" i="1"/>
  <c r="Q244" i="1"/>
  <c r="S244" i="1"/>
  <c r="T244" i="1"/>
  <c r="U244" i="1"/>
  <c r="Y244" i="1"/>
  <c r="AA244" i="1"/>
  <c r="AB244" i="1"/>
  <c r="AE244" i="1"/>
  <c r="AG244" i="1"/>
  <c r="AI244" i="1"/>
  <c r="D245" i="1"/>
  <c r="E245" i="1"/>
  <c r="F245" i="1"/>
  <c r="I245" i="1"/>
  <c r="K245" i="1"/>
  <c r="L245" i="1"/>
  <c r="M245" i="1"/>
  <c r="N245" i="1"/>
  <c r="O245" i="1"/>
  <c r="Q245" i="1"/>
  <c r="R245" i="1"/>
  <c r="S245" i="1"/>
  <c r="T245" i="1"/>
  <c r="U245" i="1"/>
  <c r="V245" i="1"/>
  <c r="W245" i="1"/>
  <c r="Y245" i="1"/>
  <c r="AA245" i="1"/>
  <c r="AB245" i="1"/>
  <c r="AC245" i="1"/>
  <c r="AD245" i="1"/>
  <c r="AG245" i="1"/>
  <c r="AH245" i="1"/>
  <c r="AI245" i="1"/>
  <c r="AJ245" i="1"/>
  <c r="AK245" i="1"/>
  <c r="AL245" i="1"/>
  <c r="E246" i="1"/>
  <c r="F246" i="1"/>
  <c r="H246" i="1"/>
  <c r="J246" i="1"/>
  <c r="K246" i="1"/>
  <c r="M246" i="1"/>
  <c r="N246" i="1"/>
  <c r="P246" i="1"/>
  <c r="Q246" i="1"/>
  <c r="S246" i="1"/>
  <c r="U246" i="1"/>
  <c r="X246" i="1"/>
  <c r="AA246" i="1"/>
  <c r="AB246" i="1"/>
  <c r="AC246" i="1"/>
  <c r="AD246" i="1"/>
  <c r="AF246" i="1"/>
  <c r="AI246" i="1"/>
  <c r="AK246" i="1"/>
  <c r="E247" i="1"/>
  <c r="G247" i="1"/>
  <c r="H247" i="1"/>
  <c r="I247" i="1"/>
  <c r="M247" i="1"/>
  <c r="N247" i="1"/>
  <c r="P247" i="1"/>
  <c r="Q247" i="1"/>
  <c r="U247" i="1"/>
  <c r="Y247" i="1"/>
  <c r="Z247" i="1"/>
  <c r="AC247" i="1"/>
  <c r="AF247" i="1"/>
  <c r="AG247" i="1"/>
  <c r="AI247" i="1"/>
  <c r="AK247" i="1"/>
  <c r="D248" i="1"/>
  <c r="E248" i="1"/>
  <c r="I248" i="1"/>
  <c r="K248" i="1"/>
  <c r="L248" i="1"/>
  <c r="M248" i="1"/>
  <c r="Q248" i="1"/>
  <c r="S248" i="1"/>
  <c r="T248" i="1"/>
  <c r="W248" i="1"/>
  <c r="Y248" i="1"/>
  <c r="AA248" i="1"/>
  <c r="AB248" i="1"/>
  <c r="AG248" i="1"/>
  <c r="AI248" i="1"/>
  <c r="D249" i="1"/>
  <c r="E249" i="1"/>
  <c r="F249" i="1"/>
  <c r="I249" i="1"/>
  <c r="K249" i="1"/>
  <c r="L249" i="1"/>
  <c r="M249" i="1"/>
  <c r="N249" i="1"/>
  <c r="Q249" i="1"/>
  <c r="S249" i="1"/>
  <c r="T249" i="1"/>
  <c r="U249" i="1"/>
  <c r="V249" i="1"/>
  <c r="Y249" i="1"/>
  <c r="AA249" i="1"/>
  <c r="AB249" i="1"/>
  <c r="AC249" i="1"/>
  <c r="AD249" i="1"/>
  <c r="AG249" i="1"/>
  <c r="AI249" i="1"/>
  <c r="E250" i="1"/>
  <c r="F250" i="1"/>
  <c r="H250" i="1"/>
  <c r="K250" i="1"/>
  <c r="M250" i="1"/>
  <c r="N250" i="1"/>
  <c r="P250" i="1"/>
  <c r="S250" i="1"/>
  <c r="U250" i="1"/>
  <c r="V250" i="1"/>
  <c r="W250" i="1"/>
  <c r="X250" i="1"/>
  <c r="Z250" i="1"/>
  <c r="AA250" i="1"/>
  <c r="AC250" i="1"/>
  <c r="AF250" i="1"/>
  <c r="E251" i="1"/>
  <c r="G251" i="1"/>
  <c r="I251" i="1"/>
  <c r="M251" i="1"/>
  <c r="P251" i="1"/>
  <c r="Q251" i="1"/>
  <c r="S251" i="1"/>
  <c r="U251" i="1"/>
  <c r="Y251" i="1"/>
  <c r="AC251" i="1"/>
  <c r="AD251" i="1"/>
  <c r="AF251" i="1"/>
  <c r="AG251" i="1"/>
  <c r="D252" i="1"/>
  <c r="G252" i="1"/>
  <c r="I252" i="1"/>
  <c r="K252" i="1"/>
  <c r="L252" i="1"/>
  <c r="O252" i="1"/>
  <c r="P252" i="1"/>
  <c r="Q252" i="1"/>
  <c r="R252" i="1"/>
  <c r="S252" i="1"/>
  <c r="T252" i="1"/>
  <c r="Y252" i="1"/>
  <c r="AA252" i="1"/>
  <c r="AB252" i="1"/>
  <c r="D253" i="1"/>
  <c r="E253" i="1"/>
  <c r="F253" i="1"/>
  <c r="H253" i="1"/>
  <c r="I253" i="1"/>
  <c r="K253" i="1"/>
  <c r="L253" i="1"/>
  <c r="M253" i="1"/>
  <c r="N253" i="1"/>
  <c r="Q253" i="1"/>
  <c r="S253" i="1"/>
  <c r="T253" i="1"/>
  <c r="U253" i="1"/>
  <c r="V253" i="1"/>
  <c r="Y253" i="1"/>
  <c r="Z253" i="1"/>
  <c r="AA253" i="1"/>
  <c r="AB253" i="1"/>
  <c r="AC253" i="1"/>
  <c r="AD253" i="1"/>
  <c r="E254" i="1"/>
  <c r="G254" i="1"/>
  <c r="H254" i="1"/>
  <c r="J254" i="1"/>
  <c r="K254" i="1"/>
  <c r="M254" i="1"/>
  <c r="P254" i="1"/>
  <c r="Q254" i="1"/>
  <c r="S254" i="1"/>
  <c r="U254" i="1"/>
  <c r="X254" i="1"/>
  <c r="Y254" i="1"/>
  <c r="AA254" i="1"/>
  <c r="AB254" i="1"/>
  <c r="AC254" i="1"/>
  <c r="E255" i="1"/>
  <c r="G255" i="1"/>
  <c r="I255" i="1"/>
  <c r="K255" i="1"/>
  <c r="M255" i="1"/>
  <c r="Q255" i="1"/>
  <c r="S255" i="1"/>
  <c r="U255" i="1"/>
  <c r="V255" i="1"/>
  <c r="Y255" i="1"/>
  <c r="AC255" i="1"/>
  <c r="D256" i="1"/>
  <c r="H256" i="1"/>
  <c r="I256" i="1"/>
  <c r="K256" i="1"/>
  <c r="L256" i="1"/>
  <c r="O256" i="1"/>
  <c r="Q256" i="1"/>
  <c r="S256" i="1"/>
  <c r="T256" i="1"/>
  <c r="Y256" i="1"/>
  <c r="AA256" i="1"/>
  <c r="AB256" i="1"/>
  <c r="D257" i="1"/>
  <c r="E257" i="1"/>
  <c r="F257" i="1"/>
  <c r="I257" i="1"/>
  <c r="K257" i="1"/>
  <c r="L257" i="1"/>
  <c r="M257" i="1"/>
  <c r="N257" i="1"/>
  <c r="Q257" i="1"/>
  <c r="S257" i="1"/>
  <c r="T257" i="1"/>
  <c r="U257" i="1"/>
  <c r="V257" i="1"/>
  <c r="Y257" i="1"/>
  <c r="AA257" i="1"/>
  <c r="E258" i="1"/>
  <c r="H258" i="1"/>
  <c r="K258" i="1"/>
  <c r="M258" i="1"/>
  <c r="O258" i="1"/>
  <c r="P258" i="1"/>
  <c r="Q258" i="1"/>
  <c r="S258" i="1"/>
  <c r="U258" i="1"/>
  <c r="W258" i="1"/>
  <c r="X258" i="1"/>
  <c r="Z258" i="1"/>
  <c r="E259" i="1"/>
  <c r="I259" i="1"/>
  <c r="K259" i="1"/>
  <c r="M259" i="1"/>
  <c r="O259" i="1"/>
  <c r="P259" i="1"/>
  <c r="Q259" i="1"/>
  <c r="U259" i="1"/>
  <c r="W259" i="1"/>
  <c r="X259" i="1"/>
  <c r="Y259" i="1"/>
  <c r="D260" i="1"/>
  <c r="I260" i="1"/>
  <c r="K260" i="1"/>
  <c r="L260" i="1"/>
  <c r="N260" i="1"/>
  <c r="Q260" i="1"/>
  <c r="S260" i="1"/>
  <c r="T260" i="1"/>
  <c r="U260" i="1"/>
  <c r="W260" i="1"/>
  <c r="E261" i="1"/>
  <c r="F261" i="1"/>
  <c r="I261" i="1"/>
  <c r="K261" i="1"/>
  <c r="M261" i="1"/>
  <c r="N261" i="1"/>
  <c r="P261" i="1"/>
  <c r="Q261" i="1"/>
  <c r="S261" i="1"/>
  <c r="U261" i="1"/>
  <c r="V261" i="1"/>
  <c r="W261" i="1"/>
  <c r="D262" i="1"/>
  <c r="E262" i="1"/>
  <c r="H262" i="1"/>
  <c r="K262" i="1"/>
  <c r="M262" i="1"/>
  <c r="N262" i="1"/>
  <c r="P262" i="1"/>
  <c r="S262" i="1"/>
  <c r="U262" i="1"/>
  <c r="V262" i="1"/>
  <c r="E263" i="1"/>
  <c r="G263" i="1"/>
  <c r="I263" i="1"/>
  <c r="K263" i="1"/>
  <c r="M263" i="1"/>
  <c r="P263" i="1"/>
  <c r="Q263" i="1"/>
  <c r="S263" i="1"/>
  <c r="U263" i="1"/>
  <c r="D264" i="1"/>
  <c r="I264" i="1"/>
  <c r="K264" i="1"/>
  <c r="L264" i="1"/>
  <c r="M264" i="1"/>
  <c r="P264" i="1"/>
  <c r="Q264" i="1"/>
  <c r="S264" i="1"/>
  <c r="T264" i="1"/>
  <c r="D265" i="1"/>
  <c r="E265" i="1"/>
  <c r="F265" i="1"/>
  <c r="I265" i="1"/>
  <c r="K265" i="1"/>
  <c r="L265" i="1"/>
  <c r="M265" i="1"/>
  <c r="N265" i="1"/>
  <c r="Q265" i="1"/>
  <c r="R265" i="1"/>
  <c r="S265" i="1"/>
  <c r="E266" i="1"/>
  <c r="F266" i="1"/>
  <c r="H266" i="1"/>
  <c r="K266" i="1"/>
  <c r="M266" i="1"/>
  <c r="N266" i="1"/>
  <c r="P266" i="1"/>
  <c r="E267" i="1"/>
  <c r="F267" i="1"/>
  <c r="H267" i="1"/>
  <c r="I267" i="1"/>
  <c r="M267" i="1"/>
  <c r="O267" i="1"/>
  <c r="P267" i="1"/>
  <c r="Q267" i="1"/>
  <c r="D268" i="1"/>
  <c r="I268" i="1"/>
  <c r="K268" i="1"/>
  <c r="L268" i="1"/>
  <c r="P268" i="1"/>
  <c r="D269" i="1"/>
  <c r="E269" i="1"/>
  <c r="F269" i="1"/>
  <c r="I269" i="1"/>
  <c r="J269" i="1"/>
  <c r="K269" i="1"/>
  <c r="L269" i="1"/>
  <c r="M269" i="1"/>
  <c r="N269" i="1"/>
  <c r="E270" i="1"/>
  <c r="G270" i="1"/>
  <c r="H270" i="1"/>
  <c r="J270" i="1"/>
  <c r="K270" i="1"/>
  <c r="M270" i="1"/>
  <c r="E271" i="1"/>
  <c r="F271" i="1"/>
  <c r="I271" i="1"/>
  <c r="M271" i="1"/>
  <c r="D272" i="1"/>
  <c r="E272" i="1"/>
  <c r="G272" i="1"/>
  <c r="I272" i="1"/>
  <c r="K272" i="1"/>
  <c r="L272" i="1"/>
  <c r="E273" i="1"/>
  <c r="F273" i="1"/>
  <c r="G273" i="1"/>
  <c r="I273" i="1"/>
  <c r="K273" i="1"/>
  <c r="E274" i="1"/>
  <c r="F274" i="1"/>
  <c r="H274" i="1"/>
  <c r="I274" i="1"/>
  <c r="E275" i="1"/>
  <c r="H275" i="1"/>
  <c r="I275" i="1"/>
  <c r="D276" i="1"/>
  <c r="E276" i="1"/>
  <c r="G276" i="1"/>
  <c r="E277" i="1"/>
  <c r="F277" i="1"/>
  <c r="E278" i="1"/>
  <c r="E279" i="1"/>
  <c r="D280" i="1"/>
  <c r="B2" i="2"/>
  <c r="P2" i="2" s="1"/>
  <c r="C2" i="2"/>
  <c r="D2" i="2"/>
  <c r="E2" i="2"/>
  <c r="F2" i="2"/>
  <c r="G2" i="2"/>
  <c r="H2" i="2"/>
  <c r="I2" i="2"/>
  <c r="J2" i="2"/>
  <c r="K2" i="2"/>
  <c r="L2" i="2"/>
  <c r="M2" i="2"/>
  <c r="N2" i="2"/>
  <c r="O2" i="2"/>
  <c r="R2" i="2"/>
  <c r="B3" i="2"/>
  <c r="P3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R4" i="2"/>
  <c r="S4" i="2"/>
  <c r="T4" i="2"/>
  <c r="B5" i="2"/>
  <c r="P5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R5" i="2"/>
  <c r="S5" i="2"/>
  <c r="T5" i="2"/>
  <c r="U5" i="2"/>
  <c r="B6" i="2"/>
  <c r="C6" i="2"/>
  <c r="D6" i="2"/>
  <c r="P6" i="2" s="1"/>
  <c r="E6" i="2"/>
  <c r="F6" i="2"/>
  <c r="G6" i="2"/>
  <c r="H6" i="2"/>
  <c r="I6" i="2"/>
  <c r="J6" i="2"/>
  <c r="K6" i="2"/>
  <c r="L6" i="2"/>
  <c r="M6" i="2"/>
  <c r="N6" i="2"/>
  <c r="O6" i="2"/>
  <c r="R6" i="2"/>
  <c r="S6" i="2"/>
  <c r="T6" i="2"/>
  <c r="U6" i="2"/>
  <c r="V6" i="2"/>
  <c r="B7" i="2"/>
  <c r="C7" i="2"/>
  <c r="P7" i="2" s="1"/>
  <c r="D7" i="2"/>
  <c r="E7" i="2"/>
  <c r="F7" i="2"/>
  <c r="G7" i="2"/>
  <c r="H7" i="2"/>
  <c r="I7" i="2"/>
  <c r="J7" i="2"/>
  <c r="K7" i="2"/>
  <c r="L7" i="2"/>
  <c r="M7" i="2"/>
  <c r="N7" i="2"/>
  <c r="O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R8" i="2"/>
  <c r="S8" i="2"/>
  <c r="T8" i="2"/>
  <c r="U8" i="2"/>
  <c r="V8" i="2"/>
  <c r="W8" i="2"/>
  <c r="X8" i="2"/>
  <c r="B9" i="2"/>
  <c r="C9" i="2"/>
  <c r="D9" i="2"/>
  <c r="E9" i="2"/>
  <c r="F9" i="2"/>
  <c r="P9" i="2" s="1"/>
  <c r="G9" i="2"/>
  <c r="H9" i="2"/>
  <c r="I9" i="2"/>
  <c r="J9" i="2"/>
  <c r="K9" i="2"/>
  <c r="L9" i="2"/>
  <c r="M9" i="2"/>
  <c r="N9" i="2"/>
  <c r="O9" i="2"/>
  <c r="R9" i="2"/>
  <c r="S9" i="2"/>
  <c r="T9" i="2"/>
  <c r="U9" i="2"/>
  <c r="V9" i="2"/>
  <c r="W9" i="2"/>
  <c r="X9" i="2"/>
  <c r="Y9" i="2"/>
  <c r="B10" i="2"/>
  <c r="P10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R10" i="2"/>
  <c r="S10" i="2"/>
  <c r="T10" i="2"/>
  <c r="U10" i="2"/>
  <c r="V10" i="2"/>
  <c r="W10" i="2"/>
  <c r="X10" i="2"/>
  <c r="Y10" i="2"/>
  <c r="Z10" i="2"/>
  <c r="B11" i="2"/>
  <c r="P11" i="2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P12" i="2" s="1"/>
  <c r="G12" i="2"/>
  <c r="H12" i="2"/>
  <c r="I12" i="2"/>
  <c r="J12" i="2"/>
  <c r="K12" i="2"/>
  <c r="L12" i="2"/>
  <c r="M12" i="2"/>
  <c r="N12" i="2"/>
  <c r="O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P14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B15" i="2"/>
  <c r="C15" i="2"/>
  <c r="D15" i="2"/>
  <c r="E15" i="2"/>
  <c r="F15" i="2"/>
  <c r="P15" i="2" s="1"/>
  <c r="G15" i="2"/>
  <c r="H15" i="2"/>
  <c r="I15" i="2"/>
  <c r="J15" i="2"/>
  <c r="K15" i="2"/>
  <c r="L15" i="2"/>
  <c r="M15" i="2"/>
  <c r="N15" i="2"/>
  <c r="O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C18" i="2"/>
  <c r="D18" i="2"/>
  <c r="E18" i="2"/>
  <c r="F18" i="2"/>
  <c r="P18" i="2" s="1"/>
  <c r="G18" i="2"/>
  <c r="H18" i="2"/>
  <c r="I18" i="2"/>
  <c r="J18" i="2"/>
  <c r="K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B19" i="2"/>
  <c r="C19" i="2"/>
  <c r="D19" i="2"/>
  <c r="E19" i="2"/>
  <c r="F19" i="2"/>
  <c r="P19" i="2" s="1"/>
  <c r="G19" i="2"/>
  <c r="H19" i="2"/>
  <c r="I19" i="2"/>
  <c r="J19" i="2"/>
  <c r="K19" i="2"/>
  <c r="L19" i="2"/>
  <c r="M19" i="2"/>
  <c r="N19" i="2"/>
  <c r="O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B22" i="2"/>
  <c r="P22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P23" i="2" s="1"/>
  <c r="G23" i="2"/>
  <c r="H23" i="2"/>
  <c r="I23" i="2"/>
  <c r="J23" i="2"/>
  <c r="K23" i="2"/>
  <c r="L23" i="2"/>
  <c r="M23" i="2"/>
  <c r="N23" i="2"/>
  <c r="O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C24" i="2"/>
  <c r="P24" i="2" s="1"/>
  <c r="D24" i="2"/>
  <c r="E24" i="2"/>
  <c r="F24" i="2"/>
  <c r="G24" i="2"/>
  <c r="H24" i="2"/>
  <c r="I24" i="2"/>
  <c r="J24" i="2"/>
  <c r="K24" i="2"/>
  <c r="L24" i="2"/>
  <c r="M24" i="2"/>
  <c r="N24" i="2"/>
  <c r="O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C25" i="2"/>
  <c r="P25" i="2" s="1"/>
  <c r="D25" i="2"/>
  <c r="E25" i="2"/>
  <c r="F25" i="2"/>
  <c r="G25" i="2"/>
  <c r="H25" i="2"/>
  <c r="I25" i="2"/>
  <c r="J25" i="2"/>
  <c r="K25" i="2"/>
  <c r="L25" i="2"/>
  <c r="M25" i="2"/>
  <c r="N25" i="2"/>
  <c r="O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B26" i="2"/>
  <c r="C26" i="2"/>
  <c r="P26" i="2" s="1"/>
  <c r="D26" i="2"/>
  <c r="E26" i="2"/>
  <c r="F26" i="2"/>
  <c r="G26" i="2"/>
  <c r="H26" i="2"/>
  <c r="I26" i="2"/>
  <c r="J26" i="2"/>
  <c r="K26" i="2"/>
  <c r="L26" i="2"/>
  <c r="M26" i="2"/>
  <c r="N26" i="2"/>
  <c r="O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B27" i="2"/>
  <c r="C27" i="2"/>
  <c r="P27" i="2" s="1"/>
  <c r="D27" i="2"/>
  <c r="E27" i="2"/>
  <c r="F27" i="2"/>
  <c r="G27" i="2"/>
  <c r="H27" i="2"/>
  <c r="I27" i="2"/>
  <c r="J27" i="2"/>
  <c r="K27" i="2"/>
  <c r="L27" i="2"/>
  <c r="M27" i="2"/>
  <c r="N27" i="2"/>
  <c r="O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B28" i="2"/>
  <c r="C28" i="2"/>
  <c r="P28" i="2" s="1"/>
  <c r="D28" i="2"/>
  <c r="E28" i="2"/>
  <c r="F28" i="2"/>
  <c r="G28" i="2"/>
  <c r="H28" i="2"/>
  <c r="I28" i="2"/>
  <c r="J28" i="2"/>
  <c r="K28" i="2"/>
  <c r="L28" i="2"/>
  <c r="M28" i="2"/>
  <c r="N28" i="2"/>
  <c r="O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B29" i="2"/>
  <c r="C29" i="2"/>
  <c r="P29" i="2" s="1"/>
  <c r="D29" i="2"/>
  <c r="E29" i="2"/>
  <c r="F29" i="2"/>
  <c r="G29" i="2"/>
  <c r="H29" i="2"/>
  <c r="I29" i="2"/>
  <c r="J29" i="2"/>
  <c r="K29" i="2"/>
  <c r="L29" i="2"/>
  <c r="M29" i="2"/>
  <c r="N29" i="2"/>
  <c r="O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B30" i="2"/>
  <c r="C30" i="2"/>
  <c r="D30" i="2"/>
  <c r="E30" i="2"/>
  <c r="F30" i="2"/>
  <c r="P30" i="2" s="1"/>
  <c r="G30" i="2"/>
  <c r="H30" i="2"/>
  <c r="I30" i="2"/>
  <c r="J30" i="2"/>
  <c r="K30" i="2"/>
  <c r="L30" i="2"/>
  <c r="M30" i="2"/>
  <c r="N30" i="2"/>
  <c r="O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B31" i="2"/>
  <c r="P31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B34" i="2"/>
  <c r="P34" i="2" s="1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B35" i="2"/>
  <c r="P35" i="2" s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38" i="2"/>
  <c r="C38" i="2"/>
  <c r="D38" i="2"/>
  <c r="E38" i="2"/>
  <c r="F38" i="2"/>
  <c r="P38" i="2" s="1"/>
  <c r="G38" i="2"/>
  <c r="H38" i="2"/>
  <c r="I38" i="2"/>
  <c r="J38" i="2"/>
  <c r="K38" i="2"/>
  <c r="L38" i="2"/>
  <c r="M38" i="2"/>
  <c r="N38" i="2"/>
  <c r="O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39" i="2"/>
  <c r="P39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P40" i="2" s="1"/>
  <c r="I40" i="2"/>
  <c r="J40" i="2"/>
  <c r="K40" i="2"/>
  <c r="L40" i="2"/>
  <c r="M40" i="2"/>
  <c r="N40" i="2"/>
  <c r="O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41" i="2"/>
  <c r="P41" i="2" s="1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42" i="2"/>
  <c r="C42" i="2"/>
  <c r="P42" i="2" s="1"/>
  <c r="D42" i="2"/>
  <c r="E42" i="2"/>
  <c r="F42" i="2"/>
  <c r="G42" i="2"/>
  <c r="H42" i="2"/>
  <c r="I42" i="2"/>
  <c r="J42" i="2"/>
  <c r="K42" i="2"/>
  <c r="L42" i="2"/>
  <c r="M42" i="2"/>
  <c r="N42" i="2"/>
  <c r="O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43" i="2"/>
  <c r="C43" i="2"/>
  <c r="P43" i="2" s="1"/>
  <c r="D43" i="2"/>
  <c r="E43" i="2"/>
  <c r="F43" i="2"/>
  <c r="G43" i="2"/>
  <c r="H43" i="2"/>
  <c r="I43" i="2"/>
  <c r="J43" i="2"/>
  <c r="K43" i="2"/>
  <c r="L43" i="2"/>
  <c r="M43" i="2"/>
  <c r="N43" i="2"/>
  <c r="O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44" i="2"/>
  <c r="P44" i="2" s="1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45" i="2"/>
  <c r="C45" i="2"/>
  <c r="D45" i="2"/>
  <c r="E45" i="2"/>
  <c r="F45" i="2"/>
  <c r="G45" i="2"/>
  <c r="H45" i="2"/>
  <c r="P45" i="2" s="1"/>
  <c r="I45" i="2"/>
  <c r="J45" i="2"/>
  <c r="K45" i="2"/>
  <c r="L45" i="2"/>
  <c r="M45" i="2"/>
  <c r="N45" i="2"/>
  <c r="O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46" i="2"/>
  <c r="P46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47" i="2"/>
  <c r="C47" i="2"/>
  <c r="D47" i="2"/>
  <c r="E47" i="2"/>
  <c r="F47" i="2"/>
  <c r="P47" i="2" s="1"/>
  <c r="G47" i="2"/>
  <c r="H47" i="2"/>
  <c r="I47" i="2"/>
  <c r="J47" i="2"/>
  <c r="K47" i="2"/>
  <c r="L47" i="2"/>
  <c r="M47" i="2"/>
  <c r="N47" i="2"/>
  <c r="O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50" i="2"/>
  <c r="C50" i="2"/>
  <c r="D50" i="2"/>
  <c r="E50" i="2"/>
  <c r="F50" i="2"/>
  <c r="P50" i="2" s="1"/>
  <c r="G50" i="2"/>
  <c r="H50" i="2"/>
  <c r="I50" i="2"/>
  <c r="J50" i="2"/>
  <c r="K50" i="2"/>
  <c r="L50" i="2"/>
  <c r="M50" i="2"/>
  <c r="N50" i="2"/>
  <c r="O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51" i="2"/>
  <c r="C51" i="2"/>
  <c r="D51" i="2"/>
  <c r="E51" i="2"/>
  <c r="F51" i="2"/>
  <c r="P51" i="2" s="1"/>
  <c r="G51" i="2"/>
  <c r="H51" i="2"/>
  <c r="I51" i="2"/>
  <c r="J51" i="2"/>
  <c r="K51" i="2"/>
  <c r="L51" i="2"/>
  <c r="M51" i="2"/>
  <c r="N51" i="2"/>
  <c r="O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54" i="2"/>
  <c r="P54" i="2" s="1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55" i="2"/>
  <c r="C55" i="2"/>
  <c r="D55" i="2"/>
  <c r="E55" i="2"/>
  <c r="F55" i="2"/>
  <c r="P55" i="2" s="1"/>
  <c r="G55" i="2"/>
  <c r="H55" i="2"/>
  <c r="I55" i="2"/>
  <c r="J55" i="2"/>
  <c r="K55" i="2"/>
  <c r="L55" i="2"/>
  <c r="M55" i="2"/>
  <c r="N55" i="2"/>
  <c r="O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56" i="2"/>
  <c r="C56" i="2"/>
  <c r="P56" i="2" s="1"/>
  <c r="D56" i="2"/>
  <c r="E56" i="2"/>
  <c r="F56" i="2"/>
  <c r="G56" i="2"/>
  <c r="H56" i="2"/>
  <c r="I56" i="2"/>
  <c r="J56" i="2"/>
  <c r="K56" i="2"/>
  <c r="L56" i="2"/>
  <c r="M56" i="2"/>
  <c r="N56" i="2"/>
  <c r="O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57" i="2"/>
  <c r="C57" i="2"/>
  <c r="P57" i="2" s="1"/>
  <c r="D57" i="2"/>
  <c r="E57" i="2"/>
  <c r="F57" i="2"/>
  <c r="G57" i="2"/>
  <c r="H57" i="2"/>
  <c r="I57" i="2"/>
  <c r="J57" i="2"/>
  <c r="K57" i="2"/>
  <c r="L57" i="2"/>
  <c r="M57" i="2"/>
  <c r="N57" i="2"/>
  <c r="O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58" i="2"/>
  <c r="C58" i="2"/>
  <c r="P58" i="2" s="1"/>
  <c r="D58" i="2"/>
  <c r="E58" i="2"/>
  <c r="F58" i="2"/>
  <c r="G58" i="2"/>
  <c r="H58" i="2"/>
  <c r="I58" i="2"/>
  <c r="J58" i="2"/>
  <c r="K58" i="2"/>
  <c r="L58" i="2"/>
  <c r="M58" i="2"/>
  <c r="N58" i="2"/>
  <c r="O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59" i="2"/>
  <c r="C59" i="2"/>
  <c r="P59" i="2" s="1"/>
  <c r="D59" i="2"/>
  <c r="E59" i="2"/>
  <c r="F59" i="2"/>
  <c r="G59" i="2"/>
  <c r="H59" i="2"/>
  <c r="I59" i="2"/>
  <c r="J59" i="2"/>
  <c r="K59" i="2"/>
  <c r="L59" i="2"/>
  <c r="M59" i="2"/>
  <c r="N59" i="2"/>
  <c r="O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60" i="2"/>
  <c r="C60" i="2"/>
  <c r="P60" i="2" s="1"/>
  <c r="D60" i="2"/>
  <c r="E60" i="2"/>
  <c r="F60" i="2"/>
  <c r="G60" i="2"/>
  <c r="H60" i="2"/>
  <c r="I60" i="2"/>
  <c r="J60" i="2"/>
  <c r="K60" i="2"/>
  <c r="L60" i="2"/>
  <c r="M60" i="2"/>
  <c r="N60" i="2"/>
  <c r="O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61" i="2"/>
  <c r="C61" i="2"/>
  <c r="P61" i="2" s="1"/>
  <c r="D61" i="2"/>
  <c r="E61" i="2"/>
  <c r="F61" i="2"/>
  <c r="G61" i="2"/>
  <c r="H61" i="2"/>
  <c r="I61" i="2"/>
  <c r="J61" i="2"/>
  <c r="K61" i="2"/>
  <c r="L61" i="2"/>
  <c r="M61" i="2"/>
  <c r="N61" i="2"/>
  <c r="O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62" i="2"/>
  <c r="C62" i="2"/>
  <c r="D62" i="2"/>
  <c r="E62" i="2"/>
  <c r="F62" i="2"/>
  <c r="P62" i="2" s="1"/>
  <c r="G62" i="2"/>
  <c r="H62" i="2"/>
  <c r="I62" i="2"/>
  <c r="J62" i="2"/>
  <c r="K62" i="2"/>
  <c r="L62" i="2"/>
  <c r="M62" i="2"/>
  <c r="N62" i="2"/>
  <c r="O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B63" i="2"/>
  <c r="P63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B65" i="2"/>
  <c r="C65" i="2"/>
  <c r="P65" i="2" s="1"/>
  <c r="D65" i="2"/>
  <c r="E65" i="2"/>
  <c r="F65" i="2"/>
  <c r="G65" i="2"/>
  <c r="H65" i="2"/>
  <c r="I65" i="2"/>
  <c r="J65" i="2"/>
  <c r="K65" i="2"/>
  <c r="L65" i="2"/>
  <c r="M65" i="2"/>
  <c r="N65" i="2"/>
  <c r="O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B66" i="2"/>
  <c r="P66" i="2" s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B67" i="2"/>
  <c r="P67" i="2" s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B70" i="2"/>
  <c r="C70" i="2"/>
  <c r="D70" i="2"/>
  <c r="E70" i="2"/>
  <c r="F70" i="2"/>
  <c r="P70" i="2" s="1"/>
  <c r="G70" i="2"/>
  <c r="H70" i="2"/>
  <c r="I70" i="2"/>
  <c r="J70" i="2"/>
  <c r="K70" i="2"/>
  <c r="L70" i="2"/>
  <c r="M70" i="2"/>
  <c r="N70" i="2"/>
  <c r="O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71" i="2"/>
  <c r="P71" i="2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B72" i="2"/>
  <c r="C72" i="2"/>
  <c r="D72" i="2"/>
  <c r="E72" i="2"/>
  <c r="F72" i="2"/>
  <c r="G72" i="2"/>
  <c r="H72" i="2"/>
  <c r="P72" i="2" s="1"/>
  <c r="I72" i="2"/>
  <c r="J72" i="2"/>
  <c r="K72" i="2"/>
  <c r="L72" i="2"/>
  <c r="M72" i="2"/>
  <c r="N72" i="2"/>
  <c r="O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B73" i="2"/>
  <c r="P73" i="2" s="1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B74" i="2"/>
  <c r="P74" i="2" s="1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B75" i="2"/>
  <c r="P75" i="2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76" i="2"/>
  <c r="P76" i="2" s="1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B77" i="2"/>
  <c r="C77" i="2"/>
  <c r="D77" i="2"/>
  <c r="E77" i="2"/>
  <c r="F77" i="2"/>
  <c r="G77" i="2"/>
  <c r="H77" i="2"/>
  <c r="P77" i="2" s="1"/>
  <c r="I77" i="2"/>
  <c r="J77" i="2"/>
  <c r="K77" i="2"/>
  <c r="L77" i="2"/>
  <c r="M77" i="2"/>
  <c r="N77" i="2"/>
  <c r="O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B78" i="2"/>
  <c r="P78" i="2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B79" i="2"/>
  <c r="C79" i="2"/>
  <c r="D79" i="2"/>
  <c r="E79" i="2"/>
  <c r="F79" i="2"/>
  <c r="G79" i="2"/>
  <c r="P79" i="2" s="1"/>
  <c r="H79" i="2"/>
  <c r="I79" i="2"/>
  <c r="J79" i="2"/>
  <c r="K79" i="2"/>
  <c r="L79" i="2"/>
  <c r="M79" i="2"/>
  <c r="N79" i="2"/>
  <c r="O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B82" i="2"/>
  <c r="C82" i="2"/>
  <c r="D82" i="2"/>
  <c r="E82" i="2"/>
  <c r="F82" i="2"/>
  <c r="G82" i="2"/>
  <c r="P82" i="2" s="1"/>
  <c r="H82" i="2"/>
  <c r="I82" i="2"/>
  <c r="J82" i="2"/>
  <c r="K82" i="2"/>
  <c r="L82" i="2"/>
  <c r="M82" i="2"/>
  <c r="N82" i="2"/>
  <c r="O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B83" i="2"/>
  <c r="C83" i="2"/>
  <c r="D83" i="2"/>
  <c r="E83" i="2"/>
  <c r="F83" i="2"/>
  <c r="G83" i="2"/>
  <c r="P83" i="2" s="1"/>
  <c r="H83" i="2"/>
  <c r="I83" i="2"/>
  <c r="J83" i="2"/>
  <c r="K83" i="2"/>
  <c r="L83" i="2"/>
  <c r="M83" i="2"/>
  <c r="N83" i="2"/>
  <c r="O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B86" i="2"/>
  <c r="P86" i="2" s="1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B88" i="2"/>
  <c r="C88" i="2"/>
  <c r="P88" i="2" s="1"/>
  <c r="D88" i="2"/>
  <c r="E88" i="2"/>
  <c r="F88" i="2"/>
  <c r="G88" i="2"/>
  <c r="H88" i="2"/>
  <c r="I88" i="2"/>
  <c r="J88" i="2"/>
  <c r="K88" i="2"/>
  <c r="L88" i="2"/>
  <c r="M88" i="2"/>
  <c r="N88" i="2"/>
  <c r="O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B89" i="2"/>
  <c r="C89" i="2"/>
  <c r="P89" i="2" s="1"/>
  <c r="D89" i="2"/>
  <c r="E89" i="2"/>
  <c r="F89" i="2"/>
  <c r="G89" i="2"/>
  <c r="H89" i="2"/>
  <c r="I89" i="2"/>
  <c r="J89" i="2"/>
  <c r="K89" i="2"/>
  <c r="L89" i="2"/>
  <c r="M89" i="2"/>
  <c r="N89" i="2"/>
  <c r="O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B90" i="2"/>
  <c r="C90" i="2"/>
  <c r="P90" i="2" s="1"/>
  <c r="D90" i="2"/>
  <c r="E90" i="2"/>
  <c r="F90" i="2"/>
  <c r="G90" i="2"/>
  <c r="H90" i="2"/>
  <c r="I90" i="2"/>
  <c r="J90" i="2"/>
  <c r="K90" i="2"/>
  <c r="L90" i="2"/>
  <c r="M90" i="2"/>
  <c r="N90" i="2"/>
  <c r="O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CJ194" i="1" l="1"/>
  <c r="CJ193" i="1"/>
  <c r="CB198" i="1"/>
  <c r="CB202" i="1"/>
  <c r="BT206" i="1"/>
  <c r="BT210" i="1"/>
  <c r="BT193" i="1"/>
  <c r="BT198" i="1"/>
  <c r="BT194" i="1"/>
  <c r="BD193" i="1"/>
  <c r="BD214" i="1"/>
  <c r="BD202" i="1"/>
  <c r="BD198" i="1"/>
  <c r="BD206" i="1"/>
  <c r="BD218" i="1"/>
  <c r="BD210" i="1"/>
  <c r="BD226" i="1"/>
  <c r="BD222" i="1"/>
  <c r="BD211" i="1"/>
  <c r="BD215" i="1"/>
  <c r="BD227" i="1"/>
  <c r="P16" i="2"/>
  <c r="CJ196" i="1"/>
  <c r="BT212" i="1"/>
  <c r="BD228" i="1"/>
  <c r="BL216" i="1"/>
  <c r="CD199" i="1"/>
  <c r="CD193" i="1"/>
  <c r="CD195" i="1"/>
  <c r="BT200" i="1"/>
  <c r="BD216" i="1"/>
  <c r="BD212" i="1"/>
  <c r="BL200" i="1"/>
  <c r="BD204" i="1"/>
  <c r="BD196" i="1"/>
  <c r="BF199" i="1"/>
  <c r="BF203" i="1"/>
  <c r="BF219" i="1"/>
  <c r="BF207" i="1"/>
  <c r="BF195" i="1"/>
  <c r="AX199" i="1"/>
  <c r="AX215" i="1"/>
  <c r="AX231" i="1"/>
  <c r="AX219" i="1"/>
  <c r="AX207" i="1"/>
  <c r="AX223" i="1"/>
  <c r="AX227" i="1"/>
  <c r="AX193" i="1"/>
  <c r="R199" i="1"/>
  <c r="R200" i="1"/>
  <c r="R203" i="1"/>
  <c r="R195" i="1"/>
  <c r="R196" i="1"/>
  <c r="R231" i="1"/>
  <c r="R219" i="1"/>
  <c r="R235" i="1"/>
  <c r="R251" i="1"/>
  <c r="R215" i="1"/>
  <c r="R202" i="1"/>
  <c r="R207" i="1"/>
  <c r="R227" i="1"/>
  <c r="R239" i="1"/>
  <c r="R193" i="1"/>
  <c r="R204" i="1"/>
  <c r="R206" i="1"/>
  <c r="R222" i="1"/>
  <c r="R263" i="1"/>
  <c r="J260" i="1"/>
  <c r="J244" i="1"/>
  <c r="Z227" i="1"/>
  <c r="Z223" i="1"/>
  <c r="R210" i="1"/>
  <c r="BT202" i="1"/>
  <c r="BV200" i="1"/>
  <c r="CB199" i="1"/>
  <c r="CA200" i="1"/>
  <c r="CA193" i="1"/>
  <c r="CA196" i="1"/>
  <c r="CA204" i="1"/>
  <c r="BK200" i="1"/>
  <c r="BK193" i="1"/>
  <c r="BK208" i="1"/>
  <c r="BK199" i="1"/>
  <c r="BK215" i="1"/>
  <c r="BK194" i="1"/>
  <c r="BK196" i="1"/>
  <c r="BK204" i="1"/>
  <c r="BK216" i="1"/>
  <c r="BK214" i="1"/>
  <c r="BC200" i="1"/>
  <c r="BC208" i="1"/>
  <c r="BC216" i="1"/>
  <c r="BC195" i="1"/>
  <c r="BC193" i="1"/>
  <c r="BC199" i="1"/>
  <c r="BC202" i="1"/>
  <c r="BC206" i="1"/>
  <c r="BC215" i="1"/>
  <c r="BC227" i="1"/>
  <c r="BC228" i="1"/>
  <c r="BC219" i="1"/>
  <c r="BC207" i="1"/>
  <c r="BC212" i="1"/>
  <c r="BC220" i="1"/>
  <c r="BC223" i="1"/>
  <c r="AU200" i="1"/>
  <c r="AU196" i="1"/>
  <c r="AU208" i="1"/>
  <c r="AU211" i="1"/>
  <c r="AU199" i="1"/>
  <c r="AU193" i="1"/>
  <c r="AU195" i="1"/>
  <c r="AU207" i="1"/>
  <c r="AU216" i="1"/>
  <c r="AU202" i="1"/>
  <c r="AU203" i="1"/>
  <c r="AU215" i="1"/>
  <c r="AU204" i="1"/>
  <c r="AU210" i="1"/>
  <c r="AU214" i="1"/>
  <c r="AU224" i="1"/>
  <c r="AU222" i="1"/>
  <c r="AU228" i="1"/>
  <c r="AU236" i="1"/>
  <c r="AM200" i="1"/>
  <c r="AM208" i="1"/>
  <c r="AM211" i="1"/>
  <c r="AM203" i="1"/>
  <c r="AM207" i="1"/>
  <c r="AM215" i="1"/>
  <c r="AM212" i="1"/>
  <c r="AM195" i="1"/>
  <c r="AM198" i="1"/>
  <c r="AM199" i="1"/>
  <c r="AM202" i="1"/>
  <c r="AM218" i="1"/>
  <c r="AM222" i="1"/>
  <c r="AM219" i="1"/>
  <c r="AM223" i="1"/>
  <c r="AM226" i="1"/>
  <c r="AM227" i="1"/>
  <c r="AM235" i="1"/>
  <c r="AM232" i="1"/>
  <c r="AE200" i="1"/>
  <c r="AE193" i="1"/>
  <c r="AE208" i="1"/>
  <c r="AE211" i="1"/>
  <c r="AE204" i="1"/>
  <c r="AE203" i="1"/>
  <c r="AE196" i="1"/>
  <c r="AE206" i="1"/>
  <c r="AE194" i="1"/>
  <c r="AE214" i="1"/>
  <c r="AE230" i="1"/>
  <c r="AE202" i="1"/>
  <c r="AE224" i="1"/>
  <c r="AE246" i="1"/>
  <c r="AE228" i="1"/>
  <c r="AE247" i="1"/>
  <c r="AE195" i="1"/>
  <c r="AE198" i="1"/>
  <c r="AE223" i="1"/>
  <c r="AE227" i="1"/>
  <c r="AE231" i="1"/>
  <c r="AE240" i="1"/>
  <c r="AE212" i="1"/>
  <c r="AE219" i="1"/>
  <c r="W200" i="1"/>
  <c r="W193" i="1"/>
  <c r="W195" i="1"/>
  <c r="W208" i="1"/>
  <c r="W211" i="1"/>
  <c r="W207" i="1"/>
  <c r="W234" i="1"/>
  <c r="W199" i="1"/>
  <c r="W204" i="1"/>
  <c r="W212" i="1"/>
  <c r="W215" i="1"/>
  <c r="W230" i="1"/>
  <c r="W203" i="1"/>
  <c r="W194" i="1"/>
  <c r="W220" i="1"/>
  <c r="W227" i="1"/>
  <c r="W246" i="1"/>
  <c r="W222" i="1"/>
  <c r="W224" i="1"/>
  <c r="W256" i="1"/>
  <c r="W226" i="1"/>
  <c r="W228" i="1"/>
  <c r="W235" i="1"/>
  <c r="W255" i="1"/>
  <c r="W210" i="1"/>
  <c r="W214" i="1"/>
  <c r="W216" i="1"/>
  <c r="O200" i="1"/>
  <c r="O208" i="1"/>
  <c r="O211" i="1"/>
  <c r="O206" i="1"/>
  <c r="O195" i="1"/>
  <c r="O218" i="1"/>
  <c r="O234" i="1"/>
  <c r="O193" i="1"/>
  <c r="O210" i="1"/>
  <c r="O230" i="1"/>
  <c r="O216" i="1"/>
  <c r="O246" i="1"/>
  <c r="O262" i="1"/>
  <c r="O219" i="1"/>
  <c r="O220" i="1"/>
  <c r="O239" i="1"/>
  <c r="O244" i="1"/>
  <c r="O248" i="1"/>
  <c r="O251" i="1"/>
  <c r="O263" i="1"/>
  <c r="O264" i="1"/>
  <c r="O196" i="1"/>
  <c r="O203" i="1"/>
  <c r="O212" i="1"/>
  <c r="O224" i="1"/>
  <c r="O226" i="1"/>
  <c r="O247" i="1"/>
  <c r="O260" i="1"/>
  <c r="O268" i="1"/>
  <c r="O198" i="1"/>
  <c r="O199" i="1"/>
  <c r="O235" i="1"/>
  <c r="G200" i="1"/>
  <c r="G208" i="1"/>
  <c r="G211" i="1"/>
  <c r="G194" i="1"/>
  <c r="G203" i="1"/>
  <c r="G202" i="1"/>
  <c r="G206" i="1"/>
  <c r="G234" i="1"/>
  <c r="G216" i="1"/>
  <c r="G218" i="1"/>
  <c r="G230" i="1"/>
  <c r="G212" i="1"/>
  <c r="G215" i="1"/>
  <c r="G246" i="1"/>
  <c r="G262" i="1"/>
  <c r="G195" i="1"/>
  <c r="G266" i="1"/>
  <c r="G220" i="1"/>
  <c r="G226" i="1"/>
  <c r="G227" i="1"/>
  <c r="G231" i="1"/>
  <c r="G256" i="1"/>
  <c r="G268" i="1"/>
  <c r="G204" i="1"/>
  <c r="G207" i="1"/>
  <c r="G219" i="1"/>
  <c r="G222" i="1"/>
  <c r="G224" i="1"/>
  <c r="P81" i="2"/>
  <c r="P49" i="2"/>
  <c r="P17" i="2"/>
  <c r="G274" i="1"/>
  <c r="J268" i="1"/>
  <c r="R255" i="1"/>
  <c r="O254" i="1"/>
  <c r="W252" i="1"/>
  <c r="W251" i="1"/>
  <c r="AH247" i="1"/>
  <c r="W247" i="1"/>
  <c r="W242" i="1"/>
  <c r="Z240" i="1"/>
  <c r="G238" i="1"/>
  <c r="G236" i="1"/>
  <c r="AU226" i="1"/>
  <c r="AX224" i="1"/>
  <c r="J224" i="1"/>
  <c r="W219" i="1"/>
  <c r="BL215" i="1"/>
  <c r="R214" i="1"/>
  <c r="AU212" i="1"/>
  <c r="AH212" i="1"/>
  <c r="BL206" i="1"/>
  <c r="BS204" i="1"/>
  <c r="AP203" i="1"/>
  <c r="O202" i="1"/>
  <c r="BT199" i="1"/>
  <c r="G198" i="1"/>
  <c r="BF193" i="1"/>
  <c r="BT211" i="1"/>
  <c r="BN216" i="1"/>
  <c r="BF224" i="1"/>
  <c r="AH244" i="1"/>
  <c r="AP228" i="1"/>
  <c r="AH236" i="1"/>
  <c r="AX212" i="1"/>
  <c r="AH228" i="1"/>
  <c r="Z236" i="1"/>
  <c r="R244" i="1"/>
  <c r="R236" i="1"/>
  <c r="AH216" i="1"/>
  <c r="J240" i="1"/>
  <c r="J236" i="1"/>
  <c r="AP196" i="1"/>
  <c r="Z212" i="1"/>
  <c r="P85" i="2"/>
  <c r="P84" i="2"/>
  <c r="P53" i="2"/>
  <c r="P52" i="2"/>
  <c r="P21" i="2"/>
  <c r="P20" i="2"/>
  <c r="P13" i="2"/>
  <c r="G260" i="1"/>
  <c r="R259" i="1"/>
  <c r="G259" i="1"/>
  <c r="W254" i="1"/>
  <c r="AE252" i="1"/>
  <c r="AE250" i="1"/>
  <c r="AE248" i="1"/>
  <c r="AM244" i="1"/>
  <c r="G244" i="1"/>
  <c r="AH243" i="1"/>
  <c r="W243" i="1"/>
  <c r="AE242" i="1"/>
  <c r="O240" i="1"/>
  <c r="W239" i="1"/>
  <c r="AM234" i="1"/>
  <c r="O232" i="1"/>
  <c r="W231" i="1"/>
  <c r="AM228" i="1"/>
  <c r="W223" i="1"/>
  <c r="O222" i="1"/>
  <c r="AM220" i="1"/>
  <c r="AM216" i="1"/>
  <c r="O214" i="1"/>
  <c r="BN211" i="1"/>
  <c r="AM206" i="1"/>
  <c r="W206" i="1"/>
  <c r="G199" i="1"/>
  <c r="G196" i="1"/>
  <c r="AM194" i="1"/>
  <c r="CB193" i="1"/>
  <c r="P33" i="2"/>
  <c r="BL198" i="1"/>
  <c r="BL214" i="1"/>
  <c r="BL194" i="1"/>
  <c r="BL193" i="1"/>
  <c r="BL210" i="1"/>
  <c r="BL199" i="1"/>
  <c r="P80" i="2"/>
  <c r="P48" i="2"/>
  <c r="CB194" i="1"/>
  <c r="BL220" i="1"/>
  <c r="CB200" i="1"/>
  <c r="BT208" i="1"/>
  <c r="BD224" i="1"/>
  <c r="BL212" i="1"/>
  <c r="BL208" i="1"/>
  <c r="BT196" i="1"/>
  <c r="BV199" i="1"/>
  <c r="BV195" i="1"/>
  <c r="BV203" i="1"/>
  <c r="BV207" i="1"/>
  <c r="BV193" i="1"/>
  <c r="BD208" i="1"/>
  <c r="BL196" i="1"/>
  <c r="BN199" i="1"/>
  <c r="BN195" i="1"/>
  <c r="BN215" i="1"/>
  <c r="BN207" i="1"/>
  <c r="BN203" i="1"/>
  <c r="BN193" i="1"/>
  <c r="BN204" i="1"/>
  <c r="AP199" i="1"/>
  <c r="AP193" i="1"/>
  <c r="AP195" i="1"/>
  <c r="AP207" i="1"/>
  <c r="AP211" i="1"/>
  <c r="AP231" i="1"/>
  <c r="AP215" i="1"/>
  <c r="AP219" i="1"/>
  <c r="AP235" i="1"/>
  <c r="AP223" i="1"/>
  <c r="AP208" i="1"/>
  <c r="AP227" i="1"/>
  <c r="AH199" i="1"/>
  <c r="AH195" i="1"/>
  <c r="AH193" i="1"/>
  <c r="AH231" i="1"/>
  <c r="AH203" i="1"/>
  <c r="AH211" i="1"/>
  <c r="AH219" i="1"/>
  <c r="AH215" i="1"/>
  <c r="AH235" i="1"/>
  <c r="AH202" i="1"/>
  <c r="AH239" i="1"/>
  <c r="AH207" i="1"/>
  <c r="Z199" i="1"/>
  <c r="Z203" i="1"/>
  <c r="Z231" i="1"/>
  <c r="Z193" i="1"/>
  <c r="Z219" i="1"/>
  <c r="Z202" i="1"/>
  <c r="Z235" i="1"/>
  <c r="Z251" i="1"/>
  <c r="Z195" i="1"/>
  <c r="Z196" i="1"/>
  <c r="Z198" i="1"/>
  <c r="Z243" i="1"/>
  <c r="Z211" i="1"/>
  <c r="Z224" i="1"/>
  <c r="J199" i="1"/>
  <c r="J195" i="1"/>
  <c r="J196" i="1"/>
  <c r="J200" i="1"/>
  <c r="J193" i="1"/>
  <c r="J203" i="1"/>
  <c r="J211" i="1"/>
  <c r="J231" i="1"/>
  <c r="J219" i="1"/>
  <c r="J235" i="1"/>
  <c r="J251" i="1"/>
  <c r="J267" i="1"/>
  <c r="J198" i="1"/>
  <c r="J243" i="1"/>
  <c r="J259" i="1"/>
  <c r="J215" i="1"/>
  <c r="J223" i="1"/>
  <c r="J230" i="1"/>
  <c r="Z256" i="1"/>
  <c r="Z239" i="1"/>
  <c r="AP236" i="1"/>
  <c r="BF223" i="1"/>
  <c r="AP216" i="1"/>
  <c r="BS200" i="1"/>
  <c r="BS196" i="1"/>
  <c r="BS208" i="1"/>
  <c r="BS193" i="1"/>
  <c r="BS195" i="1"/>
  <c r="BS199" i="1"/>
  <c r="BS212" i="1"/>
  <c r="BS207" i="1"/>
  <c r="P64" i="2"/>
  <c r="P32" i="2"/>
  <c r="O266" i="1"/>
  <c r="G264" i="1"/>
  <c r="R260" i="1"/>
  <c r="J256" i="1"/>
  <c r="Z255" i="1"/>
  <c r="O255" i="1"/>
  <c r="G250" i="1"/>
  <c r="AM242" i="1"/>
  <c r="AH240" i="1"/>
  <c r="O238" i="1"/>
  <c r="AM236" i="1"/>
  <c r="O236" i="1"/>
  <c r="AE226" i="1"/>
  <c r="J226" i="1"/>
  <c r="BC222" i="1"/>
  <c r="BL218" i="1"/>
  <c r="AE218" i="1"/>
  <c r="BF216" i="1"/>
  <c r="BF215" i="1"/>
  <c r="Z210" i="1"/>
  <c r="BL207" i="1"/>
  <c r="O207" i="1"/>
  <c r="Z204" i="1"/>
  <c r="J204" i="1"/>
  <c r="BL202" i="1"/>
  <c r="W196" i="1"/>
  <c r="BK195" i="1"/>
  <c r="BD194" i="1"/>
  <c r="G275" i="1"/>
  <c r="J272" i="1"/>
  <c r="J271" i="1"/>
  <c r="J252" i="1"/>
  <c r="AE251" i="1"/>
  <c r="G248" i="1"/>
  <c r="R247" i="1"/>
  <c r="Z244" i="1"/>
  <c r="W240" i="1"/>
  <c r="AE239" i="1"/>
  <c r="J239" i="1"/>
  <c r="AU234" i="1"/>
  <c r="W232" i="1"/>
  <c r="J228" i="1"/>
  <c r="AH227" i="1"/>
  <c r="BC226" i="1"/>
  <c r="R226" i="1"/>
  <c r="R224" i="1"/>
  <c r="AH223" i="1"/>
  <c r="G223" i="1"/>
  <c r="AE216" i="1"/>
  <c r="J216" i="1"/>
  <c r="AE215" i="1"/>
  <c r="BK212" i="1"/>
  <c r="AM210" i="1"/>
  <c r="J208" i="1"/>
  <c r="BK207" i="1"/>
  <c r="AE199" i="1"/>
  <c r="CI195" i="1"/>
  <c r="BC194" i="1"/>
  <c r="P69" i="2"/>
  <c r="P68" i="2"/>
  <c r="P37" i="2"/>
  <c r="P36" i="2"/>
  <c r="P4" i="2"/>
  <c r="G271" i="1"/>
  <c r="G267" i="1"/>
  <c r="J263" i="1"/>
  <c r="G258" i="1"/>
  <c r="R256" i="1"/>
  <c r="J255" i="1"/>
  <c r="Z252" i="1"/>
  <c r="O250" i="1"/>
  <c r="W244" i="1"/>
  <c r="AP240" i="1"/>
  <c r="G239" i="1"/>
  <c r="AE238" i="1"/>
  <c r="G232" i="1"/>
  <c r="AX228" i="1"/>
  <c r="R228" i="1"/>
  <c r="G228" i="1"/>
  <c r="AU227" i="1"/>
  <c r="BK220" i="1"/>
  <c r="G214" i="1"/>
  <c r="R211" i="1"/>
  <c r="BV208" i="1"/>
  <c r="BD207" i="1"/>
  <c r="J207" i="1"/>
  <c r="BS206" i="1"/>
  <c r="BV204" i="1"/>
  <c r="CA203" i="1"/>
  <c r="AX203" i="1"/>
  <c r="AX200" i="1"/>
  <c r="AU198" i="1"/>
  <c r="CA195" i="1"/>
  <c r="BC218" i="1"/>
  <c r="BK202" i="1"/>
  <c r="CJ195" i="1"/>
  <c r="CB203" i="1"/>
  <c r="BL219" i="1"/>
  <c r="CD200" i="1"/>
  <c r="AX232" i="1"/>
  <c r="AH248" i="1"/>
  <c r="R264" i="1"/>
  <c r="BT207" i="1"/>
  <c r="BD223" i="1"/>
  <c r="CD196" i="1"/>
  <c r="BN212" i="1"/>
  <c r="BF220" i="1"/>
  <c r="CF193" i="1"/>
  <c r="CF196" i="1"/>
  <c r="CB195" i="1"/>
  <c r="BT203" i="1"/>
  <c r="BL211" i="1"/>
  <c r="BD219" i="1"/>
  <c r="BN208" i="1"/>
  <c r="AP232" i="1"/>
  <c r="Z248" i="1"/>
  <c r="J264" i="1"/>
  <c r="BF212" i="1"/>
  <c r="AX220" i="1"/>
  <c r="BX193" i="1"/>
  <c r="BX196" i="1"/>
  <c r="BX200" i="1"/>
  <c r="BX204" i="1"/>
  <c r="BX208" i="1"/>
  <c r="BT195" i="1"/>
  <c r="BL203" i="1"/>
  <c r="BF208" i="1"/>
  <c r="AH232" i="1"/>
  <c r="R248" i="1"/>
  <c r="BN196" i="1"/>
  <c r="BF204" i="1"/>
  <c r="AP220" i="1"/>
  <c r="BP193" i="1"/>
  <c r="BP208" i="1"/>
  <c r="BP200" i="1"/>
  <c r="BP204" i="1"/>
  <c r="BP216" i="1"/>
  <c r="BD203" i="1"/>
  <c r="BF200" i="1"/>
  <c r="AX208" i="1"/>
  <c r="Z232" i="1"/>
  <c r="J248" i="1"/>
  <c r="BD199" i="1"/>
  <c r="BF196" i="1"/>
  <c r="AX204" i="1"/>
  <c r="AP212" i="1"/>
  <c r="AH220" i="1"/>
  <c r="BH193" i="1"/>
  <c r="BH200" i="1"/>
  <c r="BH204" i="1"/>
  <c r="BH224" i="1"/>
  <c r="BH220" i="1"/>
  <c r="BH216" i="1"/>
  <c r="BD195" i="1"/>
  <c r="R232" i="1"/>
  <c r="AX196" i="1"/>
  <c r="AP204" i="1"/>
  <c r="Z220" i="1"/>
  <c r="AZ193" i="1"/>
  <c r="AZ196" i="1"/>
  <c r="AZ224" i="1"/>
  <c r="AZ220" i="1"/>
  <c r="AZ200" i="1"/>
  <c r="AZ212" i="1"/>
  <c r="AP200" i="1"/>
  <c r="Z216" i="1"/>
  <c r="J232" i="1"/>
  <c r="AH204" i="1"/>
  <c r="R220" i="1"/>
  <c r="AR193" i="1"/>
  <c r="AR196" i="1"/>
  <c r="AR200" i="1"/>
  <c r="AR216" i="1"/>
  <c r="AR224" i="1"/>
  <c r="AR220" i="1"/>
  <c r="AR204" i="1"/>
  <c r="AR236" i="1"/>
  <c r="AH200" i="1"/>
  <c r="Z208" i="1"/>
  <c r="R216" i="1"/>
  <c r="AH196" i="1"/>
  <c r="R212" i="1"/>
  <c r="J220" i="1"/>
  <c r="AJ193" i="1"/>
  <c r="AJ196" i="1"/>
  <c r="AJ208" i="1"/>
  <c r="AJ224" i="1"/>
  <c r="AJ216" i="1"/>
  <c r="AJ220" i="1"/>
  <c r="AJ232" i="1"/>
  <c r="AJ236" i="1"/>
  <c r="Z200" i="1"/>
  <c r="R208" i="1"/>
  <c r="P8" i="2"/>
  <c r="AJ248" i="1"/>
  <c r="AJ244" i="1"/>
  <c r="AZ232" i="1"/>
  <c r="AZ216" i="1"/>
  <c r="AJ203" i="1"/>
  <c r="BP196" i="1"/>
  <c r="BP212" i="1"/>
  <c r="CF200" i="1"/>
  <c r="AJ200" i="1"/>
  <c r="AV226" i="1"/>
  <c r="AF226" i="1"/>
  <c r="AV222" i="1"/>
  <c r="AV210" i="1"/>
  <c r="AX194" i="1"/>
  <c r="AH210" i="1"/>
  <c r="Z218" i="1"/>
  <c r="AJ207" i="1"/>
  <c r="AV214" i="1"/>
  <c r="AV198" i="1"/>
  <c r="AV202" i="1"/>
  <c r="AH206" i="1"/>
  <c r="AR195" i="1"/>
  <c r="AP194" i="1"/>
  <c r="R218" i="1"/>
  <c r="AJ199" i="1"/>
  <c r="AN198" i="1"/>
  <c r="AN214" i="1"/>
  <c r="AN210" i="1"/>
  <c r="AN193" i="1"/>
  <c r="AH198" i="1"/>
  <c r="Z206" i="1"/>
  <c r="AJ195" i="1"/>
  <c r="AH194" i="1"/>
  <c r="J218" i="1"/>
  <c r="AF202" i="1"/>
  <c r="AF214" i="1"/>
  <c r="AF193" i="1"/>
  <c r="AF194" i="1"/>
  <c r="AF198" i="1"/>
  <c r="AF210" i="1"/>
  <c r="J214" i="1"/>
  <c r="Z194" i="1"/>
  <c r="X195" i="1"/>
  <c r="X199" i="1"/>
  <c r="X194" i="1"/>
  <c r="X214" i="1"/>
  <c r="X206" i="1"/>
  <c r="X193" i="1"/>
  <c r="X202" i="1"/>
  <c r="X210" i="1"/>
  <c r="R198" i="1"/>
  <c r="J206" i="1"/>
  <c r="R194" i="1"/>
  <c r="P198" i="1"/>
  <c r="P214" i="1"/>
  <c r="P195" i="1"/>
  <c r="P202" i="1"/>
  <c r="P199" i="1"/>
  <c r="P203" i="1"/>
  <c r="P194" i="1"/>
  <c r="P207" i="1"/>
  <c r="J194" i="1"/>
  <c r="H203" i="1"/>
  <c r="H214" i="1"/>
  <c r="H199" i="1"/>
  <c r="H206" i="1"/>
  <c r="H218" i="1"/>
  <c r="H198" i="1"/>
  <c r="AN206" i="1"/>
  <c r="CI194" i="1"/>
  <c r="CA202" i="1"/>
  <c r="BK218" i="1"/>
  <c r="CG193" i="1"/>
  <c r="CG195" i="1"/>
  <c r="CA198" i="1"/>
  <c r="AU230" i="1"/>
  <c r="CA194" i="1"/>
  <c r="BS202" i="1"/>
  <c r="BK210" i="1"/>
  <c r="BY199" i="1"/>
  <c r="BY206" i="1"/>
  <c r="BY195" i="1"/>
  <c r="BS198" i="1"/>
  <c r="BK206" i="1"/>
  <c r="BC214" i="1"/>
  <c r="AM230" i="1"/>
  <c r="BC210" i="1"/>
  <c r="AU218" i="1"/>
  <c r="AE234" i="1"/>
  <c r="BQ193" i="1"/>
  <c r="BQ215" i="1"/>
  <c r="BQ203" i="1"/>
  <c r="BQ207" i="1"/>
  <c r="BQ211" i="1"/>
  <c r="BK198" i="1"/>
  <c r="BI195" i="1"/>
  <c r="BI215" i="1"/>
  <c r="BI194" i="1"/>
  <c r="BI199" i="1"/>
  <c r="BI206" i="1"/>
  <c r="BI193" i="1"/>
  <c r="BI203" i="1"/>
  <c r="BC198" i="1"/>
  <c r="BA193" i="1"/>
  <c r="BA203" i="1"/>
  <c r="BA215" i="1"/>
  <c r="AE210" i="1"/>
  <c r="CG198" i="1"/>
  <c r="BS211" i="1"/>
  <c r="BY202" i="1"/>
  <c r="CA199" i="1"/>
  <c r="CE193" i="1"/>
  <c r="CE194" i="1"/>
  <c r="BY198" i="1"/>
  <c r="BK211" i="1"/>
  <c r="BK203" i="1"/>
  <c r="BC211" i="1"/>
  <c r="AU194" i="1"/>
  <c r="AS193" i="1"/>
  <c r="AS215" i="1"/>
  <c r="AK195" i="1"/>
  <c r="AK215" i="1"/>
  <c r="W202" i="1"/>
  <c r="BQ202" i="1"/>
  <c r="BW193" i="1"/>
  <c r="BW194" i="1"/>
  <c r="BW198" i="1"/>
  <c r="BQ198" i="1"/>
  <c r="BQ194" i="1"/>
  <c r="BI202" i="1"/>
  <c r="BO193" i="1"/>
  <c r="BO194" i="1"/>
  <c r="BI198" i="1"/>
  <c r="BA202" i="1"/>
  <c r="BG193" i="1"/>
  <c r="BG194" i="1"/>
  <c r="BA198" i="1"/>
  <c r="AS202" i="1"/>
  <c r="AY193" i="1"/>
  <c r="AY194" i="1"/>
  <c r="AS198" i="1"/>
  <c r="AK202" i="1"/>
  <c r="AQ193" i="1"/>
  <c r="AQ194" i="1"/>
  <c r="AQ198" i="1"/>
  <c r="AK194" i="1"/>
  <c r="W198" i="1"/>
  <c r="O194" i="1"/>
  <c r="AK198" i="1"/>
  <c r="AI193" i="1"/>
  <c r="AI194" i="1"/>
  <c r="AC198" i="1"/>
  <c r="AA193" i="1"/>
  <c r="AA194" i="1"/>
  <c r="U198" i="1"/>
  <c r="S193" i="1"/>
  <c r="S194" i="1"/>
  <c r="M198" i="1"/>
  <c r="K193" i="1"/>
  <c r="K194" i="1"/>
  <c r="E198" i="1"/>
</calcChain>
</file>

<file path=xl/sharedStrings.xml><?xml version="1.0" encoding="utf-8"?>
<sst xmlns="http://schemas.openxmlformats.org/spreadsheetml/2006/main" count="184" uniqueCount="108">
  <si>
    <t>Pre 94</t>
  </si>
  <si>
    <t>__________  _</t>
  </si>
  <si>
    <t>-</t>
  </si>
  <si>
    <t>total</t>
  </si>
  <si>
    <t>month 1</t>
  </si>
  <si>
    <t xml:space="preserve"> 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</si>
  <si>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</si>
  <si>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</si>
  <si>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</si>
  <si>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</si>
  <si>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</si>
  <si>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</si>
  <si>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</si>
  <si>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</si>
  <si>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</si>
  <si>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</si>
  <si>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</si>
  <si>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</si>
  <si>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</si>
  <si>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</si>
  <si>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</si>
  <si>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</si>
  <si>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</si>
  <si>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</si>
  <si>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</si>
  <si>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</si>
  <si>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</si>
  <si>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</si>
  <si>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</si>
  <si>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</si>
  <si>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</si>
  <si>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</si>
  <si>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</si>
  <si>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</si>
  <si>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</si>
  <si>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</si>
  <si>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</si>
  <si>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</si>
  <si>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</si>
  <si>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</si>
  <si>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</si>
  <si>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</si>
  <si>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</si>
  <si>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</si>
  <si>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</si>
  <si>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</si>
  <si>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</si>
  <si>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</si>
  <si>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</si>
  <si>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</si>
  <si>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</si>
  <si>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</si>
  <si>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</si>
  <si>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</si>
  <si>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</si>
  <si>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</si>
  <si>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</si>
  <si>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</si>
  <si>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</si>
  <si>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</si>
  <si>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</si>
  <si>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</si>
  <si>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</si>
  <si>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</si>
  <si>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</si>
  <si>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</si>
  <si>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</si>
  <si>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</si>
  <si>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</si>
  <si>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</si>
  <si>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</si>
  <si>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</si>
  <si>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</si>
  <si>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</si>
  <si>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</si>
  <si>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</si>
  <si>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</si>
  <si>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</si>
  <si>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</si>
  <si>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</si>
  <si>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</si>
  <si>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</si>
  <si>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</si>
  <si>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</si>
  <si>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</si>
  <si>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</si>
  <si>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</si>
  <si>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</si>
  <si>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1850-1930</t>
  </si>
  <si>
    <t>1931-1950</t>
  </si>
  <si>
    <t>1951-1956</t>
  </si>
  <si>
    <t>1957-1960</t>
  </si>
  <si>
    <t>1961-1965</t>
  </si>
  <si>
    <t>1966-1968</t>
  </si>
  <si>
    <t>1969-1970</t>
  </si>
  <si>
    <t>1971-1973</t>
  </si>
  <si>
    <t>1974-1977</t>
  </si>
  <si>
    <t>1978-1980</t>
  </si>
  <si>
    <t>1981-1983</t>
  </si>
  <si>
    <t>1984-1986</t>
  </si>
  <si>
    <t>1987-1990</t>
  </si>
  <si>
    <t>1991-1993</t>
  </si>
  <si>
    <t>month 85</t>
  </si>
  <si>
    <t>month 86</t>
  </si>
  <si>
    <t>month 87</t>
  </si>
  <si>
    <t>month 88</t>
  </si>
  <si>
    <t>month 89</t>
  </si>
  <si>
    <t>month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</si>
</sst>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;[Red]0"/>
    <numFmt numFmtId="168" formatCode="#,##0;[Red]#,##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6" fontId="2" fillId="0" borderId="0" xfId="0" applyNumberFormat="1" applyFont="1"/>
    <xf numFmtId="0" fontId="3" fillId="0" borderId="0" xfId="0" applyFont="1"/>
    <xf numFmtId="17" fontId="2" fillId="0" borderId="0" xfId="0" applyNumberFormat="1" applyFont="1"/>
    <xf numFmtId="0" fontId="2" fillId="0" borderId="0" xfId="0" applyFont="1"/>
    <xf numFmtId="0" fontId="1" fillId="2" borderId="0" xfId="0" applyFont="1" applyFill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6" Type="http://schemas.openxmlformats.org/officeDocument/2006/relationships/externalLink" Target="externalLinks/externalLink13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Permian Declines</a:t>
            </a:r>
            <a:endParaRPr lang="en-US" sz="11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1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611163480853244"/>
          <c:y val="1.443298969072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1227906938898E-2"/>
          <c:y val="0.18144329896907216"/>
          <c:w val="0.87777896834169966"/>
          <c:h val="0.69896907216494841"/>
        </c:manualLayout>
      </c:layout>
      <c:areaChart>
        <c:grouping val="stacked"/>
        <c:varyColors val="0"/>
        <c:ser>
          <c:idx val="0"/>
          <c:order val="0"/>
          <c:tx>
            <c:strRef>
              <c:f>'Permian Matrix'!$C$97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Matrix'!$C$98:$C$186</c:f>
              <c:numCache>
                <c:formatCode>General</c:formatCode>
                <c:ptCount val="89"/>
                <c:pt idx="0">
                  <c:v>5.5653866129032261</c:v>
                </c:pt>
                <c:pt idx="1">
                  <c:v>5.5688523571428572</c:v>
                </c:pt>
                <c:pt idx="2">
                  <c:v>5.5978524516129031</c:v>
                </c:pt>
                <c:pt idx="3">
                  <c:v>5.4753271333333338</c:v>
                </c:pt>
                <c:pt idx="4">
                  <c:v>5.3421318709677417</c:v>
                </c:pt>
                <c:pt idx="5">
                  <c:v>5.3332613333333336</c:v>
                </c:pt>
                <c:pt idx="6">
                  <c:v>5.362053451612903</c:v>
                </c:pt>
                <c:pt idx="7">
                  <c:v>5.2843576774193552</c:v>
                </c:pt>
                <c:pt idx="8">
                  <c:v>5.1708389333333331</c:v>
                </c:pt>
                <c:pt idx="9">
                  <c:v>5.0287489032258064</c:v>
                </c:pt>
                <c:pt idx="10">
                  <c:v>5.0822386333333336</c:v>
                </c:pt>
                <c:pt idx="11">
                  <c:v>5.0353391290322582</c:v>
                </c:pt>
                <c:pt idx="12">
                  <c:v>4.8902900322580649</c:v>
                </c:pt>
                <c:pt idx="13">
                  <c:v>4.9096872142857135</c:v>
                </c:pt>
                <c:pt idx="14">
                  <c:v>4.8847625161290322</c:v>
                </c:pt>
                <c:pt idx="15">
                  <c:v>4.8177173666666668</c:v>
                </c:pt>
                <c:pt idx="16">
                  <c:v>4.8149770322580645</c:v>
                </c:pt>
                <c:pt idx="17">
                  <c:v>4.7784012999999996</c:v>
                </c:pt>
                <c:pt idx="18">
                  <c:v>4.6939655806451617</c:v>
                </c:pt>
                <c:pt idx="19">
                  <c:v>4.5996743548387089</c:v>
                </c:pt>
                <c:pt idx="20">
                  <c:v>4.6723444333333335</c:v>
                </c:pt>
                <c:pt idx="21">
                  <c:v>4.6244412580645156</c:v>
                </c:pt>
                <c:pt idx="22">
                  <c:v>4.6055323333333327</c:v>
                </c:pt>
                <c:pt idx="23">
                  <c:v>4.4646456774193553</c:v>
                </c:pt>
                <c:pt idx="24">
                  <c:v>4.4830304193548383</c:v>
                </c:pt>
                <c:pt idx="25">
                  <c:v>4.4934227241379308</c:v>
                </c:pt>
                <c:pt idx="26">
                  <c:v>4.4451787741935487</c:v>
                </c:pt>
                <c:pt idx="27">
                  <c:v>4.4278392333333327</c:v>
                </c:pt>
                <c:pt idx="28">
                  <c:v>4.4040949354838705</c:v>
                </c:pt>
                <c:pt idx="29">
                  <c:v>4.3861136333333333</c:v>
                </c:pt>
                <c:pt idx="30">
                  <c:v>4.3848778387096781</c:v>
                </c:pt>
                <c:pt idx="31">
                  <c:v>4.3198171612903229</c:v>
                </c:pt>
                <c:pt idx="32">
                  <c:v>4.2717789000000002</c:v>
                </c:pt>
                <c:pt idx="33">
                  <c:v>4.3194562903225808</c:v>
                </c:pt>
                <c:pt idx="34">
                  <c:v>4.2524356333333335</c:v>
                </c:pt>
                <c:pt idx="35">
                  <c:v>4.174619483870968</c:v>
                </c:pt>
                <c:pt idx="36">
                  <c:v>4.0956944516129035</c:v>
                </c:pt>
                <c:pt idx="37">
                  <c:v>4.1610551785714289</c:v>
                </c:pt>
                <c:pt idx="38">
                  <c:v>4.1664092580645153</c:v>
                </c:pt>
                <c:pt idx="39">
                  <c:v>4.1395641999999997</c:v>
                </c:pt>
                <c:pt idx="40">
                  <c:v>4.0332198387096776</c:v>
                </c:pt>
                <c:pt idx="41">
                  <c:v>3.9909845666666666</c:v>
                </c:pt>
                <c:pt idx="42">
                  <c:v>3.9796861290322583</c:v>
                </c:pt>
                <c:pt idx="43">
                  <c:v>3.9225687096774196</c:v>
                </c:pt>
                <c:pt idx="44">
                  <c:v>3.9080428999999999</c:v>
                </c:pt>
                <c:pt idx="45">
                  <c:v>3.8323395483870968</c:v>
                </c:pt>
                <c:pt idx="46">
                  <c:v>3.8485160999999999</c:v>
                </c:pt>
                <c:pt idx="47">
                  <c:v>3.7574300967741938</c:v>
                </c:pt>
                <c:pt idx="48">
                  <c:v>3.8002162258064516</c:v>
                </c:pt>
                <c:pt idx="49">
                  <c:v>3.7901420714285714</c:v>
                </c:pt>
                <c:pt idx="50">
                  <c:v>3.7283290322580642</c:v>
                </c:pt>
                <c:pt idx="51">
                  <c:v>3.6990316000000001</c:v>
                </c:pt>
                <c:pt idx="52">
                  <c:v>3.7254449354838708</c:v>
                </c:pt>
                <c:pt idx="53">
                  <c:v>3.6958181333333333</c:v>
                </c:pt>
                <c:pt idx="54">
                  <c:v>3.6477510645161288</c:v>
                </c:pt>
                <c:pt idx="55">
                  <c:v>3.6403105806451612</c:v>
                </c:pt>
                <c:pt idx="56">
                  <c:v>3.6393626333333335</c:v>
                </c:pt>
                <c:pt idx="57">
                  <c:v>3.5540802903225805</c:v>
                </c:pt>
                <c:pt idx="58">
                  <c:v>3.5463740666666665</c:v>
                </c:pt>
                <c:pt idx="59">
                  <c:v>3.3517789354838707</c:v>
                </c:pt>
                <c:pt idx="60">
                  <c:v>3.4545035806451616</c:v>
                </c:pt>
                <c:pt idx="61">
                  <c:v>3.4778642500000001</c:v>
                </c:pt>
                <c:pt idx="62">
                  <c:v>3.3607949677419358</c:v>
                </c:pt>
                <c:pt idx="63">
                  <c:v>3.4304310666666664</c:v>
                </c:pt>
                <c:pt idx="64">
                  <c:v>3.4265372258064519</c:v>
                </c:pt>
                <c:pt idx="65">
                  <c:v>3.4545938</c:v>
                </c:pt>
                <c:pt idx="66">
                  <c:v>3.4465902903225807</c:v>
                </c:pt>
                <c:pt idx="67">
                  <c:v>3.4322260322580642</c:v>
                </c:pt>
                <c:pt idx="68">
                  <c:v>3.3873754000000003</c:v>
                </c:pt>
                <c:pt idx="69">
                  <c:v>3.3231080967741935</c:v>
                </c:pt>
                <c:pt idx="70">
                  <c:v>3.3335178333333331</c:v>
                </c:pt>
                <c:pt idx="71">
                  <c:v>3.2595818064516129</c:v>
                </c:pt>
                <c:pt idx="72">
                  <c:v>3.2782480322580643</c:v>
                </c:pt>
                <c:pt idx="73">
                  <c:v>3.3020863793103445</c:v>
                </c:pt>
                <c:pt idx="74">
                  <c:v>3.2974042580645162</c:v>
                </c:pt>
                <c:pt idx="75">
                  <c:v>3.2702635</c:v>
                </c:pt>
                <c:pt idx="76">
                  <c:v>3.2246929354838709</c:v>
                </c:pt>
                <c:pt idx="77">
                  <c:v>3.2167779666666667</c:v>
                </c:pt>
                <c:pt idx="78">
                  <c:v>3.1888400322580646</c:v>
                </c:pt>
                <c:pt idx="79">
                  <c:v>3.1515598387096775</c:v>
                </c:pt>
                <c:pt idx="80">
                  <c:v>3.1864086666666664</c:v>
                </c:pt>
                <c:pt idx="81">
                  <c:v>3.0140619677419354</c:v>
                </c:pt>
                <c:pt idx="82">
                  <c:v>3.0586614333333335</c:v>
                </c:pt>
                <c:pt idx="83">
                  <c:v>3.0101579032258066</c:v>
                </c:pt>
                <c:pt idx="84">
                  <c:v>3.0507589677419356</c:v>
                </c:pt>
                <c:pt idx="85">
                  <c:v>3.0360690714285714</c:v>
                </c:pt>
                <c:pt idx="86">
                  <c:v>2.9753970322580643</c:v>
                </c:pt>
                <c:pt idx="87">
                  <c:v>2.9949391999999997</c:v>
                </c:pt>
                <c:pt idx="88">
                  <c:v>2.6135242580645159</c:v>
                </c:pt>
              </c:numCache>
            </c:numRef>
          </c:val>
        </c:ser>
        <c:ser>
          <c:idx val="1"/>
          <c:order val="1"/>
          <c:tx>
            <c:strRef>
              <c:f>'Permian Matrix'!$D$97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Matrix'!$D$98:$D$186</c:f>
              <c:numCache>
                <c:formatCode>General</c:formatCode>
                <c:ptCount val="89"/>
                <c:pt idx="0">
                  <c:v>8.2330806451612906E-2</c:v>
                </c:pt>
                <c:pt idx="1">
                  <c:v>0.10626424999999999</c:v>
                </c:pt>
                <c:pt idx="2">
                  <c:v>0.10952290322580645</c:v>
                </c:pt>
                <c:pt idx="3">
                  <c:v>0.11187526666666667</c:v>
                </c:pt>
                <c:pt idx="4">
                  <c:v>0.10281522580645161</c:v>
                </c:pt>
                <c:pt idx="5">
                  <c:v>0.1001056</c:v>
                </c:pt>
                <c:pt idx="6">
                  <c:v>0.10609870967741936</c:v>
                </c:pt>
                <c:pt idx="7">
                  <c:v>0.10125777419354838</c:v>
                </c:pt>
                <c:pt idx="8">
                  <c:v>9.4048533333333337E-2</c:v>
                </c:pt>
                <c:pt idx="9">
                  <c:v>8.5294516129032258E-2</c:v>
                </c:pt>
                <c:pt idx="10">
                  <c:v>8.3617433333333324E-2</c:v>
                </c:pt>
                <c:pt idx="11">
                  <c:v>8.159303225806451E-2</c:v>
                </c:pt>
                <c:pt idx="12">
                  <c:v>7.263977419354839E-2</c:v>
                </c:pt>
                <c:pt idx="13">
                  <c:v>6.8000285714285708E-2</c:v>
                </c:pt>
                <c:pt idx="14">
                  <c:v>6.7758806451612905E-2</c:v>
                </c:pt>
                <c:pt idx="15">
                  <c:v>6.8708066666666665E-2</c:v>
                </c:pt>
                <c:pt idx="16">
                  <c:v>7.1719451612903232E-2</c:v>
                </c:pt>
                <c:pt idx="17">
                  <c:v>6.984683333333333E-2</c:v>
                </c:pt>
                <c:pt idx="18">
                  <c:v>6.6963129032258067E-2</c:v>
                </c:pt>
                <c:pt idx="19">
                  <c:v>6.0257741935483874E-2</c:v>
                </c:pt>
                <c:pt idx="20">
                  <c:v>5.9255066666666668E-2</c:v>
                </c:pt>
                <c:pt idx="21">
                  <c:v>6.4158806451612899E-2</c:v>
                </c:pt>
                <c:pt idx="22">
                  <c:v>6.6373166666666664E-2</c:v>
                </c:pt>
                <c:pt idx="23">
                  <c:v>5.5803548387096773E-2</c:v>
                </c:pt>
                <c:pt idx="24">
                  <c:v>5.9560064516129031E-2</c:v>
                </c:pt>
                <c:pt idx="25">
                  <c:v>6.34541724137931E-2</c:v>
                </c:pt>
                <c:pt idx="26">
                  <c:v>5.9779806451612905E-2</c:v>
                </c:pt>
                <c:pt idx="27">
                  <c:v>5.7329233333333333E-2</c:v>
                </c:pt>
                <c:pt idx="28">
                  <c:v>5.7794451612903225E-2</c:v>
                </c:pt>
                <c:pt idx="29">
                  <c:v>5.7321299999999999E-2</c:v>
                </c:pt>
                <c:pt idx="30">
                  <c:v>5.7892806451612905E-2</c:v>
                </c:pt>
                <c:pt idx="31">
                  <c:v>5.4115709677419355E-2</c:v>
                </c:pt>
                <c:pt idx="32">
                  <c:v>5.2998066666666663E-2</c:v>
                </c:pt>
                <c:pt idx="33">
                  <c:v>5.1597741935483867E-2</c:v>
                </c:pt>
                <c:pt idx="34">
                  <c:v>5.2341266666666671E-2</c:v>
                </c:pt>
                <c:pt idx="35">
                  <c:v>5.2369645161290321E-2</c:v>
                </c:pt>
                <c:pt idx="36">
                  <c:v>4.9279580645161296E-2</c:v>
                </c:pt>
                <c:pt idx="37">
                  <c:v>4.8449785714285716E-2</c:v>
                </c:pt>
                <c:pt idx="38">
                  <c:v>4.4342645161290321E-2</c:v>
                </c:pt>
                <c:pt idx="39">
                  <c:v>4.5215866666666667E-2</c:v>
                </c:pt>
                <c:pt idx="40">
                  <c:v>4.672064516129032E-2</c:v>
                </c:pt>
                <c:pt idx="41">
                  <c:v>4.656656666666667E-2</c:v>
                </c:pt>
                <c:pt idx="42">
                  <c:v>4.2831838709677418E-2</c:v>
                </c:pt>
                <c:pt idx="43">
                  <c:v>4.3594967741935484E-2</c:v>
                </c:pt>
                <c:pt idx="44">
                  <c:v>4.47479E-2</c:v>
                </c:pt>
                <c:pt idx="45">
                  <c:v>4.221651612903226E-2</c:v>
                </c:pt>
                <c:pt idx="46">
                  <c:v>4.0916133333333334E-2</c:v>
                </c:pt>
                <c:pt idx="47">
                  <c:v>4.0149064516129034E-2</c:v>
                </c:pt>
                <c:pt idx="48">
                  <c:v>3.9979483870967739E-2</c:v>
                </c:pt>
                <c:pt idx="49">
                  <c:v>4.2676964285714283E-2</c:v>
                </c:pt>
                <c:pt idx="50">
                  <c:v>4.3229548387096778E-2</c:v>
                </c:pt>
                <c:pt idx="51">
                  <c:v>4.1235466666666665E-2</c:v>
                </c:pt>
                <c:pt idx="52">
                  <c:v>4.0575225806451613E-2</c:v>
                </c:pt>
                <c:pt idx="53">
                  <c:v>4.1884499999999998E-2</c:v>
                </c:pt>
                <c:pt idx="54">
                  <c:v>4.0694322580645162E-2</c:v>
                </c:pt>
                <c:pt idx="55">
                  <c:v>3.8645451612903232E-2</c:v>
                </c:pt>
                <c:pt idx="56">
                  <c:v>3.7033033333333333E-2</c:v>
                </c:pt>
                <c:pt idx="57">
                  <c:v>3.6950290322580646E-2</c:v>
                </c:pt>
                <c:pt idx="58">
                  <c:v>3.2838866666666668E-2</c:v>
                </c:pt>
                <c:pt idx="59">
                  <c:v>3.225283870967742E-2</c:v>
                </c:pt>
                <c:pt idx="60">
                  <c:v>3.3201225806451615E-2</c:v>
                </c:pt>
                <c:pt idx="61">
                  <c:v>3.2950928571428569E-2</c:v>
                </c:pt>
                <c:pt idx="62">
                  <c:v>2.9508967741935482E-2</c:v>
                </c:pt>
                <c:pt idx="63">
                  <c:v>3.5252133333333331E-2</c:v>
                </c:pt>
                <c:pt idx="64">
                  <c:v>3.6511677419354835E-2</c:v>
                </c:pt>
                <c:pt idx="65">
                  <c:v>3.4734000000000001E-2</c:v>
                </c:pt>
                <c:pt idx="66">
                  <c:v>3.4531419354838708E-2</c:v>
                </c:pt>
                <c:pt idx="67">
                  <c:v>3.3845516129032256E-2</c:v>
                </c:pt>
                <c:pt idx="68">
                  <c:v>3.3923966666666666E-2</c:v>
                </c:pt>
                <c:pt idx="69">
                  <c:v>3.4097451612903222E-2</c:v>
                </c:pt>
                <c:pt idx="70">
                  <c:v>3.5209666666666667E-2</c:v>
                </c:pt>
                <c:pt idx="71">
                  <c:v>3.3935064516129029E-2</c:v>
                </c:pt>
                <c:pt idx="72">
                  <c:v>3.3724096774193552E-2</c:v>
                </c:pt>
                <c:pt idx="73">
                  <c:v>3.4526172413793098E-2</c:v>
                </c:pt>
                <c:pt idx="74">
                  <c:v>3.2828774193548391E-2</c:v>
                </c:pt>
                <c:pt idx="75">
                  <c:v>3.1751933333333336E-2</c:v>
                </c:pt>
                <c:pt idx="76">
                  <c:v>3.8118870967741941E-2</c:v>
                </c:pt>
                <c:pt idx="77">
                  <c:v>3.1924333333333332E-2</c:v>
                </c:pt>
                <c:pt idx="78">
                  <c:v>2.9801967741935484E-2</c:v>
                </c:pt>
                <c:pt idx="79">
                  <c:v>2.9041000000000001E-2</c:v>
                </c:pt>
                <c:pt idx="80">
                  <c:v>2.8993266666666666E-2</c:v>
                </c:pt>
                <c:pt idx="81">
                  <c:v>3.0226967741935482E-2</c:v>
                </c:pt>
                <c:pt idx="82">
                  <c:v>2.9277033333333331E-2</c:v>
                </c:pt>
                <c:pt idx="83">
                  <c:v>3.0973000000000001E-2</c:v>
                </c:pt>
                <c:pt idx="84">
                  <c:v>3.0836580645161288E-2</c:v>
                </c:pt>
                <c:pt idx="85">
                  <c:v>3.0906714285714287E-2</c:v>
                </c:pt>
                <c:pt idx="86">
                  <c:v>2.8972032258064516E-2</c:v>
                </c:pt>
                <c:pt idx="87">
                  <c:v>2.8725500000000001E-2</c:v>
                </c:pt>
                <c:pt idx="88">
                  <c:v>1.3063967741935483E-2</c:v>
                </c:pt>
              </c:numCache>
            </c:numRef>
          </c:val>
        </c:ser>
        <c:ser>
          <c:idx val="2"/>
          <c:order val="2"/>
          <c:tx>
            <c:strRef>
              <c:f>'Permian Matrix'!$E$97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Matrix'!$E$98:$E$186</c:f>
              <c:numCache>
                <c:formatCode>General</c:formatCode>
                <c:ptCount val="89"/>
                <c:pt idx="0">
                  <c:v>0</c:v>
                </c:pt>
                <c:pt idx="1">
                  <c:v>1.9246428571428574E-2</c:v>
                </c:pt>
                <c:pt idx="2">
                  <c:v>2.8149419354838709E-2</c:v>
                </c:pt>
                <c:pt idx="3">
                  <c:v>3.1493933333333335E-2</c:v>
                </c:pt>
                <c:pt idx="4">
                  <c:v>3.1949709677419356E-2</c:v>
                </c:pt>
                <c:pt idx="5">
                  <c:v>2.9069566666666664E-2</c:v>
                </c:pt>
                <c:pt idx="6">
                  <c:v>2.6789161290322581E-2</c:v>
                </c:pt>
                <c:pt idx="7">
                  <c:v>2.5258354838709675E-2</c:v>
                </c:pt>
                <c:pt idx="8">
                  <c:v>2.3905166666666665E-2</c:v>
                </c:pt>
                <c:pt idx="9">
                  <c:v>2.3133774193548385E-2</c:v>
                </c:pt>
                <c:pt idx="10">
                  <c:v>2.07134E-2</c:v>
                </c:pt>
                <c:pt idx="11">
                  <c:v>2.0375774193548388E-2</c:v>
                </c:pt>
                <c:pt idx="12">
                  <c:v>2.0410000000000001E-2</c:v>
                </c:pt>
                <c:pt idx="13">
                  <c:v>1.9425500000000002E-2</c:v>
                </c:pt>
                <c:pt idx="14">
                  <c:v>1.8970612903225804E-2</c:v>
                </c:pt>
                <c:pt idx="15">
                  <c:v>1.8098333333333334E-2</c:v>
                </c:pt>
                <c:pt idx="16">
                  <c:v>1.7353290322580643E-2</c:v>
                </c:pt>
                <c:pt idx="17">
                  <c:v>1.6886766666666667E-2</c:v>
                </c:pt>
                <c:pt idx="18">
                  <c:v>1.6051193548387098E-2</c:v>
                </c:pt>
                <c:pt idx="19">
                  <c:v>1.4924580645161291E-2</c:v>
                </c:pt>
                <c:pt idx="20">
                  <c:v>1.4997100000000001E-2</c:v>
                </c:pt>
                <c:pt idx="21">
                  <c:v>1.4979258064516129E-2</c:v>
                </c:pt>
                <c:pt idx="22">
                  <c:v>1.3979166666666666E-2</c:v>
                </c:pt>
                <c:pt idx="23">
                  <c:v>1.3206000000000001E-2</c:v>
                </c:pt>
                <c:pt idx="24">
                  <c:v>1.3264096774193549E-2</c:v>
                </c:pt>
                <c:pt idx="25">
                  <c:v>1.2802620689655172E-2</c:v>
                </c:pt>
                <c:pt idx="26">
                  <c:v>1.2674709677419354E-2</c:v>
                </c:pt>
                <c:pt idx="27">
                  <c:v>1.34757E-2</c:v>
                </c:pt>
                <c:pt idx="28">
                  <c:v>1.2359451612903227E-2</c:v>
                </c:pt>
                <c:pt idx="29">
                  <c:v>1.2310933333333333E-2</c:v>
                </c:pt>
                <c:pt idx="30">
                  <c:v>1.2133774193548387E-2</c:v>
                </c:pt>
                <c:pt idx="31">
                  <c:v>1.1164612903225806E-2</c:v>
                </c:pt>
                <c:pt idx="32">
                  <c:v>1.1047E-2</c:v>
                </c:pt>
                <c:pt idx="33">
                  <c:v>1.1174580645161291E-2</c:v>
                </c:pt>
                <c:pt idx="34">
                  <c:v>1.0971966666666666E-2</c:v>
                </c:pt>
                <c:pt idx="35">
                  <c:v>1.1081161290322581E-2</c:v>
                </c:pt>
                <c:pt idx="36">
                  <c:v>1.0768419354838708E-2</c:v>
                </c:pt>
                <c:pt idx="37">
                  <c:v>1.1018428571428571E-2</c:v>
                </c:pt>
                <c:pt idx="38">
                  <c:v>1.0725451612903225E-2</c:v>
                </c:pt>
                <c:pt idx="39">
                  <c:v>1.0126366666666666E-2</c:v>
                </c:pt>
                <c:pt idx="40">
                  <c:v>9.5118064516129044E-3</c:v>
                </c:pt>
                <c:pt idx="41">
                  <c:v>9.762666666666666E-3</c:v>
                </c:pt>
                <c:pt idx="42">
                  <c:v>1.000616129032258E-2</c:v>
                </c:pt>
                <c:pt idx="43">
                  <c:v>9.8777096774193551E-3</c:v>
                </c:pt>
                <c:pt idx="44">
                  <c:v>9.3781333333333335E-3</c:v>
                </c:pt>
                <c:pt idx="45">
                  <c:v>8.8019999999999991E-3</c:v>
                </c:pt>
                <c:pt idx="46">
                  <c:v>8.8821999999999998E-3</c:v>
                </c:pt>
                <c:pt idx="47">
                  <c:v>7.5705483870967746E-3</c:v>
                </c:pt>
                <c:pt idx="48">
                  <c:v>8.830451612903226E-3</c:v>
                </c:pt>
                <c:pt idx="49">
                  <c:v>8.3523928571428568E-3</c:v>
                </c:pt>
                <c:pt idx="50">
                  <c:v>8.8844838709677427E-3</c:v>
                </c:pt>
                <c:pt idx="51">
                  <c:v>8.5407E-3</c:v>
                </c:pt>
                <c:pt idx="52">
                  <c:v>9.1454838709677418E-3</c:v>
                </c:pt>
                <c:pt idx="53">
                  <c:v>8.3876000000000003E-3</c:v>
                </c:pt>
                <c:pt idx="54">
                  <c:v>8.2952903225806448E-3</c:v>
                </c:pt>
                <c:pt idx="55">
                  <c:v>8.4573225806451619E-3</c:v>
                </c:pt>
                <c:pt idx="56">
                  <c:v>7.8607333333333331E-3</c:v>
                </c:pt>
                <c:pt idx="57">
                  <c:v>8.0317741935483876E-3</c:v>
                </c:pt>
                <c:pt idx="58">
                  <c:v>8.7953333333333321E-3</c:v>
                </c:pt>
                <c:pt idx="59">
                  <c:v>7.8869677419354835E-3</c:v>
                </c:pt>
                <c:pt idx="60">
                  <c:v>8.1889032258064525E-3</c:v>
                </c:pt>
                <c:pt idx="61">
                  <c:v>7.7141785714285715E-3</c:v>
                </c:pt>
                <c:pt idx="62">
                  <c:v>7.0620322580645161E-3</c:v>
                </c:pt>
                <c:pt idx="63">
                  <c:v>7.2016666666666661E-3</c:v>
                </c:pt>
                <c:pt idx="64">
                  <c:v>7.3296774193548388E-3</c:v>
                </c:pt>
                <c:pt idx="65">
                  <c:v>7.4958666666666667E-3</c:v>
                </c:pt>
                <c:pt idx="66">
                  <c:v>7.4219032258064522E-3</c:v>
                </c:pt>
                <c:pt idx="67">
                  <c:v>7.2189677419354833E-3</c:v>
                </c:pt>
                <c:pt idx="68">
                  <c:v>6.9510666666666669E-3</c:v>
                </c:pt>
                <c:pt idx="69">
                  <c:v>6.9291935483870963E-3</c:v>
                </c:pt>
                <c:pt idx="70">
                  <c:v>6.9773666666666668E-3</c:v>
                </c:pt>
                <c:pt idx="71">
                  <c:v>6.9007741935483875E-3</c:v>
                </c:pt>
                <c:pt idx="72">
                  <c:v>6.7979354838709682E-3</c:v>
                </c:pt>
                <c:pt idx="73">
                  <c:v>6.8376551724137931E-3</c:v>
                </c:pt>
                <c:pt idx="74">
                  <c:v>6.6546774193548385E-3</c:v>
                </c:pt>
                <c:pt idx="75">
                  <c:v>6.3600999999999996E-3</c:v>
                </c:pt>
                <c:pt idx="76">
                  <c:v>6.3593870967741939E-3</c:v>
                </c:pt>
                <c:pt idx="77">
                  <c:v>6.1454666666666668E-3</c:v>
                </c:pt>
                <c:pt idx="78">
                  <c:v>6.2208064516129031E-3</c:v>
                </c:pt>
                <c:pt idx="79">
                  <c:v>5.7999999999999996E-3</c:v>
                </c:pt>
                <c:pt idx="80">
                  <c:v>6.0085666666666671E-3</c:v>
                </c:pt>
                <c:pt idx="81">
                  <c:v>5.601193548387097E-3</c:v>
                </c:pt>
                <c:pt idx="82">
                  <c:v>5.8276999999999999E-3</c:v>
                </c:pt>
                <c:pt idx="83">
                  <c:v>5.9461612903225804E-3</c:v>
                </c:pt>
                <c:pt idx="84">
                  <c:v>6.2819354838709674E-3</c:v>
                </c:pt>
                <c:pt idx="85">
                  <c:v>5.794428571428571E-3</c:v>
                </c:pt>
                <c:pt idx="86">
                  <c:v>5.7468709677419355E-3</c:v>
                </c:pt>
                <c:pt idx="87">
                  <c:v>6.4892999999999999E-3</c:v>
                </c:pt>
                <c:pt idx="88">
                  <c:v>5.817451612903226E-3</c:v>
                </c:pt>
              </c:numCache>
            </c:numRef>
          </c:val>
        </c:ser>
        <c:ser>
          <c:idx val="3"/>
          <c:order val="3"/>
          <c:tx>
            <c:strRef>
              <c:f>'Permian Matrix'!$F$97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Matrix'!$F$98:$F$186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3.3662677419354844E-2</c:v>
                </c:pt>
                <c:pt idx="3">
                  <c:v>5.7886800000000002E-2</c:v>
                </c:pt>
                <c:pt idx="4">
                  <c:v>5.3005806451612909E-2</c:v>
                </c:pt>
                <c:pt idx="5">
                  <c:v>4.4812700000000004E-2</c:v>
                </c:pt>
                <c:pt idx="6">
                  <c:v>4.5906967741935485E-2</c:v>
                </c:pt>
                <c:pt idx="7">
                  <c:v>4.4010000000000001E-2</c:v>
                </c:pt>
                <c:pt idx="8">
                  <c:v>4.2740533333333337E-2</c:v>
                </c:pt>
                <c:pt idx="9">
                  <c:v>4.2756387096774193E-2</c:v>
                </c:pt>
                <c:pt idx="10">
                  <c:v>4.0797100000000003E-2</c:v>
                </c:pt>
                <c:pt idx="11">
                  <c:v>3.8962096774193544E-2</c:v>
                </c:pt>
                <c:pt idx="12">
                  <c:v>3.753532258064516E-2</c:v>
                </c:pt>
                <c:pt idx="13">
                  <c:v>3.6545535714285711E-2</c:v>
                </c:pt>
                <c:pt idx="14">
                  <c:v>3.6042774193548385E-2</c:v>
                </c:pt>
                <c:pt idx="15">
                  <c:v>3.537323333333333E-2</c:v>
                </c:pt>
                <c:pt idx="16">
                  <c:v>3.298432258064516E-2</c:v>
                </c:pt>
                <c:pt idx="17">
                  <c:v>3.109176666666667E-2</c:v>
                </c:pt>
                <c:pt idx="18">
                  <c:v>3.3030322580645165E-2</c:v>
                </c:pt>
                <c:pt idx="19">
                  <c:v>3.2096548387096774E-2</c:v>
                </c:pt>
                <c:pt idx="20">
                  <c:v>2.9728733333333333E-2</c:v>
                </c:pt>
                <c:pt idx="21">
                  <c:v>2.9077548387096773E-2</c:v>
                </c:pt>
                <c:pt idx="22">
                  <c:v>2.925796666666667E-2</c:v>
                </c:pt>
                <c:pt idx="23">
                  <c:v>2.8109838709677419E-2</c:v>
                </c:pt>
                <c:pt idx="24">
                  <c:v>2.8031870967741936E-2</c:v>
                </c:pt>
                <c:pt idx="25">
                  <c:v>2.7792034482758621E-2</c:v>
                </c:pt>
                <c:pt idx="26">
                  <c:v>2.7905064516129032E-2</c:v>
                </c:pt>
                <c:pt idx="27">
                  <c:v>2.8512233333333335E-2</c:v>
                </c:pt>
                <c:pt idx="28">
                  <c:v>2.8122258064516129E-2</c:v>
                </c:pt>
                <c:pt idx="29">
                  <c:v>2.6783866666666666E-2</c:v>
                </c:pt>
                <c:pt idx="30">
                  <c:v>2.5812096774193546E-2</c:v>
                </c:pt>
                <c:pt idx="31">
                  <c:v>2.5950161290322581E-2</c:v>
                </c:pt>
                <c:pt idx="32">
                  <c:v>2.7582433333333333E-2</c:v>
                </c:pt>
                <c:pt idx="33">
                  <c:v>2.4909193548387096E-2</c:v>
                </c:pt>
                <c:pt idx="34">
                  <c:v>2.3797733333333335E-2</c:v>
                </c:pt>
                <c:pt idx="35">
                  <c:v>2.3171000000000001E-2</c:v>
                </c:pt>
                <c:pt idx="36">
                  <c:v>2.2353225806451611E-2</c:v>
                </c:pt>
                <c:pt idx="37">
                  <c:v>2.2794000000000002E-2</c:v>
                </c:pt>
                <c:pt idx="38">
                  <c:v>2.1692516129032256E-2</c:v>
                </c:pt>
                <c:pt idx="39">
                  <c:v>2.1504733333333335E-2</c:v>
                </c:pt>
                <c:pt idx="40">
                  <c:v>1.9797580645161288E-2</c:v>
                </c:pt>
                <c:pt idx="41">
                  <c:v>1.9895566666666666E-2</c:v>
                </c:pt>
                <c:pt idx="42">
                  <c:v>2.0469741935483871E-2</c:v>
                </c:pt>
                <c:pt idx="43">
                  <c:v>2.0851774193548386E-2</c:v>
                </c:pt>
                <c:pt idx="44">
                  <c:v>2.0033299999999997E-2</c:v>
                </c:pt>
                <c:pt idx="45">
                  <c:v>2.0387451612903226E-2</c:v>
                </c:pt>
                <c:pt idx="46">
                  <c:v>1.8759866666666666E-2</c:v>
                </c:pt>
                <c:pt idx="47">
                  <c:v>1.921725806451613E-2</c:v>
                </c:pt>
                <c:pt idx="48">
                  <c:v>1.980341935483871E-2</c:v>
                </c:pt>
                <c:pt idx="49">
                  <c:v>1.9737857142857144E-2</c:v>
                </c:pt>
                <c:pt idx="50">
                  <c:v>2.0404741935483871E-2</c:v>
                </c:pt>
                <c:pt idx="51">
                  <c:v>1.9963633333333335E-2</c:v>
                </c:pt>
                <c:pt idx="52">
                  <c:v>1.9850419354838708E-2</c:v>
                </c:pt>
                <c:pt idx="53">
                  <c:v>1.9058466666666666E-2</c:v>
                </c:pt>
                <c:pt idx="54">
                  <c:v>1.9334032258064515E-2</c:v>
                </c:pt>
                <c:pt idx="55">
                  <c:v>1.8454451612903228E-2</c:v>
                </c:pt>
                <c:pt idx="56">
                  <c:v>1.7936066666666663E-2</c:v>
                </c:pt>
                <c:pt idx="57">
                  <c:v>1.8353032258064516E-2</c:v>
                </c:pt>
                <c:pt idx="58">
                  <c:v>1.8060799999999998E-2</c:v>
                </c:pt>
                <c:pt idx="59">
                  <c:v>1.6829387096774194E-2</c:v>
                </c:pt>
                <c:pt idx="60">
                  <c:v>1.6161580645161291E-2</c:v>
                </c:pt>
                <c:pt idx="61">
                  <c:v>1.6318357142857141E-2</c:v>
                </c:pt>
                <c:pt idx="62">
                  <c:v>1.6182806451612901E-2</c:v>
                </c:pt>
                <c:pt idx="63">
                  <c:v>1.5994566666666668E-2</c:v>
                </c:pt>
                <c:pt idx="64">
                  <c:v>1.5801419354838711E-2</c:v>
                </c:pt>
                <c:pt idx="65">
                  <c:v>1.6299933333333332E-2</c:v>
                </c:pt>
                <c:pt idx="66">
                  <c:v>1.5674870967741936E-2</c:v>
                </c:pt>
                <c:pt idx="67">
                  <c:v>1.5072258064516128E-2</c:v>
                </c:pt>
                <c:pt idx="68">
                  <c:v>1.3329033333333332E-2</c:v>
                </c:pt>
                <c:pt idx="69">
                  <c:v>1.4855806451612903E-2</c:v>
                </c:pt>
                <c:pt idx="70">
                  <c:v>1.4583E-2</c:v>
                </c:pt>
                <c:pt idx="71">
                  <c:v>1.3932741935483871E-2</c:v>
                </c:pt>
                <c:pt idx="72">
                  <c:v>1.296441935483871E-2</c:v>
                </c:pt>
                <c:pt idx="73">
                  <c:v>1.3361758620689654E-2</c:v>
                </c:pt>
                <c:pt idx="74">
                  <c:v>1.3240967741935485E-2</c:v>
                </c:pt>
                <c:pt idx="75">
                  <c:v>1.29815E-2</c:v>
                </c:pt>
                <c:pt idx="76">
                  <c:v>1.2584935483870968E-2</c:v>
                </c:pt>
                <c:pt idx="77">
                  <c:v>1.2812833333333332E-2</c:v>
                </c:pt>
                <c:pt idx="78">
                  <c:v>1.2575387096774193E-2</c:v>
                </c:pt>
                <c:pt idx="79">
                  <c:v>1.2685774193548388E-2</c:v>
                </c:pt>
                <c:pt idx="80">
                  <c:v>1.2348133333333334E-2</c:v>
                </c:pt>
                <c:pt idx="81">
                  <c:v>1.1582387096774192E-2</c:v>
                </c:pt>
                <c:pt idx="82">
                  <c:v>1.1427133333333334E-2</c:v>
                </c:pt>
                <c:pt idx="83">
                  <c:v>1.1254580645161289E-2</c:v>
                </c:pt>
                <c:pt idx="84">
                  <c:v>1.0725806451612904E-2</c:v>
                </c:pt>
                <c:pt idx="85">
                  <c:v>1.0710642857142858E-2</c:v>
                </c:pt>
                <c:pt idx="86">
                  <c:v>1.0784451612903225E-2</c:v>
                </c:pt>
                <c:pt idx="87">
                  <c:v>9.8064999999999992E-3</c:v>
                </c:pt>
                <c:pt idx="88">
                  <c:v>7.8452258064516129E-3</c:v>
                </c:pt>
              </c:numCache>
            </c:numRef>
          </c:val>
        </c:ser>
        <c:ser>
          <c:idx val="4"/>
          <c:order val="4"/>
          <c:tx>
            <c:strRef>
              <c:f>'Permian Matrix'!$G$97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Matrix'!$G$98:$G$186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3.1341833333333333E-2</c:v>
                </c:pt>
                <c:pt idx="4">
                  <c:v>5.7474032258064515E-2</c:v>
                </c:pt>
                <c:pt idx="5">
                  <c:v>5.1044899999999997E-2</c:v>
                </c:pt>
                <c:pt idx="6">
                  <c:v>5.1010967741935483E-2</c:v>
                </c:pt>
                <c:pt idx="7">
                  <c:v>4.8441322580645166E-2</c:v>
                </c:pt>
                <c:pt idx="8">
                  <c:v>4.4134199999999998E-2</c:v>
                </c:pt>
                <c:pt idx="9">
                  <c:v>4.157745161290323E-2</c:v>
                </c:pt>
                <c:pt idx="10">
                  <c:v>3.9671966666666662E-2</c:v>
                </c:pt>
                <c:pt idx="11">
                  <c:v>3.8978032258064517E-2</c:v>
                </c:pt>
                <c:pt idx="12">
                  <c:v>3.5769161290322579E-2</c:v>
                </c:pt>
                <c:pt idx="13">
                  <c:v>3.6962178571428576E-2</c:v>
                </c:pt>
                <c:pt idx="14">
                  <c:v>3.7020258064516129E-2</c:v>
                </c:pt>
                <c:pt idx="15">
                  <c:v>3.4973166666666673E-2</c:v>
                </c:pt>
                <c:pt idx="16">
                  <c:v>3.7237741935483869E-2</c:v>
                </c:pt>
                <c:pt idx="17">
                  <c:v>3.4442433333333335E-2</c:v>
                </c:pt>
                <c:pt idx="18">
                  <c:v>3.6569129032258063E-2</c:v>
                </c:pt>
                <c:pt idx="19">
                  <c:v>3.3653612903225806E-2</c:v>
                </c:pt>
                <c:pt idx="20">
                  <c:v>3.29184E-2</c:v>
                </c:pt>
                <c:pt idx="21">
                  <c:v>3.2836967741935487E-2</c:v>
                </c:pt>
                <c:pt idx="22">
                  <c:v>3.3518733333333335E-2</c:v>
                </c:pt>
                <c:pt idx="23">
                  <c:v>2.8116225806451612E-2</c:v>
                </c:pt>
                <c:pt idx="24">
                  <c:v>3.027974193548387E-2</c:v>
                </c:pt>
                <c:pt idx="25">
                  <c:v>3.2063620689655174E-2</c:v>
                </c:pt>
                <c:pt idx="26">
                  <c:v>3.1731193548387097E-2</c:v>
                </c:pt>
                <c:pt idx="27">
                  <c:v>3.1265766666666667E-2</c:v>
                </c:pt>
                <c:pt idx="28">
                  <c:v>3.0395387096774192E-2</c:v>
                </c:pt>
                <c:pt idx="29">
                  <c:v>2.9706E-2</c:v>
                </c:pt>
                <c:pt idx="30">
                  <c:v>2.8624741935483873E-2</c:v>
                </c:pt>
                <c:pt idx="31">
                  <c:v>2.763674193548387E-2</c:v>
                </c:pt>
                <c:pt idx="32">
                  <c:v>2.7592100000000001E-2</c:v>
                </c:pt>
                <c:pt idx="33">
                  <c:v>2.651116129032258E-2</c:v>
                </c:pt>
                <c:pt idx="34">
                  <c:v>2.5645299999999999E-2</c:v>
                </c:pt>
                <c:pt idx="35">
                  <c:v>2.4702935483870966E-2</c:v>
                </c:pt>
                <c:pt idx="36">
                  <c:v>2.3816645161290322E-2</c:v>
                </c:pt>
                <c:pt idx="37">
                  <c:v>2.4074392857142857E-2</c:v>
                </c:pt>
                <c:pt idx="38">
                  <c:v>2.1734419354838708E-2</c:v>
                </c:pt>
                <c:pt idx="39">
                  <c:v>2.3611433333333331E-2</c:v>
                </c:pt>
                <c:pt idx="40">
                  <c:v>2.3478612903225806E-2</c:v>
                </c:pt>
                <c:pt idx="41">
                  <c:v>2.1555533333333331E-2</c:v>
                </c:pt>
                <c:pt idx="42">
                  <c:v>2.095248387096774E-2</c:v>
                </c:pt>
                <c:pt idx="43">
                  <c:v>1.9726354838709676E-2</c:v>
                </c:pt>
                <c:pt idx="44">
                  <c:v>1.9140433333333332E-2</c:v>
                </c:pt>
                <c:pt idx="45">
                  <c:v>1.8631612903225805E-2</c:v>
                </c:pt>
                <c:pt idx="46">
                  <c:v>1.8977499999999998E-2</c:v>
                </c:pt>
                <c:pt idx="47">
                  <c:v>1.8619483870967745E-2</c:v>
                </c:pt>
                <c:pt idx="48">
                  <c:v>1.8592999999999998E-2</c:v>
                </c:pt>
                <c:pt idx="49">
                  <c:v>1.7608499999999999E-2</c:v>
                </c:pt>
                <c:pt idx="50">
                  <c:v>1.797135483870968E-2</c:v>
                </c:pt>
                <c:pt idx="51">
                  <c:v>1.7183266666666665E-2</c:v>
                </c:pt>
                <c:pt idx="52">
                  <c:v>1.7119903225806452E-2</c:v>
                </c:pt>
                <c:pt idx="53">
                  <c:v>1.6992033333333333E-2</c:v>
                </c:pt>
                <c:pt idx="54">
                  <c:v>1.695E-2</c:v>
                </c:pt>
                <c:pt idx="55">
                  <c:v>1.4631548387096774E-2</c:v>
                </c:pt>
                <c:pt idx="56">
                  <c:v>1.6203000000000002E-2</c:v>
                </c:pt>
                <c:pt idx="57">
                  <c:v>1.5533258064516128E-2</c:v>
                </c:pt>
                <c:pt idx="58">
                  <c:v>1.5130766666666667E-2</c:v>
                </c:pt>
                <c:pt idx="59">
                  <c:v>1.337567741935484E-2</c:v>
                </c:pt>
                <c:pt idx="60">
                  <c:v>1.4310483870967741E-2</c:v>
                </c:pt>
                <c:pt idx="61">
                  <c:v>1.3581178571428572E-2</c:v>
                </c:pt>
                <c:pt idx="62">
                  <c:v>1.2746096774193548E-2</c:v>
                </c:pt>
                <c:pt idx="63">
                  <c:v>1.4119899999999999E-2</c:v>
                </c:pt>
                <c:pt idx="64">
                  <c:v>1.3770064516129032E-2</c:v>
                </c:pt>
                <c:pt idx="65">
                  <c:v>1.4101233333333333E-2</c:v>
                </c:pt>
                <c:pt idx="66">
                  <c:v>1.4634677419354838E-2</c:v>
                </c:pt>
                <c:pt idx="67">
                  <c:v>1.440383870967742E-2</c:v>
                </c:pt>
                <c:pt idx="68">
                  <c:v>1.41266E-2</c:v>
                </c:pt>
                <c:pt idx="69">
                  <c:v>1.3733903225806452E-2</c:v>
                </c:pt>
                <c:pt idx="70">
                  <c:v>1.3681799999999999E-2</c:v>
                </c:pt>
                <c:pt idx="71">
                  <c:v>1.3435806451612903E-2</c:v>
                </c:pt>
                <c:pt idx="72">
                  <c:v>1.2700483870967741E-2</c:v>
                </c:pt>
                <c:pt idx="73">
                  <c:v>1.3781862068965516E-2</c:v>
                </c:pt>
                <c:pt idx="74">
                  <c:v>1.2866161290322581E-2</c:v>
                </c:pt>
                <c:pt idx="75">
                  <c:v>1.2539233333333333E-2</c:v>
                </c:pt>
                <c:pt idx="76">
                  <c:v>1.2622290322580646E-2</c:v>
                </c:pt>
                <c:pt idx="77">
                  <c:v>1.2498233333333332E-2</c:v>
                </c:pt>
                <c:pt idx="78">
                  <c:v>1.1997193548387096E-2</c:v>
                </c:pt>
                <c:pt idx="79">
                  <c:v>1.1430258064516129E-2</c:v>
                </c:pt>
                <c:pt idx="80">
                  <c:v>1.1941333333333333E-2</c:v>
                </c:pt>
                <c:pt idx="81">
                  <c:v>1.1304645161290322E-2</c:v>
                </c:pt>
                <c:pt idx="82">
                  <c:v>1.1089433333333334E-2</c:v>
                </c:pt>
                <c:pt idx="83">
                  <c:v>1.0650225806451611E-2</c:v>
                </c:pt>
                <c:pt idx="84">
                  <c:v>1.0801354838709677E-2</c:v>
                </c:pt>
                <c:pt idx="85">
                  <c:v>1.0883107142857144E-2</c:v>
                </c:pt>
                <c:pt idx="86">
                  <c:v>1.033958064516129E-2</c:v>
                </c:pt>
                <c:pt idx="87">
                  <c:v>1.0093266666666666E-2</c:v>
                </c:pt>
                <c:pt idx="88">
                  <c:v>6.1922580645161285E-3</c:v>
                </c:pt>
              </c:numCache>
            </c:numRef>
          </c:val>
        </c:ser>
        <c:ser>
          <c:idx val="5"/>
          <c:order val="5"/>
          <c:tx>
            <c:strRef>
              <c:f>'Permian Matrix'!$H$97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Matrix'!$H$98:$H$186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2.7850806451612902E-2</c:v>
                </c:pt>
                <c:pt idx="5">
                  <c:v>4.4469300000000003E-2</c:v>
                </c:pt>
                <c:pt idx="6">
                  <c:v>4.5311000000000004E-2</c:v>
                </c:pt>
                <c:pt idx="7">
                  <c:v>4.2078645161290319E-2</c:v>
                </c:pt>
                <c:pt idx="8">
                  <c:v>3.845133333333333E-2</c:v>
                </c:pt>
                <c:pt idx="9">
                  <c:v>3.7926129032258067E-2</c:v>
                </c:pt>
                <c:pt idx="10">
                  <c:v>3.6496599999999997E-2</c:v>
                </c:pt>
                <c:pt idx="11">
                  <c:v>3.4403677419354836E-2</c:v>
                </c:pt>
                <c:pt idx="12">
                  <c:v>3.3127193548387092E-2</c:v>
                </c:pt>
                <c:pt idx="13">
                  <c:v>3.1622357142857146E-2</c:v>
                </c:pt>
                <c:pt idx="14">
                  <c:v>3.1894193548387101E-2</c:v>
                </c:pt>
                <c:pt idx="15">
                  <c:v>2.9929600000000001E-2</c:v>
                </c:pt>
                <c:pt idx="16">
                  <c:v>2.9392645161290323E-2</c:v>
                </c:pt>
                <c:pt idx="17">
                  <c:v>2.79049E-2</c:v>
                </c:pt>
                <c:pt idx="18">
                  <c:v>2.8081838709677419E-2</c:v>
                </c:pt>
                <c:pt idx="19">
                  <c:v>2.690774193548387E-2</c:v>
                </c:pt>
                <c:pt idx="20">
                  <c:v>2.61487E-2</c:v>
                </c:pt>
                <c:pt idx="21">
                  <c:v>2.5063741935483871E-2</c:v>
                </c:pt>
                <c:pt idx="22">
                  <c:v>2.3990533333333335E-2</c:v>
                </c:pt>
                <c:pt idx="23">
                  <c:v>2.4384645161290325E-2</c:v>
                </c:pt>
                <c:pt idx="24">
                  <c:v>2.3514258064516128E-2</c:v>
                </c:pt>
                <c:pt idx="25">
                  <c:v>2.2080793103448276E-2</c:v>
                </c:pt>
                <c:pt idx="26">
                  <c:v>2.353890322580645E-2</c:v>
                </c:pt>
                <c:pt idx="27">
                  <c:v>2.3354866666666665E-2</c:v>
                </c:pt>
                <c:pt idx="28">
                  <c:v>2.2928258064516129E-2</c:v>
                </c:pt>
                <c:pt idx="29">
                  <c:v>2.2306466666666667E-2</c:v>
                </c:pt>
                <c:pt idx="30">
                  <c:v>2.2616677419354837E-2</c:v>
                </c:pt>
                <c:pt idx="31">
                  <c:v>2.1617483870967742E-2</c:v>
                </c:pt>
                <c:pt idx="32">
                  <c:v>2.1196800000000002E-2</c:v>
                </c:pt>
                <c:pt idx="33">
                  <c:v>2.0773451612903227E-2</c:v>
                </c:pt>
                <c:pt idx="34">
                  <c:v>2.06251E-2</c:v>
                </c:pt>
                <c:pt idx="35">
                  <c:v>1.9751741935483871E-2</c:v>
                </c:pt>
                <c:pt idx="36">
                  <c:v>1.8929967741935484E-2</c:v>
                </c:pt>
                <c:pt idx="37">
                  <c:v>1.9202678571428572E-2</c:v>
                </c:pt>
                <c:pt idx="38">
                  <c:v>1.9241322580645162E-2</c:v>
                </c:pt>
                <c:pt idx="39">
                  <c:v>1.8865366666666668E-2</c:v>
                </c:pt>
                <c:pt idx="40">
                  <c:v>1.8155677419354841E-2</c:v>
                </c:pt>
                <c:pt idx="41">
                  <c:v>1.7453300000000001E-2</c:v>
                </c:pt>
                <c:pt idx="42">
                  <c:v>1.7531806451612904E-2</c:v>
                </c:pt>
                <c:pt idx="43">
                  <c:v>1.7638451612903224E-2</c:v>
                </c:pt>
                <c:pt idx="44">
                  <c:v>1.8082900000000002E-2</c:v>
                </c:pt>
                <c:pt idx="45">
                  <c:v>1.8267129032258064E-2</c:v>
                </c:pt>
                <c:pt idx="46">
                  <c:v>1.7930233333333333E-2</c:v>
                </c:pt>
                <c:pt idx="47">
                  <c:v>1.7487935483870967E-2</c:v>
                </c:pt>
                <c:pt idx="48">
                  <c:v>1.6930193548387096E-2</c:v>
                </c:pt>
                <c:pt idx="49">
                  <c:v>1.6785357142857144E-2</c:v>
                </c:pt>
                <c:pt idx="50">
                  <c:v>1.6510516129032256E-2</c:v>
                </c:pt>
                <c:pt idx="51">
                  <c:v>1.6285033333333334E-2</c:v>
                </c:pt>
                <c:pt idx="52">
                  <c:v>1.658058064516129E-2</c:v>
                </c:pt>
                <c:pt idx="53">
                  <c:v>1.4621966666666668E-2</c:v>
                </c:pt>
                <c:pt idx="54">
                  <c:v>1.3796548387096774E-2</c:v>
                </c:pt>
                <c:pt idx="55">
                  <c:v>1.4531322580645161E-2</c:v>
                </c:pt>
                <c:pt idx="56">
                  <c:v>1.3768966666666667E-2</c:v>
                </c:pt>
                <c:pt idx="57">
                  <c:v>1.4339354838709678E-2</c:v>
                </c:pt>
                <c:pt idx="58">
                  <c:v>1.4300366666666666E-2</c:v>
                </c:pt>
                <c:pt idx="59">
                  <c:v>1.3444645161290323E-2</c:v>
                </c:pt>
                <c:pt idx="60">
                  <c:v>1.3636709677419355E-2</c:v>
                </c:pt>
                <c:pt idx="61">
                  <c:v>1.3248214285714285E-2</c:v>
                </c:pt>
                <c:pt idx="62">
                  <c:v>1.2741870967741936E-2</c:v>
                </c:pt>
                <c:pt idx="63">
                  <c:v>1.3158866666666666E-2</c:v>
                </c:pt>
                <c:pt idx="64">
                  <c:v>1.3004387096774194E-2</c:v>
                </c:pt>
                <c:pt idx="65">
                  <c:v>1.3186399999999999E-2</c:v>
                </c:pt>
                <c:pt idx="66">
                  <c:v>1.2874032258064515E-2</c:v>
                </c:pt>
                <c:pt idx="67">
                  <c:v>1.2857129032258064E-2</c:v>
                </c:pt>
                <c:pt idx="68">
                  <c:v>1.2439666666666667E-2</c:v>
                </c:pt>
                <c:pt idx="69">
                  <c:v>1.2713290322580647E-2</c:v>
                </c:pt>
                <c:pt idx="70">
                  <c:v>1.2330033333333332E-2</c:v>
                </c:pt>
                <c:pt idx="71">
                  <c:v>1.1989322580645162E-2</c:v>
                </c:pt>
                <c:pt idx="72">
                  <c:v>1.1823870967741935E-2</c:v>
                </c:pt>
                <c:pt idx="73">
                  <c:v>1.1724482758620688E-2</c:v>
                </c:pt>
                <c:pt idx="74">
                  <c:v>1.1422645161290322E-2</c:v>
                </c:pt>
                <c:pt idx="75">
                  <c:v>1.1693800000000001E-2</c:v>
                </c:pt>
                <c:pt idx="76">
                  <c:v>1.1312774193548387E-2</c:v>
                </c:pt>
                <c:pt idx="77">
                  <c:v>1.0888966666666666E-2</c:v>
                </c:pt>
                <c:pt idx="78">
                  <c:v>1.0727806451612905E-2</c:v>
                </c:pt>
                <c:pt idx="79">
                  <c:v>1.0877806451612904E-2</c:v>
                </c:pt>
                <c:pt idx="80">
                  <c:v>1.0811533333333335E-2</c:v>
                </c:pt>
                <c:pt idx="81">
                  <c:v>1.103874193548387E-2</c:v>
                </c:pt>
                <c:pt idx="82">
                  <c:v>1.02872E-2</c:v>
                </c:pt>
                <c:pt idx="83">
                  <c:v>1.0024903225806452E-2</c:v>
                </c:pt>
                <c:pt idx="84">
                  <c:v>9.9889354838709685E-3</c:v>
                </c:pt>
                <c:pt idx="85">
                  <c:v>9.959464285714285E-3</c:v>
                </c:pt>
                <c:pt idx="86">
                  <c:v>9.9476774193548376E-3</c:v>
                </c:pt>
                <c:pt idx="87">
                  <c:v>9.5051333333333338E-3</c:v>
                </c:pt>
                <c:pt idx="88">
                  <c:v>7.2953870967741932E-3</c:v>
                </c:pt>
              </c:numCache>
            </c:numRef>
          </c:val>
        </c:ser>
        <c:ser>
          <c:idx val="6"/>
          <c:order val="6"/>
          <c:tx>
            <c:strRef>
              <c:f>'Permian Matrix'!$I$97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Matrix'!$I$98:$I$186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3.7536366666666668E-2</c:v>
                </c:pt>
                <c:pt idx="6">
                  <c:v>6.0667419354838707E-2</c:v>
                </c:pt>
                <c:pt idx="7">
                  <c:v>5.8258935483870969E-2</c:v>
                </c:pt>
                <c:pt idx="8">
                  <c:v>4.8834200000000001E-2</c:v>
                </c:pt>
                <c:pt idx="9">
                  <c:v>4.9453064516129033E-2</c:v>
                </c:pt>
                <c:pt idx="10">
                  <c:v>4.7906899999999995E-2</c:v>
                </c:pt>
                <c:pt idx="11">
                  <c:v>4.6325129032258071E-2</c:v>
                </c:pt>
                <c:pt idx="12">
                  <c:v>4.2615838709677417E-2</c:v>
                </c:pt>
                <c:pt idx="13">
                  <c:v>4.2236571428571422E-2</c:v>
                </c:pt>
                <c:pt idx="14">
                  <c:v>4.1117709677419352E-2</c:v>
                </c:pt>
                <c:pt idx="15">
                  <c:v>3.9159599999999996E-2</c:v>
                </c:pt>
                <c:pt idx="16">
                  <c:v>3.7932935483870965E-2</c:v>
                </c:pt>
                <c:pt idx="17">
                  <c:v>3.7252633333333333E-2</c:v>
                </c:pt>
                <c:pt idx="18">
                  <c:v>3.3155387096774194E-2</c:v>
                </c:pt>
                <c:pt idx="19">
                  <c:v>3.3196806451612902E-2</c:v>
                </c:pt>
                <c:pt idx="20">
                  <c:v>3.1291300000000001E-2</c:v>
                </c:pt>
                <c:pt idx="21">
                  <c:v>3.3704258064516129E-2</c:v>
                </c:pt>
                <c:pt idx="22">
                  <c:v>3.2102199999999997E-2</c:v>
                </c:pt>
                <c:pt idx="23">
                  <c:v>3.0238838709677422E-2</c:v>
                </c:pt>
                <c:pt idx="24">
                  <c:v>2.864725806451613E-2</c:v>
                </c:pt>
                <c:pt idx="25">
                  <c:v>2.7563655172413794E-2</c:v>
                </c:pt>
                <c:pt idx="26">
                  <c:v>2.8274935483870969E-2</c:v>
                </c:pt>
                <c:pt idx="27">
                  <c:v>2.6335866666666666E-2</c:v>
                </c:pt>
                <c:pt idx="28">
                  <c:v>2.7474451612903225E-2</c:v>
                </c:pt>
                <c:pt idx="29">
                  <c:v>2.6057866666666665E-2</c:v>
                </c:pt>
                <c:pt idx="30">
                  <c:v>2.5950000000000001E-2</c:v>
                </c:pt>
                <c:pt idx="31">
                  <c:v>2.5131096774193548E-2</c:v>
                </c:pt>
                <c:pt idx="32">
                  <c:v>2.4142400000000001E-2</c:v>
                </c:pt>
                <c:pt idx="33">
                  <c:v>2.4681225806451611E-2</c:v>
                </c:pt>
                <c:pt idx="34">
                  <c:v>2.3924033333333334E-2</c:v>
                </c:pt>
                <c:pt idx="35">
                  <c:v>2.3376548387096775E-2</c:v>
                </c:pt>
                <c:pt idx="36">
                  <c:v>1.7283580645161292E-2</c:v>
                </c:pt>
                <c:pt idx="37">
                  <c:v>2.2316071428571428E-2</c:v>
                </c:pt>
                <c:pt idx="38">
                  <c:v>2.1261580645161288E-2</c:v>
                </c:pt>
                <c:pt idx="39">
                  <c:v>2.0399866666666665E-2</c:v>
                </c:pt>
                <c:pt idx="40">
                  <c:v>1.9775354838709677E-2</c:v>
                </c:pt>
                <c:pt idx="41">
                  <c:v>1.8957500000000002E-2</c:v>
                </c:pt>
                <c:pt idx="42">
                  <c:v>1.9571129032258067E-2</c:v>
                </c:pt>
                <c:pt idx="43">
                  <c:v>1.9397000000000001E-2</c:v>
                </c:pt>
                <c:pt idx="44">
                  <c:v>1.9016766666666667E-2</c:v>
                </c:pt>
                <c:pt idx="45">
                  <c:v>1.8690096774193549E-2</c:v>
                </c:pt>
                <c:pt idx="46">
                  <c:v>1.8587633333333336E-2</c:v>
                </c:pt>
                <c:pt idx="47">
                  <c:v>1.7372225806451612E-2</c:v>
                </c:pt>
                <c:pt idx="48">
                  <c:v>1.7463354838709675E-2</c:v>
                </c:pt>
                <c:pt idx="49">
                  <c:v>1.640282142857143E-2</c:v>
                </c:pt>
                <c:pt idx="50">
                  <c:v>1.535941935483871E-2</c:v>
                </c:pt>
                <c:pt idx="51">
                  <c:v>1.44014E-2</c:v>
                </c:pt>
                <c:pt idx="52">
                  <c:v>1.4319354838709678E-2</c:v>
                </c:pt>
                <c:pt idx="53">
                  <c:v>1.4653033333333334E-2</c:v>
                </c:pt>
                <c:pt idx="54">
                  <c:v>1.3021225806451613E-2</c:v>
                </c:pt>
                <c:pt idx="55">
                  <c:v>1.289958064516129E-2</c:v>
                </c:pt>
                <c:pt idx="56">
                  <c:v>1.26236E-2</c:v>
                </c:pt>
                <c:pt idx="57">
                  <c:v>1.2587000000000001E-2</c:v>
                </c:pt>
                <c:pt idx="58">
                  <c:v>1.1127066666666666E-2</c:v>
                </c:pt>
                <c:pt idx="59">
                  <c:v>1.1578032258064516E-2</c:v>
                </c:pt>
                <c:pt idx="60">
                  <c:v>1.1638032258064517E-2</c:v>
                </c:pt>
                <c:pt idx="61">
                  <c:v>1.3446214285714285E-2</c:v>
                </c:pt>
                <c:pt idx="62">
                  <c:v>1.285274193548387E-2</c:v>
                </c:pt>
                <c:pt idx="63">
                  <c:v>1.06243E-2</c:v>
                </c:pt>
                <c:pt idx="64">
                  <c:v>1.1867225806451612E-2</c:v>
                </c:pt>
                <c:pt idx="65">
                  <c:v>1.1571766666666667E-2</c:v>
                </c:pt>
                <c:pt idx="66">
                  <c:v>1.1375322580645161E-2</c:v>
                </c:pt>
                <c:pt idx="67">
                  <c:v>1.0866967741935483E-2</c:v>
                </c:pt>
                <c:pt idx="68">
                  <c:v>1.1155766666666667E-2</c:v>
                </c:pt>
                <c:pt idx="69">
                  <c:v>1.0933064516129031E-2</c:v>
                </c:pt>
                <c:pt idx="70">
                  <c:v>1.0302166666666666E-2</c:v>
                </c:pt>
                <c:pt idx="71">
                  <c:v>1.0187064516129033E-2</c:v>
                </c:pt>
                <c:pt idx="72">
                  <c:v>1.0115483870967742E-2</c:v>
                </c:pt>
                <c:pt idx="73">
                  <c:v>9.9732068965517236E-3</c:v>
                </c:pt>
                <c:pt idx="74">
                  <c:v>9.9334193548387094E-3</c:v>
                </c:pt>
                <c:pt idx="75">
                  <c:v>9.6331999999999997E-3</c:v>
                </c:pt>
                <c:pt idx="76">
                  <c:v>1.009141935483871E-2</c:v>
                </c:pt>
                <c:pt idx="77">
                  <c:v>9.4273666666666658E-3</c:v>
                </c:pt>
                <c:pt idx="78">
                  <c:v>9.3361290322580646E-3</c:v>
                </c:pt>
                <c:pt idx="79">
                  <c:v>8.3981612903225797E-3</c:v>
                </c:pt>
                <c:pt idx="80">
                  <c:v>8.574866666666665E-3</c:v>
                </c:pt>
                <c:pt idx="81">
                  <c:v>8.1833225806451602E-3</c:v>
                </c:pt>
                <c:pt idx="82">
                  <c:v>8.0382000000000006E-3</c:v>
                </c:pt>
                <c:pt idx="83">
                  <c:v>7.4652258064516128E-3</c:v>
                </c:pt>
                <c:pt idx="84">
                  <c:v>7.6340322580645166E-3</c:v>
                </c:pt>
                <c:pt idx="85">
                  <c:v>8.0428928571428578E-3</c:v>
                </c:pt>
                <c:pt idx="86">
                  <c:v>8.0645806451612907E-3</c:v>
                </c:pt>
                <c:pt idx="87">
                  <c:v>8.5367000000000012E-3</c:v>
                </c:pt>
                <c:pt idx="88">
                  <c:v>6.9264838709677421E-3</c:v>
                </c:pt>
              </c:numCache>
            </c:numRef>
          </c:val>
        </c:ser>
        <c:ser>
          <c:idx val="7"/>
          <c:order val="7"/>
          <c:tx>
            <c:strRef>
              <c:f>'Permian Matrix'!$J$97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Matrix'!$J$98:$J$186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2.3680870967741935E-2</c:v>
                </c:pt>
                <c:pt idx="7">
                  <c:v>3.8610064516129035E-2</c:v>
                </c:pt>
                <c:pt idx="8">
                  <c:v>3.3773266666666669E-2</c:v>
                </c:pt>
                <c:pt idx="9">
                  <c:v>3.1410161290322577E-2</c:v>
                </c:pt>
                <c:pt idx="10">
                  <c:v>3.1541033333333336E-2</c:v>
                </c:pt>
                <c:pt idx="11">
                  <c:v>3.1138258064516127E-2</c:v>
                </c:pt>
                <c:pt idx="12">
                  <c:v>2.8367774193548388E-2</c:v>
                </c:pt>
                <c:pt idx="13">
                  <c:v>2.6687642857142858E-2</c:v>
                </c:pt>
                <c:pt idx="14">
                  <c:v>2.9023870967741935E-2</c:v>
                </c:pt>
                <c:pt idx="15">
                  <c:v>2.90891E-2</c:v>
                </c:pt>
                <c:pt idx="16">
                  <c:v>3.0622451612903227E-2</c:v>
                </c:pt>
                <c:pt idx="17">
                  <c:v>2.8641699999999999E-2</c:v>
                </c:pt>
                <c:pt idx="18">
                  <c:v>2.5992483870967743E-2</c:v>
                </c:pt>
                <c:pt idx="19">
                  <c:v>2.3741548387096773E-2</c:v>
                </c:pt>
                <c:pt idx="20">
                  <c:v>2.5144033333333333E-2</c:v>
                </c:pt>
                <c:pt idx="21">
                  <c:v>2.5046838709677419E-2</c:v>
                </c:pt>
                <c:pt idx="22">
                  <c:v>2.6024266666666667E-2</c:v>
                </c:pt>
                <c:pt idx="23">
                  <c:v>2.3458774193548387E-2</c:v>
                </c:pt>
                <c:pt idx="24">
                  <c:v>2.4474387096774193E-2</c:v>
                </c:pt>
                <c:pt idx="25">
                  <c:v>2.586186206896552E-2</c:v>
                </c:pt>
                <c:pt idx="26">
                  <c:v>2.5639967741935481E-2</c:v>
                </c:pt>
                <c:pt idx="27">
                  <c:v>2.6408933333333332E-2</c:v>
                </c:pt>
                <c:pt idx="28">
                  <c:v>2.5257580645161291E-2</c:v>
                </c:pt>
                <c:pt idx="29">
                  <c:v>2.5201433333333335E-2</c:v>
                </c:pt>
                <c:pt idx="30">
                  <c:v>2.4768903225806452E-2</c:v>
                </c:pt>
                <c:pt idx="31">
                  <c:v>2.4258225806451615E-2</c:v>
                </c:pt>
                <c:pt idx="32">
                  <c:v>2.2531900000000001E-2</c:v>
                </c:pt>
                <c:pt idx="33">
                  <c:v>2.2239774193548386E-2</c:v>
                </c:pt>
                <c:pt idx="34">
                  <c:v>2.24566E-2</c:v>
                </c:pt>
                <c:pt idx="35">
                  <c:v>2.0912709677419355E-2</c:v>
                </c:pt>
                <c:pt idx="36">
                  <c:v>2.0224516129032259E-2</c:v>
                </c:pt>
                <c:pt idx="37">
                  <c:v>1.9087321428571426E-2</c:v>
                </c:pt>
                <c:pt idx="38">
                  <c:v>1.5507354838709677E-2</c:v>
                </c:pt>
                <c:pt idx="39">
                  <c:v>1.7308133333333333E-2</c:v>
                </c:pt>
                <c:pt idx="40">
                  <c:v>1.7089096774193548E-2</c:v>
                </c:pt>
                <c:pt idx="41">
                  <c:v>1.8407966666666668E-2</c:v>
                </c:pt>
                <c:pt idx="42">
                  <c:v>1.8712870967741938E-2</c:v>
                </c:pt>
                <c:pt idx="43">
                  <c:v>1.7985612903225805E-2</c:v>
                </c:pt>
                <c:pt idx="44">
                  <c:v>1.7345233333333331E-2</c:v>
                </c:pt>
                <c:pt idx="45">
                  <c:v>1.6418290322580645E-2</c:v>
                </c:pt>
                <c:pt idx="46">
                  <c:v>1.6084400000000002E-2</c:v>
                </c:pt>
                <c:pt idx="47">
                  <c:v>1.6167709677419352E-2</c:v>
                </c:pt>
                <c:pt idx="48">
                  <c:v>1.6802032258064516E-2</c:v>
                </c:pt>
                <c:pt idx="49">
                  <c:v>1.6220749999999999E-2</c:v>
                </c:pt>
                <c:pt idx="50">
                  <c:v>1.584841935483871E-2</c:v>
                </c:pt>
                <c:pt idx="51">
                  <c:v>1.5608633333333333E-2</c:v>
                </c:pt>
                <c:pt idx="52">
                  <c:v>1.5153322580645161E-2</c:v>
                </c:pt>
                <c:pt idx="53">
                  <c:v>1.4404766666666667E-2</c:v>
                </c:pt>
                <c:pt idx="54">
                  <c:v>1.4629935483870968E-2</c:v>
                </c:pt>
                <c:pt idx="55">
                  <c:v>1.3838258064516128E-2</c:v>
                </c:pt>
                <c:pt idx="56">
                  <c:v>1.35038E-2</c:v>
                </c:pt>
                <c:pt idx="57">
                  <c:v>1.3814645161290324E-2</c:v>
                </c:pt>
                <c:pt idx="58">
                  <c:v>1.3984233333333334E-2</c:v>
                </c:pt>
                <c:pt idx="59">
                  <c:v>1.3939032258064516E-2</c:v>
                </c:pt>
                <c:pt idx="60">
                  <c:v>1.3289451612903225E-2</c:v>
                </c:pt>
                <c:pt idx="61">
                  <c:v>1.3496999999999999E-2</c:v>
                </c:pt>
                <c:pt idx="62">
                  <c:v>1.2998483870967742E-2</c:v>
                </c:pt>
                <c:pt idx="63">
                  <c:v>1.28439E-2</c:v>
                </c:pt>
                <c:pt idx="64">
                  <c:v>1.2838290322580645E-2</c:v>
                </c:pt>
                <c:pt idx="65">
                  <c:v>1.3096266666666667E-2</c:v>
                </c:pt>
                <c:pt idx="66">
                  <c:v>1.2728451612903225E-2</c:v>
                </c:pt>
                <c:pt idx="67">
                  <c:v>1.1951516129032259E-2</c:v>
                </c:pt>
                <c:pt idx="68">
                  <c:v>1.0894433333333333E-2</c:v>
                </c:pt>
                <c:pt idx="69">
                  <c:v>1.1352483870967742E-2</c:v>
                </c:pt>
                <c:pt idx="70">
                  <c:v>1.1364233333333333E-2</c:v>
                </c:pt>
                <c:pt idx="71">
                  <c:v>1.0416032258064516E-2</c:v>
                </c:pt>
                <c:pt idx="72">
                  <c:v>1.0684096774193548E-2</c:v>
                </c:pt>
                <c:pt idx="73">
                  <c:v>1.0165517241379311E-2</c:v>
                </c:pt>
                <c:pt idx="74">
                  <c:v>1.2747806451612902E-2</c:v>
                </c:pt>
                <c:pt idx="75">
                  <c:v>1.2147099999999999E-2</c:v>
                </c:pt>
                <c:pt idx="76">
                  <c:v>1.1585483870967743E-2</c:v>
                </c:pt>
                <c:pt idx="77">
                  <c:v>1.10537E-2</c:v>
                </c:pt>
                <c:pt idx="78">
                  <c:v>1.176541935483871E-2</c:v>
                </c:pt>
                <c:pt idx="79">
                  <c:v>1.1728806451612903E-2</c:v>
                </c:pt>
                <c:pt idx="80">
                  <c:v>1.1520833333333334E-2</c:v>
                </c:pt>
                <c:pt idx="81">
                  <c:v>1.0387806451612903E-2</c:v>
                </c:pt>
                <c:pt idx="82">
                  <c:v>9.7668666666666671E-3</c:v>
                </c:pt>
                <c:pt idx="83">
                  <c:v>1.0134774193548388E-2</c:v>
                </c:pt>
                <c:pt idx="84">
                  <c:v>1.0292096774193548E-2</c:v>
                </c:pt>
                <c:pt idx="85">
                  <c:v>9.6946428571428583E-3</c:v>
                </c:pt>
                <c:pt idx="86">
                  <c:v>9.9133548387096773E-3</c:v>
                </c:pt>
                <c:pt idx="87">
                  <c:v>9.320266666666667E-3</c:v>
                </c:pt>
                <c:pt idx="88">
                  <c:v>6.3425161290322574E-3</c:v>
                </c:pt>
              </c:numCache>
            </c:numRef>
          </c:val>
        </c:ser>
        <c:ser>
          <c:idx val="8"/>
          <c:order val="8"/>
          <c:tx>
            <c:strRef>
              <c:f>'Permian Matrix'!$K$97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Matrix'!$K$98:$K$186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2.7666709677419354E-2</c:v>
                </c:pt>
                <c:pt idx="8">
                  <c:v>5.7810566666666667E-2</c:v>
                </c:pt>
                <c:pt idx="9">
                  <c:v>5.724174193548387E-2</c:v>
                </c:pt>
                <c:pt idx="10">
                  <c:v>5.6250933333333329E-2</c:v>
                </c:pt>
                <c:pt idx="11">
                  <c:v>5.3486419354838714E-2</c:v>
                </c:pt>
                <c:pt idx="12">
                  <c:v>5.1736064516129034E-2</c:v>
                </c:pt>
                <c:pt idx="13">
                  <c:v>5.3030535714285718E-2</c:v>
                </c:pt>
                <c:pt idx="14">
                  <c:v>4.9597806451612901E-2</c:v>
                </c:pt>
                <c:pt idx="15">
                  <c:v>4.3659499999999997E-2</c:v>
                </c:pt>
                <c:pt idx="16">
                  <c:v>4.4089838709677413E-2</c:v>
                </c:pt>
                <c:pt idx="17">
                  <c:v>4.022203333333333E-2</c:v>
                </c:pt>
                <c:pt idx="18">
                  <c:v>3.7431161290322583E-2</c:v>
                </c:pt>
                <c:pt idx="19">
                  <c:v>3.5845903225806455E-2</c:v>
                </c:pt>
                <c:pt idx="20">
                  <c:v>3.4238366666666666E-2</c:v>
                </c:pt>
                <c:pt idx="21">
                  <c:v>3.5326322580645157E-2</c:v>
                </c:pt>
                <c:pt idx="22">
                  <c:v>3.2798599999999997E-2</c:v>
                </c:pt>
                <c:pt idx="23">
                  <c:v>3.0416903225806452E-2</c:v>
                </c:pt>
                <c:pt idx="24">
                  <c:v>3.2022290322580645E-2</c:v>
                </c:pt>
                <c:pt idx="25">
                  <c:v>3.2945965517241375E-2</c:v>
                </c:pt>
                <c:pt idx="26">
                  <c:v>3.0212677419354839E-2</c:v>
                </c:pt>
                <c:pt idx="27">
                  <c:v>2.9167833333333334E-2</c:v>
                </c:pt>
                <c:pt idx="28">
                  <c:v>2.9660129032258061E-2</c:v>
                </c:pt>
                <c:pt idx="29">
                  <c:v>2.7013533333333332E-2</c:v>
                </c:pt>
                <c:pt idx="30">
                  <c:v>2.754658064516129E-2</c:v>
                </c:pt>
                <c:pt idx="31">
                  <c:v>2.5594419354838711E-2</c:v>
                </c:pt>
                <c:pt idx="32">
                  <c:v>2.6730833333333332E-2</c:v>
                </c:pt>
                <c:pt idx="33">
                  <c:v>2.6271709677419354E-2</c:v>
                </c:pt>
                <c:pt idx="34">
                  <c:v>2.5560733333333332E-2</c:v>
                </c:pt>
                <c:pt idx="35">
                  <c:v>2.4757354838709677E-2</c:v>
                </c:pt>
                <c:pt idx="36">
                  <c:v>2.3142709677419354E-2</c:v>
                </c:pt>
                <c:pt idx="37">
                  <c:v>2.2873142857142859E-2</c:v>
                </c:pt>
                <c:pt idx="38">
                  <c:v>2.3488967741935481E-2</c:v>
                </c:pt>
                <c:pt idx="39">
                  <c:v>2.2597900000000001E-2</c:v>
                </c:pt>
                <c:pt idx="40">
                  <c:v>2.191393548387097E-2</c:v>
                </c:pt>
                <c:pt idx="41">
                  <c:v>2.1469866666666667E-2</c:v>
                </c:pt>
                <c:pt idx="42">
                  <c:v>2.1105838709677419E-2</c:v>
                </c:pt>
                <c:pt idx="43">
                  <c:v>2.0073032258064519E-2</c:v>
                </c:pt>
                <c:pt idx="44">
                  <c:v>1.9606433333333333E-2</c:v>
                </c:pt>
                <c:pt idx="45">
                  <c:v>1.8934451612903226E-2</c:v>
                </c:pt>
                <c:pt idx="46">
                  <c:v>1.8222499999999999E-2</c:v>
                </c:pt>
                <c:pt idx="47">
                  <c:v>1.7493451612903228E-2</c:v>
                </c:pt>
                <c:pt idx="48">
                  <c:v>1.6094677419354841E-2</c:v>
                </c:pt>
                <c:pt idx="49">
                  <c:v>1.7118392857142856E-2</c:v>
                </c:pt>
                <c:pt idx="50">
                  <c:v>1.7246000000000001E-2</c:v>
                </c:pt>
                <c:pt idx="51">
                  <c:v>1.70405E-2</c:v>
                </c:pt>
                <c:pt idx="52">
                  <c:v>1.6796548387096773E-2</c:v>
                </c:pt>
                <c:pt idx="53">
                  <c:v>1.6447433333333334E-2</c:v>
                </c:pt>
                <c:pt idx="54">
                  <c:v>1.6328967741935485E-2</c:v>
                </c:pt>
                <c:pt idx="55">
                  <c:v>1.5855709677419356E-2</c:v>
                </c:pt>
                <c:pt idx="56">
                  <c:v>1.5655366666666667E-2</c:v>
                </c:pt>
                <c:pt idx="57">
                  <c:v>1.5580064516129033E-2</c:v>
                </c:pt>
                <c:pt idx="58">
                  <c:v>1.52014E-2</c:v>
                </c:pt>
                <c:pt idx="59">
                  <c:v>1.4463774193548388E-2</c:v>
                </c:pt>
                <c:pt idx="60">
                  <c:v>1.465767741935484E-2</c:v>
                </c:pt>
                <c:pt idx="61">
                  <c:v>1.4891571428571429E-2</c:v>
                </c:pt>
                <c:pt idx="62">
                  <c:v>1.4805741935483872E-2</c:v>
                </c:pt>
                <c:pt idx="63">
                  <c:v>1.4778266666666668E-2</c:v>
                </c:pt>
                <c:pt idx="64">
                  <c:v>1.478067741935484E-2</c:v>
                </c:pt>
                <c:pt idx="65">
                  <c:v>1.78274E-2</c:v>
                </c:pt>
                <c:pt idx="66">
                  <c:v>1.4837774193548387E-2</c:v>
                </c:pt>
                <c:pt idx="67">
                  <c:v>1.4290870967741936E-2</c:v>
                </c:pt>
                <c:pt idx="68">
                  <c:v>1.3260733333333333E-2</c:v>
                </c:pt>
                <c:pt idx="69">
                  <c:v>1.3551838709677419E-2</c:v>
                </c:pt>
                <c:pt idx="70">
                  <c:v>1.3688200000000001E-2</c:v>
                </c:pt>
                <c:pt idx="71">
                  <c:v>1.3367032258064517E-2</c:v>
                </c:pt>
                <c:pt idx="72">
                  <c:v>1.2930096774193548E-2</c:v>
                </c:pt>
                <c:pt idx="73">
                  <c:v>1.2611241379310344E-2</c:v>
                </c:pt>
                <c:pt idx="74">
                  <c:v>1.2955903225806453E-2</c:v>
                </c:pt>
                <c:pt idx="75">
                  <c:v>1.2715666666666665E-2</c:v>
                </c:pt>
                <c:pt idx="76">
                  <c:v>1.2395548387096774E-2</c:v>
                </c:pt>
                <c:pt idx="77">
                  <c:v>1.2743900000000001E-2</c:v>
                </c:pt>
                <c:pt idx="78">
                  <c:v>1.2771645161290323E-2</c:v>
                </c:pt>
                <c:pt idx="79">
                  <c:v>1.2260967741935483E-2</c:v>
                </c:pt>
                <c:pt idx="80">
                  <c:v>1.2487666666666668E-2</c:v>
                </c:pt>
                <c:pt idx="81">
                  <c:v>1.2187161290322582E-2</c:v>
                </c:pt>
                <c:pt idx="82">
                  <c:v>1.2053933333333332E-2</c:v>
                </c:pt>
                <c:pt idx="83">
                  <c:v>1.1992064516129032E-2</c:v>
                </c:pt>
                <c:pt idx="84">
                  <c:v>1.1514516129032258E-2</c:v>
                </c:pt>
                <c:pt idx="85">
                  <c:v>1.1442392857142856E-2</c:v>
                </c:pt>
                <c:pt idx="86">
                  <c:v>1.108767741935484E-2</c:v>
                </c:pt>
                <c:pt idx="87">
                  <c:v>1.0158833333333334E-2</c:v>
                </c:pt>
                <c:pt idx="88">
                  <c:v>9.3065161290322579E-3</c:v>
                </c:pt>
              </c:numCache>
            </c:numRef>
          </c:val>
        </c:ser>
        <c:ser>
          <c:idx val="9"/>
          <c:order val="9"/>
          <c:tx>
            <c:strRef>
              <c:f>'Permian Matrix'!$L$97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Matrix'!$L$98:$L$186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2.9413866666666667E-2</c:v>
                </c:pt>
                <c:pt idx="9">
                  <c:v>4.795422580645161E-2</c:v>
                </c:pt>
                <c:pt idx="10">
                  <c:v>4.2923233333333338E-2</c:v>
                </c:pt>
                <c:pt idx="11">
                  <c:v>4.1474419354838706E-2</c:v>
                </c:pt>
                <c:pt idx="12">
                  <c:v>3.5987483870967743E-2</c:v>
                </c:pt>
                <c:pt idx="13">
                  <c:v>3.4247535714285716E-2</c:v>
                </c:pt>
                <c:pt idx="14">
                  <c:v>3.203851612903226E-2</c:v>
                </c:pt>
                <c:pt idx="15">
                  <c:v>3.3242100000000004E-2</c:v>
                </c:pt>
                <c:pt idx="16">
                  <c:v>3.0680225806451612E-2</c:v>
                </c:pt>
                <c:pt idx="17">
                  <c:v>3.0645533333333332E-2</c:v>
                </c:pt>
                <c:pt idx="18">
                  <c:v>3.056074193548387E-2</c:v>
                </c:pt>
                <c:pt idx="19">
                  <c:v>2.8542387096774192E-2</c:v>
                </c:pt>
                <c:pt idx="20">
                  <c:v>2.8660399999999999E-2</c:v>
                </c:pt>
                <c:pt idx="21">
                  <c:v>2.8368967741935487E-2</c:v>
                </c:pt>
                <c:pt idx="22">
                  <c:v>2.8585299999999998E-2</c:v>
                </c:pt>
                <c:pt idx="23">
                  <c:v>2.6545000000000003E-2</c:v>
                </c:pt>
                <c:pt idx="24">
                  <c:v>2.6262483870967742E-2</c:v>
                </c:pt>
                <c:pt idx="25">
                  <c:v>2.7683827586206897E-2</c:v>
                </c:pt>
                <c:pt idx="26">
                  <c:v>2.4021419354838709E-2</c:v>
                </c:pt>
                <c:pt idx="27">
                  <c:v>2.4095499999999999E-2</c:v>
                </c:pt>
                <c:pt idx="28">
                  <c:v>2.4720548387096777E-2</c:v>
                </c:pt>
                <c:pt idx="29">
                  <c:v>2.2204000000000002E-2</c:v>
                </c:pt>
                <c:pt idx="30">
                  <c:v>2.0232322580645161E-2</c:v>
                </c:pt>
                <c:pt idx="31">
                  <c:v>1.8282354838709675E-2</c:v>
                </c:pt>
                <c:pt idx="32">
                  <c:v>2.1184833333333333E-2</c:v>
                </c:pt>
                <c:pt idx="33">
                  <c:v>2.2361516129032259E-2</c:v>
                </c:pt>
                <c:pt idx="34">
                  <c:v>2.5259866666666669E-2</c:v>
                </c:pt>
                <c:pt idx="35">
                  <c:v>2.4092935483870967E-2</c:v>
                </c:pt>
                <c:pt idx="36">
                  <c:v>2.4522419354838707E-2</c:v>
                </c:pt>
                <c:pt idx="37">
                  <c:v>2.4127249999999999E-2</c:v>
                </c:pt>
                <c:pt idx="38">
                  <c:v>2.4302096774193548E-2</c:v>
                </c:pt>
                <c:pt idx="39">
                  <c:v>2.4004766666666667E-2</c:v>
                </c:pt>
                <c:pt idx="40">
                  <c:v>2.9163000000000001E-2</c:v>
                </c:pt>
                <c:pt idx="41">
                  <c:v>2.2440066666666664E-2</c:v>
                </c:pt>
                <c:pt idx="42">
                  <c:v>2.2644483870967742E-2</c:v>
                </c:pt>
                <c:pt idx="43">
                  <c:v>2.1501967741935482E-2</c:v>
                </c:pt>
                <c:pt idx="44">
                  <c:v>2.0979966666666669E-2</c:v>
                </c:pt>
                <c:pt idx="45">
                  <c:v>2.1402290322580647E-2</c:v>
                </c:pt>
                <c:pt idx="46">
                  <c:v>2.2542333333333334E-2</c:v>
                </c:pt>
                <c:pt idx="47">
                  <c:v>2.1887903225806454E-2</c:v>
                </c:pt>
                <c:pt idx="48">
                  <c:v>2.2191193548387094E-2</c:v>
                </c:pt>
                <c:pt idx="49">
                  <c:v>2.0746821428571427E-2</c:v>
                </c:pt>
                <c:pt idx="50">
                  <c:v>2.0793451612903226E-2</c:v>
                </c:pt>
                <c:pt idx="51">
                  <c:v>2.0731766666666665E-2</c:v>
                </c:pt>
                <c:pt idx="52">
                  <c:v>2.0660322580645162E-2</c:v>
                </c:pt>
                <c:pt idx="53">
                  <c:v>2.0172100000000002E-2</c:v>
                </c:pt>
                <c:pt idx="54">
                  <c:v>1.9911741935483871E-2</c:v>
                </c:pt>
                <c:pt idx="55">
                  <c:v>1.8734161290322581E-2</c:v>
                </c:pt>
                <c:pt idx="56">
                  <c:v>1.7444466666666665E-2</c:v>
                </c:pt>
                <c:pt idx="57">
                  <c:v>1.6769516129032255E-2</c:v>
                </c:pt>
                <c:pt idx="58">
                  <c:v>1.6152033333333333E-2</c:v>
                </c:pt>
                <c:pt idx="59">
                  <c:v>1.6323000000000001E-2</c:v>
                </c:pt>
                <c:pt idx="60">
                  <c:v>1.634977419354839E-2</c:v>
                </c:pt>
                <c:pt idx="61">
                  <c:v>1.6178214285714285E-2</c:v>
                </c:pt>
                <c:pt idx="62">
                  <c:v>1.6037258064516131E-2</c:v>
                </c:pt>
                <c:pt idx="63">
                  <c:v>1.8050600000000003E-2</c:v>
                </c:pt>
                <c:pt idx="64">
                  <c:v>1.5529806451612903E-2</c:v>
                </c:pt>
                <c:pt idx="65">
                  <c:v>1.4226866666666668E-2</c:v>
                </c:pt>
                <c:pt idx="66">
                  <c:v>1.5666677419354839E-2</c:v>
                </c:pt>
                <c:pt idx="67">
                  <c:v>1.3903322580645161E-2</c:v>
                </c:pt>
                <c:pt idx="68">
                  <c:v>1.4630033333333332E-2</c:v>
                </c:pt>
                <c:pt idx="69">
                  <c:v>1.3779935483870968E-2</c:v>
                </c:pt>
                <c:pt idx="70">
                  <c:v>1.3391766666666667E-2</c:v>
                </c:pt>
                <c:pt idx="71">
                  <c:v>1.2978354838709677E-2</c:v>
                </c:pt>
                <c:pt idx="72">
                  <c:v>1.1991645161290322E-2</c:v>
                </c:pt>
                <c:pt idx="73">
                  <c:v>1.1245034482758621E-2</c:v>
                </c:pt>
                <c:pt idx="74">
                  <c:v>1.1448516129032258E-2</c:v>
                </c:pt>
                <c:pt idx="75">
                  <c:v>1.0644299999999999E-2</c:v>
                </c:pt>
                <c:pt idx="76">
                  <c:v>1.1021677419354838E-2</c:v>
                </c:pt>
                <c:pt idx="77">
                  <c:v>1.0943266666666666E-2</c:v>
                </c:pt>
                <c:pt idx="78">
                  <c:v>1.0179483870967742E-2</c:v>
                </c:pt>
                <c:pt idx="79">
                  <c:v>1.0992161290322581E-2</c:v>
                </c:pt>
                <c:pt idx="80">
                  <c:v>1.0198633333333334E-2</c:v>
                </c:pt>
                <c:pt idx="81">
                  <c:v>1.0042806451612905E-2</c:v>
                </c:pt>
                <c:pt idx="82">
                  <c:v>1.00462E-2</c:v>
                </c:pt>
                <c:pt idx="83">
                  <c:v>9.5393225806451615E-3</c:v>
                </c:pt>
                <c:pt idx="84">
                  <c:v>9.7029677419354834E-3</c:v>
                </c:pt>
                <c:pt idx="85">
                  <c:v>9.7085714285714293E-3</c:v>
                </c:pt>
                <c:pt idx="86">
                  <c:v>9.362161290322581E-3</c:v>
                </c:pt>
                <c:pt idx="87">
                  <c:v>8.5325000000000002E-3</c:v>
                </c:pt>
                <c:pt idx="88">
                  <c:v>7.1602580645161286E-3</c:v>
                </c:pt>
              </c:numCache>
            </c:numRef>
          </c:val>
        </c:ser>
        <c:ser>
          <c:idx val="10"/>
          <c:order val="10"/>
          <c:tx>
            <c:strRef>
              <c:f>'Permian Matrix'!$M$97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Matrix'!$M$98:$M$186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2.1964096774193548E-2</c:v>
                </c:pt>
                <c:pt idx="10">
                  <c:v>3.6811633333333336E-2</c:v>
                </c:pt>
                <c:pt idx="11">
                  <c:v>3.4410774193548391E-2</c:v>
                </c:pt>
                <c:pt idx="12">
                  <c:v>3.5910354838709677E-2</c:v>
                </c:pt>
                <c:pt idx="13">
                  <c:v>3.3651178571428568E-2</c:v>
                </c:pt>
                <c:pt idx="14">
                  <c:v>3.3268806451612905E-2</c:v>
                </c:pt>
                <c:pt idx="15">
                  <c:v>3.08492E-2</c:v>
                </c:pt>
                <c:pt idx="16">
                  <c:v>2.9034806451612903E-2</c:v>
                </c:pt>
                <c:pt idx="17">
                  <c:v>2.8255733333333331E-2</c:v>
                </c:pt>
                <c:pt idx="18">
                  <c:v>2.9133870967741934E-2</c:v>
                </c:pt>
                <c:pt idx="19">
                  <c:v>3.0637354838709677E-2</c:v>
                </c:pt>
                <c:pt idx="20">
                  <c:v>3.0074299999999998E-2</c:v>
                </c:pt>
                <c:pt idx="21">
                  <c:v>2.8633419354838711E-2</c:v>
                </c:pt>
                <c:pt idx="22">
                  <c:v>2.9010266666666666E-2</c:v>
                </c:pt>
                <c:pt idx="23">
                  <c:v>2.4370483870967741E-2</c:v>
                </c:pt>
                <c:pt idx="24">
                  <c:v>2.2639612903225807E-2</c:v>
                </c:pt>
                <c:pt idx="25">
                  <c:v>2.2958103448275861E-2</c:v>
                </c:pt>
                <c:pt idx="26">
                  <c:v>2.0911258064516127E-2</c:v>
                </c:pt>
                <c:pt idx="27">
                  <c:v>2.3412066666666669E-2</c:v>
                </c:pt>
                <c:pt idx="28">
                  <c:v>2.2843419354838711E-2</c:v>
                </c:pt>
                <c:pt idx="29">
                  <c:v>2.3800700000000001E-2</c:v>
                </c:pt>
                <c:pt idx="30">
                  <c:v>2.3769548387096773E-2</c:v>
                </c:pt>
                <c:pt idx="31">
                  <c:v>2.3450161290322583E-2</c:v>
                </c:pt>
                <c:pt idx="32">
                  <c:v>2.1234166666666665E-2</c:v>
                </c:pt>
                <c:pt idx="33">
                  <c:v>2.1353774193548385E-2</c:v>
                </c:pt>
                <c:pt idx="34">
                  <c:v>2.6502899999999999E-2</c:v>
                </c:pt>
                <c:pt idx="35">
                  <c:v>1.9933419354838711E-2</c:v>
                </c:pt>
                <c:pt idx="36">
                  <c:v>1.8963516129032257E-2</c:v>
                </c:pt>
                <c:pt idx="37">
                  <c:v>2.1131285714285714E-2</c:v>
                </c:pt>
                <c:pt idx="38">
                  <c:v>2.1712548387096776E-2</c:v>
                </c:pt>
                <c:pt idx="39">
                  <c:v>1.9903633333333334E-2</c:v>
                </c:pt>
                <c:pt idx="40">
                  <c:v>1.9417322580645165E-2</c:v>
                </c:pt>
                <c:pt idx="41">
                  <c:v>1.9845600000000001E-2</c:v>
                </c:pt>
                <c:pt idx="42">
                  <c:v>1.8867645161290324E-2</c:v>
                </c:pt>
                <c:pt idx="43">
                  <c:v>1.8402580645161291E-2</c:v>
                </c:pt>
                <c:pt idx="44">
                  <c:v>1.9341033333333334E-2</c:v>
                </c:pt>
                <c:pt idx="45">
                  <c:v>1.8779677419354837E-2</c:v>
                </c:pt>
                <c:pt idx="46">
                  <c:v>1.8120566666666667E-2</c:v>
                </c:pt>
                <c:pt idx="47">
                  <c:v>1.7117483870967742E-2</c:v>
                </c:pt>
                <c:pt idx="48">
                  <c:v>1.7751064516129032E-2</c:v>
                </c:pt>
                <c:pt idx="49">
                  <c:v>1.6125214285714288E-2</c:v>
                </c:pt>
                <c:pt idx="50">
                  <c:v>1.6611193548387099E-2</c:v>
                </c:pt>
                <c:pt idx="51">
                  <c:v>1.59311E-2</c:v>
                </c:pt>
                <c:pt idx="52">
                  <c:v>1.6067999999999999E-2</c:v>
                </c:pt>
                <c:pt idx="53">
                  <c:v>1.5852999999999999E-2</c:v>
                </c:pt>
                <c:pt idx="54">
                  <c:v>1.4918483870967742E-2</c:v>
                </c:pt>
                <c:pt idx="55">
                  <c:v>1.4310483870967741E-2</c:v>
                </c:pt>
                <c:pt idx="56">
                  <c:v>1.3730133333333333E-2</c:v>
                </c:pt>
                <c:pt idx="57">
                  <c:v>1.3502806451612902E-2</c:v>
                </c:pt>
                <c:pt idx="58">
                  <c:v>1.3082100000000001E-2</c:v>
                </c:pt>
                <c:pt idx="59">
                  <c:v>1.2783935483870967E-2</c:v>
                </c:pt>
                <c:pt idx="60">
                  <c:v>1.2524580645161289E-2</c:v>
                </c:pt>
                <c:pt idx="61">
                  <c:v>1.211507142857143E-2</c:v>
                </c:pt>
                <c:pt idx="62">
                  <c:v>1.134558064516129E-2</c:v>
                </c:pt>
                <c:pt idx="63">
                  <c:v>1.2010966666666668E-2</c:v>
                </c:pt>
                <c:pt idx="64">
                  <c:v>1.2775548387096774E-2</c:v>
                </c:pt>
                <c:pt idx="65">
                  <c:v>1.2996866666666666E-2</c:v>
                </c:pt>
                <c:pt idx="66">
                  <c:v>1.313441935483871E-2</c:v>
                </c:pt>
                <c:pt idx="67">
                  <c:v>1.4138612903225807E-2</c:v>
                </c:pt>
                <c:pt idx="68">
                  <c:v>1.4055133333333332E-2</c:v>
                </c:pt>
                <c:pt idx="69">
                  <c:v>1.3976967741935483E-2</c:v>
                </c:pt>
                <c:pt idx="70">
                  <c:v>1.4056866666666668E-2</c:v>
                </c:pt>
                <c:pt idx="71">
                  <c:v>1.3750161290322581E-2</c:v>
                </c:pt>
                <c:pt idx="72">
                  <c:v>1.3436419354838709E-2</c:v>
                </c:pt>
                <c:pt idx="73">
                  <c:v>1.4884206896551726E-2</c:v>
                </c:pt>
                <c:pt idx="74">
                  <c:v>1.3634258064516128E-2</c:v>
                </c:pt>
                <c:pt idx="75">
                  <c:v>1.3149866666666668E-2</c:v>
                </c:pt>
                <c:pt idx="76">
                  <c:v>1.2122677419354839E-2</c:v>
                </c:pt>
                <c:pt idx="77">
                  <c:v>1.0998666666666665E-2</c:v>
                </c:pt>
                <c:pt idx="78">
                  <c:v>1.1230935483870967E-2</c:v>
                </c:pt>
                <c:pt idx="79">
                  <c:v>1.1001870967741934E-2</c:v>
                </c:pt>
                <c:pt idx="80">
                  <c:v>1.1276399999999999E-2</c:v>
                </c:pt>
                <c:pt idx="81">
                  <c:v>1.0797032258064516E-2</c:v>
                </c:pt>
                <c:pt idx="82">
                  <c:v>1.0799899999999999E-2</c:v>
                </c:pt>
                <c:pt idx="83">
                  <c:v>1.0634806451612903E-2</c:v>
                </c:pt>
                <c:pt idx="84">
                  <c:v>9.4848064516129035E-3</c:v>
                </c:pt>
                <c:pt idx="85">
                  <c:v>9.2691071428571432E-3</c:v>
                </c:pt>
                <c:pt idx="86">
                  <c:v>8.7890967741935475E-3</c:v>
                </c:pt>
                <c:pt idx="87">
                  <c:v>9.2598999999999997E-3</c:v>
                </c:pt>
                <c:pt idx="88">
                  <c:v>8.0941290322580645E-3</c:v>
                </c:pt>
              </c:numCache>
            </c:numRef>
          </c:val>
        </c:ser>
        <c:ser>
          <c:idx val="11"/>
          <c:order val="11"/>
          <c:tx>
            <c:strRef>
              <c:f>'Permian Matrix'!$N$97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Matrix'!$N$98:$N$186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8.4725200000000001E-2</c:v>
                </c:pt>
                <c:pt idx="11">
                  <c:v>0.11141461290322581</c:v>
                </c:pt>
                <c:pt idx="12">
                  <c:v>0.11400316129032259</c:v>
                </c:pt>
                <c:pt idx="13">
                  <c:v>0.12163046428571429</c:v>
                </c:pt>
                <c:pt idx="14">
                  <c:v>0.11439848387096774</c:v>
                </c:pt>
                <c:pt idx="15">
                  <c:v>0.10949733333333334</c:v>
                </c:pt>
                <c:pt idx="16">
                  <c:v>0.11252241935483871</c:v>
                </c:pt>
                <c:pt idx="17">
                  <c:v>0.10161846666666667</c:v>
                </c:pt>
                <c:pt idx="18">
                  <c:v>0.10369467741935484</c:v>
                </c:pt>
                <c:pt idx="19">
                  <c:v>9.9765741935483876E-2</c:v>
                </c:pt>
                <c:pt idx="20">
                  <c:v>0.10021490000000001</c:v>
                </c:pt>
                <c:pt idx="21">
                  <c:v>9.8380935483870974E-2</c:v>
                </c:pt>
                <c:pt idx="22">
                  <c:v>9.5000633333333334E-2</c:v>
                </c:pt>
                <c:pt idx="23">
                  <c:v>8.9557612903225794E-2</c:v>
                </c:pt>
                <c:pt idx="24">
                  <c:v>9.2521516129032269E-2</c:v>
                </c:pt>
                <c:pt idx="25">
                  <c:v>9.0892172413793104E-2</c:v>
                </c:pt>
                <c:pt idx="26">
                  <c:v>0.10109941935483871</c:v>
                </c:pt>
                <c:pt idx="27">
                  <c:v>0.10488610000000001</c:v>
                </c:pt>
                <c:pt idx="28">
                  <c:v>0.10664354838709678</c:v>
                </c:pt>
                <c:pt idx="29">
                  <c:v>0.10196686666666667</c:v>
                </c:pt>
                <c:pt idx="30">
                  <c:v>0.10178087096774194</c:v>
                </c:pt>
                <c:pt idx="31">
                  <c:v>0.10010077419354839</c:v>
                </c:pt>
                <c:pt idx="32">
                  <c:v>0.1047756</c:v>
                </c:pt>
                <c:pt idx="33">
                  <c:v>0.10220535483870967</c:v>
                </c:pt>
                <c:pt idx="34">
                  <c:v>0.1089992</c:v>
                </c:pt>
                <c:pt idx="35">
                  <c:v>0.10648477419354839</c:v>
                </c:pt>
                <c:pt idx="36">
                  <c:v>0.10169551612903226</c:v>
                </c:pt>
                <c:pt idx="37">
                  <c:v>0.10055871428571428</c:v>
                </c:pt>
                <c:pt idx="38">
                  <c:v>0.10072125806451612</c:v>
                </c:pt>
                <c:pt idx="39">
                  <c:v>9.2649700000000001E-2</c:v>
                </c:pt>
                <c:pt idx="40">
                  <c:v>9.3089225806451611E-2</c:v>
                </c:pt>
                <c:pt idx="41">
                  <c:v>8.9250899999999994E-2</c:v>
                </c:pt>
                <c:pt idx="42">
                  <c:v>8.6914161290322575E-2</c:v>
                </c:pt>
                <c:pt idx="43">
                  <c:v>9.1080322580645162E-2</c:v>
                </c:pt>
                <c:pt idx="44">
                  <c:v>9.0499799999999991E-2</c:v>
                </c:pt>
                <c:pt idx="45">
                  <c:v>8.828396774193549E-2</c:v>
                </c:pt>
                <c:pt idx="46">
                  <c:v>9.0516500000000014E-2</c:v>
                </c:pt>
                <c:pt idx="47">
                  <c:v>8.7864838709677415E-2</c:v>
                </c:pt>
                <c:pt idx="48">
                  <c:v>8.2987096774193553E-2</c:v>
                </c:pt>
                <c:pt idx="49">
                  <c:v>7.7769678571428566E-2</c:v>
                </c:pt>
                <c:pt idx="50">
                  <c:v>7.8362322580645155E-2</c:v>
                </c:pt>
                <c:pt idx="51">
                  <c:v>7.7861033333333343E-2</c:v>
                </c:pt>
                <c:pt idx="52">
                  <c:v>7.773277419354839E-2</c:v>
                </c:pt>
                <c:pt idx="53">
                  <c:v>7.4664466666666665E-2</c:v>
                </c:pt>
                <c:pt idx="54">
                  <c:v>7.2263580645161293E-2</c:v>
                </c:pt>
                <c:pt idx="55">
                  <c:v>7.0879516129032247E-2</c:v>
                </c:pt>
                <c:pt idx="56">
                  <c:v>7.653130000000001E-2</c:v>
                </c:pt>
                <c:pt idx="57">
                  <c:v>7.3601129032258072E-2</c:v>
                </c:pt>
                <c:pt idx="58">
                  <c:v>7.4739000000000014E-2</c:v>
                </c:pt>
                <c:pt idx="59">
                  <c:v>6.8652774193548385E-2</c:v>
                </c:pt>
                <c:pt idx="60">
                  <c:v>7.1448806451612903E-2</c:v>
                </c:pt>
                <c:pt idx="61">
                  <c:v>7.4759285714285709E-2</c:v>
                </c:pt>
                <c:pt idx="62">
                  <c:v>7.9704258064516129E-2</c:v>
                </c:pt>
                <c:pt idx="63">
                  <c:v>7.2667833333333334E-2</c:v>
                </c:pt>
                <c:pt idx="64">
                  <c:v>6.9000645161290314E-2</c:v>
                </c:pt>
                <c:pt idx="65">
                  <c:v>7.4459733333333347E-2</c:v>
                </c:pt>
                <c:pt idx="66">
                  <c:v>7.434925806451613E-2</c:v>
                </c:pt>
                <c:pt idx="67">
                  <c:v>7.3160225806451609E-2</c:v>
                </c:pt>
                <c:pt idx="68">
                  <c:v>7.70845E-2</c:v>
                </c:pt>
                <c:pt idx="69">
                  <c:v>7.6310806451612909E-2</c:v>
                </c:pt>
                <c:pt idx="70">
                  <c:v>7.6618199999999997E-2</c:v>
                </c:pt>
                <c:pt idx="71">
                  <c:v>7.4484870967741937E-2</c:v>
                </c:pt>
                <c:pt idx="72">
                  <c:v>7.4502806451612905E-2</c:v>
                </c:pt>
                <c:pt idx="73">
                  <c:v>7.2183344827586204E-2</c:v>
                </c:pt>
                <c:pt idx="74">
                  <c:v>7.0478935483870964E-2</c:v>
                </c:pt>
                <c:pt idx="75">
                  <c:v>6.9398133333333334E-2</c:v>
                </c:pt>
                <c:pt idx="76">
                  <c:v>6.9308354838709688E-2</c:v>
                </c:pt>
                <c:pt idx="77">
                  <c:v>6.819773333333333E-2</c:v>
                </c:pt>
                <c:pt idx="78">
                  <c:v>6.638403225806451E-2</c:v>
                </c:pt>
                <c:pt idx="79">
                  <c:v>6.4560870967741935E-2</c:v>
                </c:pt>
                <c:pt idx="80">
                  <c:v>6.1230133333333339E-2</c:v>
                </c:pt>
                <c:pt idx="81">
                  <c:v>6.0572387096774198E-2</c:v>
                </c:pt>
                <c:pt idx="82">
                  <c:v>6.4026366666666668E-2</c:v>
                </c:pt>
                <c:pt idx="83">
                  <c:v>5.5737096774193549E-2</c:v>
                </c:pt>
                <c:pt idx="84">
                  <c:v>5.6048612903225804E-2</c:v>
                </c:pt>
                <c:pt idx="85">
                  <c:v>6.275967857142857E-2</c:v>
                </c:pt>
                <c:pt idx="86">
                  <c:v>5.7548161290322579E-2</c:v>
                </c:pt>
                <c:pt idx="87">
                  <c:v>5.5954399999999994E-2</c:v>
                </c:pt>
                <c:pt idx="88">
                  <c:v>3.9395096774193547E-2</c:v>
                </c:pt>
              </c:numCache>
            </c:numRef>
          </c:val>
        </c:ser>
        <c:ser>
          <c:idx val="12"/>
          <c:order val="12"/>
          <c:tx>
            <c:strRef>
              <c:f>'Permian Matrix'!$O$97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Matrix'!$O$98:$O$186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3.4009387096774195E-2</c:v>
                </c:pt>
                <c:pt idx="12">
                  <c:v>4.8511290322580641E-2</c:v>
                </c:pt>
                <c:pt idx="13">
                  <c:v>4.8020071428571433E-2</c:v>
                </c:pt>
                <c:pt idx="14">
                  <c:v>4.496270967741936E-2</c:v>
                </c:pt>
                <c:pt idx="15">
                  <c:v>4.3827999999999999E-2</c:v>
                </c:pt>
                <c:pt idx="16">
                  <c:v>4.1489387096774195E-2</c:v>
                </c:pt>
                <c:pt idx="17">
                  <c:v>3.9568266666666671E-2</c:v>
                </c:pt>
                <c:pt idx="18">
                  <c:v>3.8568225806451618E-2</c:v>
                </c:pt>
                <c:pt idx="19">
                  <c:v>3.6165709677419354E-2</c:v>
                </c:pt>
                <c:pt idx="20">
                  <c:v>3.5750733333333333E-2</c:v>
                </c:pt>
                <c:pt idx="21">
                  <c:v>3.5862677419354838E-2</c:v>
                </c:pt>
                <c:pt idx="22">
                  <c:v>3.4276666666666664E-2</c:v>
                </c:pt>
                <c:pt idx="23">
                  <c:v>3.3341387096774193E-2</c:v>
                </c:pt>
                <c:pt idx="24">
                  <c:v>3.1400258064516129E-2</c:v>
                </c:pt>
                <c:pt idx="25">
                  <c:v>2.931703448275862E-2</c:v>
                </c:pt>
                <c:pt idx="26">
                  <c:v>2.9137580645161289E-2</c:v>
                </c:pt>
                <c:pt idx="27">
                  <c:v>2.9500866666666667E-2</c:v>
                </c:pt>
                <c:pt idx="28">
                  <c:v>3.1151193548387097E-2</c:v>
                </c:pt>
                <c:pt idx="29">
                  <c:v>3.0505800000000003E-2</c:v>
                </c:pt>
                <c:pt idx="30">
                  <c:v>2.9604870967741934E-2</c:v>
                </c:pt>
                <c:pt idx="31">
                  <c:v>2.7066096774193551E-2</c:v>
                </c:pt>
                <c:pt idx="32">
                  <c:v>2.7314799999999997E-2</c:v>
                </c:pt>
                <c:pt idx="33">
                  <c:v>2.5771774193548386E-2</c:v>
                </c:pt>
                <c:pt idx="34">
                  <c:v>2.4979700000000001E-2</c:v>
                </c:pt>
                <c:pt idx="35">
                  <c:v>2.3379612903225804E-2</c:v>
                </c:pt>
                <c:pt idx="36">
                  <c:v>2.3206032258064516E-2</c:v>
                </c:pt>
                <c:pt idx="37">
                  <c:v>2.2877571428571431E-2</c:v>
                </c:pt>
                <c:pt idx="38">
                  <c:v>2.3752838709677419E-2</c:v>
                </c:pt>
                <c:pt idx="39">
                  <c:v>2.3907833333333333E-2</c:v>
                </c:pt>
                <c:pt idx="40">
                  <c:v>2.4186032258064514E-2</c:v>
                </c:pt>
                <c:pt idx="41">
                  <c:v>2.3220366666666666E-2</c:v>
                </c:pt>
                <c:pt idx="42">
                  <c:v>2.158206451612903E-2</c:v>
                </c:pt>
                <c:pt idx="43">
                  <c:v>2.0606774193548387E-2</c:v>
                </c:pt>
                <c:pt idx="44">
                  <c:v>2.1351266666666667E-2</c:v>
                </c:pt>
                <c:pt idx="45">
                  <c:v>2.2206483870967745E-2</c:v>
                </c:pt>
                <c:pt idx="46">
                  <c:v>2.1273E-2</c:v>
                </c:pt>
                <c:pt idx="47">
                  <c:v>2.0818645161290322E-2</c:v>
                </c:pt>
                <c:pt idx="48">
                  <c:v>2.0140451612903225E-2</c:v>
                </c:pt>
                <c:pt idx="49">
                  <c:v>2.0861178571428572E-2</c:v>
                </c:pt>
                <c:pt idx="50">
                  <c:v>1.9203483870967739E-2</c:v>
                </c:pt>
                <c:pt idx="51">
                  <c:v>1.8334533333333333E-2</c:v>
                </c:pt>
                <c:pt idx="52">
                  <c:v>1.8283612903225804E-2</c:v>
                </c:pt>
                <c:pt idx="53">
                  <c:v>1.8126766666666669E-2</c:v>
                </c:pt>
                <c:pt idx="54">
                  <c:v>1.7048677419354837E-2</c:v>
                </c:pt>
                <c:pt idx="55">
                  <c:v>1.5328322580645161E-2</c:v>
                </c:pt>
                <c:pt idx="56">
                  <c:v>1.6039299999999999E-2</c:v>
                </c:pt>
                <c:pt idx="57">
                  <c:v>1.3559193548387097E-2</c:v>
                </c:pt>
                <c:pt idx="58">
                  <c:v>1.5089666666666666E-2</c:v>
                </c:pt>
                <c:pt idx="59">
                  <c:v>1.5430967741935484E-2</c:v>
                </c:pt>
                <c:pt idx="60">
                  <c:v>1.5379032258064517E-2</c:v>
                </c:pt>
                <c:pt idx="61">
                  <c:v>1.5480571428571429E-2</c:v>
                </c:pt>
                <c:pt idx="62">
                  <c:v>1.491758064516129E-2</c:v>
                </c:pt>
                <c:pt idx="63">
                  <c:v>1.5979200000000002E-2</c:v>
                </c:pt>
                <c:pt idx="64">
                  <c:v>1.5345129032258063E-2</c:v>
                </c:pt>
                <c:pt idx="65">
                  <c:v>1.3566999999999999E-2</c:v>
                </c:pt>
                <c:pt idx="66">
                  <c:v>1.5634161290322583E-2</c:v>
                </c:pt>
                <c:pt idx="67">
                  <c:v>1.5833032258064515E-2</c:v>
                </c:pt>
                <c:pt idx="68">
                  <c:v>1.5551966666666667E-2</c:v>
                </c:pt>
                <c:pt idx="69">
                  <c:v>1.3486516129032258E-2</c:v>
                </c:pt>
                <c:pt idx="70">
                  <c:v>1.4824166666666666E-2</c:v>
                </c:pt>
                <c:pt idx="71">
                  <c:v>1.2252096774193548E-2</c:v>
                </c:pt>
                <c:pt idx="72">
                  <c:v>1.2476483870967741E-2</c:v>
                </c:pt>
                <c:pt idx="73">
                  <c:v>1.2519931034482758E-2</c:v>
                </c:pt>
                <c:pt idx="74">
                  <c:v>1.2172806451612903E-2</c:v>
                </c:pt>
                <c:pt idx="75">
                  <c:v>1.2379533333333333E-2</c:v>
                </c:pt>
                <c:pt idx="76">
                  <c:v>1.1699774193548387E-2</c:v>
                </c:pt>
                <c:pt idx="77">
                  <c:v>1.1087900000000001E-2</c:v>
                </c:pt>
                <c:pt idx="78">
                  <c:v>1.1264516129032258E-2</c:v>
                </c:pt>
                <c:pt idx="79">
                  <c:v>1.0435225806451613E-2</c:v>
                </c:pt>
                <c:pt idx="80">
                  <c:v>1.0194699999999999E-2</c:v>
                </c:pt>
                <c:pt idx="81">
                  <c:v>9.977741935483871E-3</c:v>
                </c:pt>
                <c:pt idx="82">
                  <c:v>1.11944E-2</c:v>
                </c:pt>
                <c:pt idx="83">
                  <c:v>1.0593903225806452E-2</c:v>
                </c:pt>
                <c:pt idx="84">
                  <c:v>1.0502000000000001E-2</c:v>
                </c:pt>
                <c:pt idx="85">
                  <c:v>1.0173E-2</c:v>
                </c:pt>
                <c:pt idx="86">
                  <c:v>1.0054032258064515E-2</c:v>
                </c:pt>
                <c:pt idx="87">
                  <c:v>9.4224666666666654E-3</c:v>
                </c:pt>
                <c:pt idx="88">
                  <c:v>6.9729032258064516E-3</c:v>
                </c:pt>
              </c:numCache>
            </c:numRef>
          </c:val>
        </c:ser>
        <c:ser>
          <c:idx val="13"/>
          <c:order val="13"/>
          <c:tx>
            <c:strRef>
              <c:f>'Permian Matrix'!$P$97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Matrix'!$P$98:$P$186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3.1683999999999997E-2</c:v>
                </c:pt>
                <c:pt idx="13">
                  <c:v>6.4099642857142855E-2</c:v>
                </c:pt>
                <c:pt idx="14">
                  <c:v>7.0290967741935481E-2</c:v>
                </c:pt>
                <c:pt idx="15">
                  <c:v>6.9485933333333333E-2</c:v>
                </c:pt>
                <c:pt idx="16">
                  <c:v>6.499016129032259E-2</c:v>
                </c:pt>
                <c:pt idx="17">
                  <c:v>6.5091999999999997E-2</c:v>
                </c:pt>
                <c:pt idx="18">
                  <c:v>6.0372032258064513E-2</c:v>
                </c:pt>
                <c:pt idx="19">
                  <c:v>5.1797354838709675E-2</c:v>
                </c:pt>
                <c:pt idx="20">
                  <c:v>5.1517033333333337E-2</c:v>
                </c:pt>
                <c:pt idx="21">
                  <c:v>5.2031870967741936E-2</c:v>
                </c:pt>
                <c:pt idx="22">
                  <c:v>5.2814133333333332E-2</c:v>
                </c:pt>
                <c:pt idx="23">
                  <c:v>4.7775870967741933E-2</c:v>
                </c:pt>
                <c:pt idx="24">
                  <c:v>4.2936064516129031E-2</c:v>
                </c:pt>
                <c:pt idx="25">
                  <c:v>3.9810896551724144E-2</c:v>
                </c:pt>
                <c:pt idx="26">
                  <c:v>4.3440161290322583E-2</c:v>
                </c:pt>
                <c:pt idx="27">
                  <c:v>4.0787800000000006E-2</c:v>
                </c:pt>
                <c:pt idx="28">
                  <c:v>4.1890419354838705E-2</c:v>
                </c:pt>
                <c:pt idx="29">
                  <c:v>3.82469E-2</c:v>
                </c:pt>
                <c:pt idx="30">
                  <c:v>3.7259967741935483E-2</c:v>
                </c:pt>
                <c:pt idx="31">
                  <c:v>3.5943645161290318E-2</c:v>
                </c:pt>
                <c:pt idx="32">
                  <c:v>3.7395499999999998E-2</c:v>
                </c:pt>
                <c:pt idx="33">
                  <c:v>3.4720548387096775E-2</c:v>
                </c:pt>
                <c:pt idx="34">
                  <c:v>3.3252400000000001E-2</c:v>
                </c:pt>
                <c:pt idx="35">
                  <c:v>3.2198129032258063E-2</c:v>
                </c:pt>
                <c:pt idx="36">
                  <c:v>3.1014451612903223E-2</c:v>
                </c:pt>
                <c:pt idx="37">
                  <c:v>3.2871214285714288E-2</c:v>
                </c:pt>
                <c:pt idx="38">
                  <c:v>3.0913E-2</c:v>
                </c:pt>
                <c:pt idx="39">
                  <c:v>3.2063766666666667E-2</c:v>
                </c:pt>
                <c:pt idx="40">
                  <c:v>3.1291419354838708E-2</c:v>
                </c:pt>
                <c:pt idx="41">
                  <c:v>3.1475066666666669E-2</c:v>
                </c:pt>
                <c:pt idx="42">
                  <c:v>3.0471903225806455E-2</c:v>
                </c:pt>
                <c:pt idx="43">
                  <c:v>2.7811000000000002E-2</c:v>
                </c:pt>
                <c:pt idx="44">
                  <c:v>2.6586500000000002E-2</c:v>
                </c:pt>
                <c:pt idx="45">
                  <c:v>2.6787838709677419E-2</c:v>
                </c:pt>
                <c:pt idx="46">
                  <c:v>2.5900566666666666E-2</c:v>
                </c:pt>
                <c:pt idx="47">
                  <c:v>2.5073000000000002E-2</c:v>
                </c:pt>
                <c:pt idx="48">
                  <c:v>2.4505709677419357E-2</c:v>
                </c:pt>
                <c:pt idx="49">
                  <c:v>2.3706250000000002E-2</c:v>
                </c:pt>
                <c:pt idx="50">
                  <c:v>2.3228032258064513E-2</c:v>
                </c:pt>
                <c:pt idx="51">
                  <c:v>2.3877599999999999E-2</c:v>
                </c:pt>
                <c:pt idx="52">
                  <c:v>2.3535354838709679E-2</c:v>
                </c:pt>
                <c:pt idx="53">
                  <c:v>2.3050333333333332E-2</c:v>
                </c:pt>
                <c:pt idx="54">
                  <c:v>2.2660741935483869E-2</c:v>
                </c:pt>
                <c:pt idx="55">
                  <c:v>2.2226548387096777E-2</c:v>
                </c:pt>
                <c:pt idx="56">
                  <c:v>2.1885933333333333E-2</c:v>
                </c:pt>
                <c:pt idx="57">
                  <c:v>2.086383870967742E-2</c:v>
                </c:pt>
                <c:pt idx="58">
                  <c:v>1.9586533333333333E-2</c:v>
                </c:pt>
                <c:pt idx="59">
                  <c:v>1.8699096774193548E-2</c:v>
                </c:pt>
                <c:pt idx="60">
                  <c:v>1.8143645161290321E-2</c:v>
                </c:pt>
                <c:pt idx="61">
                  <c:v>1.9077535714285714E-2</c:v>
                </c:pt>
                <c:pt idx="62">
                  <c:v>1.8702903225806453E-2</c:v>
                </c:pt>
                <c:pt idx="63">
                  <c:v>1.8948299999999998E-2</c:v>
                </c:pt>
                <c:pt idx="64">
                  <c:v>1.8270096774193549E-2</c:v>
                </c:pt>
                <c:pt idx="65">
                  <c:v>1.8444866666666667E-2</c:v>
                </c:pt>
                <c:pt idx="66">
                  <c:v>1.6857774193548388E-2</c:v>
                </c:pt>
                <c:pt idx="67">
                  <c:v>1.6394741935483872E-2</c:v>
                </c:pt>
                <c:pt idx="68">
                  <c:v>1.5966333333333336E-2</c:v>
                </c:pt>
                <c:pt idx="69">
                  <c:v>1.6318354838709678E-2</c:v>
                </c:pt>
                <c:pt idx="70">
                  <c:v>1.6878233333333333E-2</c:v>
                </c:pt>
                <c:pt idx="71">
                  <c:v>1.6283516129032258E-2</c:v>
                </c:pt>
                <c:pt idx="72">
                  <c:v>1.5808774193548387E-2</c:v>
                </c:pt>
                <c:pt idx="73">
                  <c:v>1.5566206896551724E-2</c:v>
                </c:pt>
                <c:pt idx="74">
                  <c:v>1.5473580645161291E-2</c:v>
                </c:pt>
                <c:pt idx="75">
                  <c:v>1.5557966666666668E-2</c:v>
                </c:pt>
                <c:pt idx="76">
                  <c:v>1.5110483870967742E-2</c:v>
                </c:pt>
                <c:pt idx="77">
                  <c:v>1.4664766666666666E-2</c:v>
                </c:pt>
                <c:pt idx="78">
                  <c:v>1.4449322580645163E-2</c:v>
                </c:pt>
                <c:pt idx="79">
                  <c:v>1.3667193548387096E-2</c:v>
                </c:pt>
                <c:pt idx="80">
                  <c:v>1.37176E-2</c:v>
                </c:pt>
                <c:pt idx="81">
                  <c:v>1.3275096774193548E-2</c:v>
                </c:pt>
                <c:pt idx="82">
                  <c:v>1.2990300000000001E-2</c:v>
                </c:pt>
                <c:pt idx="83">
                  <c:v>1.2601032258064516E-2</c:v>
                </c:pt>
                <c:pt idx="84">
                  <c:v>1.2746838709677419E-2</c:v>
                </c:pt>
                <c:pt idx="85">
                  <c:v>1.6446392857142857E-2</c:v>
                </c:pt>
                <c:pt idx="86">
                  <c:v>1.1633451612903226E-2</c:v>
                </c:pt>
                <c:pt idx="87">
                  <c:v>1.1920399999999999E-2</c:v>
                </c:pt>
                <c:pt idx="88">
                  <c:v>1.0812032258064517E-2</c:v>
                </c:pt>
              </c:numCache>
            </c:numRef>
          </c:val>
        </c:ser>
        <c:ser>
          <c:idx val="14"/>
          <c:order val="14"/>
          <c:tx>
            <c:strRef>
              <c:f>'Permian Matrix'!$Q$97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Matrix'!$Q$98:$Q$186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2.9100214285714288E-2</c:v>
                </c:pt>
                <c:pt idx="14">
                  <c:v>5.4111935483870971E-2</c:v>
                </c:pt>
                <c:pt idx="15">
                  <c:v>5.5879333333333329E-2</c:v>
                </c:pt>
                <c:pt idx="16">
                  <c:v>5.9801870967741935E-2</c:v>
                </c:pt>
                <c:pt idx="17">
                  <c:v>5.0399366666666667E-2</c:v>
                </c:pt>
                <c:pt idx="18">
                  <c:v>5.0623741935483871E-2</c:v>
                </c:pt>
                <c:pt idx="19">
                  <c:v>4.6560096774193545E-2</c:v>
                </c:pt>
                <c:pt idx="20">
                  <c:v>4.2873199999999993E-2</c:v>
                </c:pt>
                <c:pt idx="21">
                  <c:v>4.0242645161290322E-2</c:v>
                </c:pt>
                <c:pt idx="22">
                  <c:v>3.8310766666666669E-2</c:v>
                </c:pt>
                <c:pt idx="23">
                  <c:v>3.5955387096774191E-2</c:v>
                </c:pt>
                <c:pt idx="24">
                  <c:v>3.4538290322580642E-2</c:v>
                </c:pt>
                <c:pt idx="25">
                  <c:v>3.3306000000000002E-2</c:v>
                </c:pt>
                <c:pt idx="26">
                  <c:v>3.3095516129032256E-2</c:v>
                </c:pt>
                <c:pt idx="27">
                  <c:v>2.8085066666666665E-2</c:v>
                </c:pt>
                <c:pt idx="28">
                  <c:v>2.5867483870967743E-2</c:v>
                </c:pt>
                <c:pt idx="29">
                  <c:v>2.5515133333333332E-2</c:v>
                </c:pt>
                <c:pt idx="30">
                  <c:v>2.3682322580645163E-2</c:v>
                </c:pt>
                <c:pt idx="31">
                  <c:v>2.3327129032258066E-2</c:v>
                </c:pt>
                <c:pt idx="32">
                  <c:v>2.1593499999999998E-2</c:v>
                </c:pt>
                <c:pt idx="33">
                  <c:v>2.0042258064516129E-2</c:v>
                </c:pt>
                <c:pt idx="34">
                  <c:v>1.9345066666666667E-2</c:v>
                </c:pt>
                <c:pt idx="35">
                  <c:v>1.9772129032258067E-2</c:v>
                </c:pt>
                <c:pt idx="36">
                  <c:v>1.8414580645161292E-2</c:v>
                </c:pt>
                <c:pt idx="37">
                  <c:v>1.8838142857142859E-2</c:v>
                </c:pt>
                <c:pt idx="38">
                  <c:v>1.9453290322580648E-2</c:v>
                </c:pt>
                <c:pt idx="39">
                  <c:v>1.9410500000000001E-2</c:v>
                </c:pt>
                <c:pt idx="40">
                  <c:v>1.8895709677419357E-2</c:v>
                </c:pt>
                <c:pt idx="41">
                  <c:v>1.8182133333333333E-2</c:v>
                </c:pt>
                <c:pt idx="42">
                  <c:v>1.9494903225806454E-2</c:v>
                </c:pt>
                <c:pt idx="43">
                  <c:v>1.9366774193548385E-2</c:v>
                </c:pt>
                <c:pt idx="44">
                  <c:v>1.8232466666666666E-2</c:v>
                </c:pt>
                <c:pt idx="45">
                  <c:v>1.7825806451612903E-2</c:v>
                </c:pt>
                <c:pt idx="46">
                  <c:v>1.67122E-2</c:v>
                </c:pt>
                <c:pt idx="47">
                  <c:v>1.6063709677419356E-2</c:v>
                </c:pt>
                <c:pt idx="48">
                  <c:v>1.5840774193548388E-2</c:v>
                </c:pt>
                <c:pt idx="49">
                  <c:v>1.5183500000000001E-2</c:v>
                </c:pt>
                <c:pt idx="50">
                  <c:v>1.4906774193548388E-2</c:v>
                </c:pt>
                <c:pt idx="51">
                  <c:v>1.43211E-2</c:v>
                </c:pt>
                <c:pt idx="52">
                  <c:v>1.4240935483870967E-2</c:v>
                </c:pt>
                <c:pt idx="53">
                  <c:v>1.3884366666666667E-2</c:v>
                </c:pt>
                <c:pt idx="54">
                  <c:v>1.3816709677419355E-2</c:v>
                </c:pt>
                <c:pt idx="55">
                  <c:v>1.3323129032258066E-2</c:v>
                </c:pt>
                <c:pt idx="56">
                  <c:v>1.2981633333333333E-2</c:v>
                </c:pt>
                <c:pt idx="57">
                  <c:v>1.3675483870967741E-2</c:v>
                </c:pt>
                <c:pt idx="58">
                  <c:v>1.28103E-2</c:v>
                </c:pt>
                <c:pt idx="59">
                  <c:v>1.2006354838709677E-2</c:v>
                </c:pt>
                <c:pt idx="60">
                  <c:v>1.1806290322580645E-2</c:v>
                </c:pt>
                <c:pt idx="61">
                  <c:v>1.1636464285714286E-2</c:v>
                </c:pt>
                <c:pt idx="62">
                  <c:v>1.1391225806451613E-2</c:v>
                </c:pt>
                <c:pt idx="63">
                  <c:v>1.1010799999999999E-2</c:v>
                </c:pt>
                <c:pt idx="64">
                  <c:v>1.1004677419354838E-2</c:v>
                </c:pt>
                <c:pt idx="65">
                  <c:v>1.1102666666666667E-2</c:v>
                </c:pt>
                <c:pt idx="66">
                  <c:v>1.2212548387096775E-2</c:v>
                </c:pt>
                <c:pt idx="67">
                  <c:v>1.2046709677419354E-2</c:v>
                </c:pt>
                <c:pt idx="68">
                  <c:v>1.1260933333333334E-2</c:v>
                </c:pt>
                <c:pt idx="69">
                  <c:v>1.1796516129032259E-2</c:v>
                </c:pt>
                <c:pt idx="70">
                  <c:v>1.1632566666666667E-2</c:v>
                </c:pt>
                <c:pt idx="71">
                  <c:v>1.1990774193548387E-2</c:v>
                </c:pt>
                <c:pt idx="72">
                  <c:v>1.1862677419354838E-2</c:v>
                </c:pt>
                <c:pt idx="73">
                  <c:v>1.1667689655172415E-2</c:v>
                </c:pt>
                <c:pt idx="74">
                  <c:v>1.1674935483870967E-2</c:v>
                </c:pt>
                <c:pt idx="75">
                  <c:v>1.1524066666666666E-2</c:v>
                </c:pt>
                <c:pt idx="76">
                  <c:v>1.126374193548387E-2</c:v>
                </c:pt>
                <c:pt idx="77">
                  <c:v>1.1286833333333333E-2</c:v>
                </c:pt>
                <c:pt idx="78">
                  <c:v>1.1231290322580644E-2</c:v>
                </c:pt>
                <c:pt idx="79">
                  <c:v>1.0911193548387097E-2</c:v>
                </c:pt>
                <c:pt idx="80">
                  <c:v>1.1394266666666668E-2</c:v>
                </c:pt>
                <c:pt idx="81">
                  <c:v>3.2302064516129027E-2</c:v>
                </c:pt>
                <c:pt idx="82">
                  <c:v>1.0571266666666666E-2</c:v>
                </c:pt>
                <c:pt idx="83">
                  <c:v>1.0424709677419356E-2</c:v>
                </c:pt>
                <c:pt idx="84">
                  <c:v>1.0469806451612903E-2</c:v>
                </c:pt>
                <c:pt idx="85">
                  <c:v>1.0218214285714285E-2</c:v>
                </c:pt>
                <c:pt idx="86">
                  <c:v>1.0300612903225807E-2</c:v>
                </c:pt>
                <c:pt idx="87">
                  <c:v>1.0092166666666668E-2</c:v>
                </c:pt>
                <c:pt idx="88">
                  <c:v>7.5566774193548385E-3</c:v>
                </c:pt>
              </c:numCache>
            </c:numRef>
          </c:val>
        </c:ser>
        <c:ser>
          <c:idx val="15"/>
          <c:order val="15"/>
          <c:tx>
            <c:strRef>
              <c:f>'Permian Matrix'!$R$97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Matrix'!$R$98:$R$186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2.3543870967741933E-2</c:v>
                </c:pt>
                <c:pt idx="15">
                  <c:v>4.8100666666666667E-2</c:v>
                </c:pt>
                <c:pt idx="16">
                  <c:v>4.6533354838709677E-2</c:v>
                </c:pt>
                <c:pt idx="17">
                  <c:v>4.6538799999999998E-2</c:v>
                </c:pt>
                <c:pt idx="18">
                  <c:v>4.9041322580645162E-2</c:v>
                </c:pt>
                <c:pt idx="19">
                  <c:v>4.483990322580645E-2</c:v>
                </c:pt>
                <c:pt idx="20">
                  <c:v>4.32933E-2</c:v>
                </c:pt>
                <c:pt idx="21">
                  <c:v>3.9780193548387091E-2</c:v>
                </c:pt>
                <c:pt idx="22">
                  <c:v>3.6646066666666671E-2</c:v>
                </c:pt>
                <c:pt idx="23">
                  <c:v>3.4708516129032259E-2</c:v>
                </c:pt>
                <c:pt idx="24">
                  <c:v>3.6289999999999996E-2</c:v>
                </c:pt>
                <c:pt idx="25">
                  <c:v>3.2185965517241379E-2</c:v>
                </c:pt>
                <c:pt idx="26">
                  <c:v>3.1385709677419354E-2</c:v>
                </c:pt>
                <c:pt idx="27">
                  <c:v>2.9124233333333336E-2</c:v>
                </c:pt>
                <c:pt idx="28">
                  <c:v>2.6871612903225806E-2</c:v>
                </c:pt>
                <c:pt idx="29">
                  <c:v>2.7919366666666667E-2</c:v>
                </c:pt>
                <c:pt idx="30">
                  <c:v>2.747990322580645E-2</c:v>
                </c:pt>
                <c:pt idx="31">
                  <c:v>2.6870774193548389E-2</c:v>
                </c:pt>
                <c:pt idx="32">
                  <c:v>2.6623899999999999E-2</c:v>
                </c:pt>
                <c:pt idx="33">
                  <c:v>2.4116741935483871E-2</c:v>
                </c:pt>
                <c:pt idx="34">
                  <c:v>2.3844433333333335E-2</c:v>
                </c:pt>
                <c:pt idx="35">
                  <c:v>2.3370612903225809E-2</c:v>
                </c:pt>
                <c:pt idx="36">
                  <c:v>2.393E-2</c:v>
                </c:pt>
                <c:pt idx="37">
                  <c:v>2.5204464285714288E-2</c:v>
                </c:pt>
                <c:pt idx="38">
                  <c:v>2.4483677419354838E-2</c:v>
                </c:pt>
                <c:pt idx="39">
                  <c:v>2.39989E-2</c:v>
                </c:pt>
                <c:pt idx="40">
                  <c:v>2.345951612903226E-2</c:v>
                </c:pt>
                <c:pt idx="41">
                  <c:v>2.2442733333333336E-2</c:v>
                </c:pt>
                <c:pt idx="42">
                  <c:v>2.0288161290322581E-2</c:v>
                </c:pt>
                <c:pt idx="43">
                  <c:v>2.2449451612903227E-2</c:v>
                </c:pt>
                <c:pt idx="44">
                  <c:v>2.22417E-2</c:v>
                </c:pt>
                <c:pt idx="45">
                  <c:v>2.1654193548387095E-2</c:v>
                </c:pt>
                <c:pt idx="46">
                  <c:v>1.9745666666666665E-2</c:v>
                </c:pt>
                <c:pt idx="47">
                  <c:v>1.9861419354838712E-2</c:v>
                </c:pt>
                <c:pt idx="48">
                  <c:v>1.9382032258064518E-2</c:v>
                </c:pt>
                <c:pt idx="49">
                  <c:v>1.8438E-2</c:v>
                </c:pt>
                <c:pt idx="50">
                  <c:v>1.7116193548387098E-2</c:v>
                </c:pt>
                <c:pt idx="51">
                  <c:v>1.68547E-2</c:v>
                </c:pt>
                <c:pt idx="52">
                  <c:v>1.6702161290322579E-2</c:v>
                </c:pt>
                <c:pt idx="53">
                  <c:v>1.70452E-2</c:v>
                </c:pt>
                <c:pt idx="54">
                  <c:v>1.6022612903225805E-2</c:v>
                </c:pt>
                <c:pt idx="55">
                  <c:v>1.5848322580645162E-2</c:v>
                </c:pt>
                <c:pt idx="56">
                  <c:v>1.5152066666666667E-2</c:v>
                </c:pt>
                <c:pt idx="57">
                  <c:v>1.4203612903225806E-2</c:v>
                </c:pt>
                <c:pt idx="58">
                  <c:v>1.4708633333333334E-2</c:v>
                </c:pt>
                <c:pt idx="59">
                  <c:v>1.5370709677419356E-2</c:v>
                </c:pt>
                <c:pt idx="60">
                  <c:v>1.6794064516129033E-2</c:v>
                </c:pt>
                <c:pt idx="61">
                  <c:v>1.5586892857142858E-2</c:v>
                </c:pt>
                <c:pt idx="62">
                  <c:v>1.4474129032258065E-2</c:v>
                </c:pt>
                <c:pt idx="63">
                  <c:v>1.4764899999999999E-2</c:v>
                </c:pt>
                <c:pt idx="64">
                  <c:v>1.5078096774193547E-2</c:v>
                </c:pt>
                <c:pt idx="65">
                  <c:v>1.5761866666666666E-2</c:v>
                </c:pt>
                <c:pt idx="66">
                  <c:v>1.5759548387096773E-2</c:v>
                </c:pt>
                <c:pt idx="67">
                  <c:v>1.5611E-2</c:v>
                </c:pt>
                <c:pt idx="68">
                  <c:v>1.45706E-2</c:v>
                </c:pt>
                <c:pt idx="69">
                  <c:v>1.3905838709677419E-2</c:v>
                </c:pt>
                <c:pt idx="70">
                  <c:v>1.2196833333333332E-2</c:v>
                </c:pt>
                <c:pt idx="71">
                  <c:v>1.2805193548387097E-2</c:v>
                </c:pt>
                <c:pt idx="72">
                  <c:v>1.2367193548387096E-2</c:v>
                </c:pt>
                <c:pt idx="73">
                  <c:v>1.2305068965517241E-2</c:v>
                </c:pt>
                <c:pt idx="74">
                  <c:v>1.3267032258064516E-2</c:v>
                </c:pt>
                <c:pt idx="75">
                  <c:v>1.3418033333333333E-2</c:v>
                </c:pt>
                <c:pt idx="76">
                  <c:v>1.3185451612903226E-2</c:v>
                </c:pt>
                <c:pt idx="77">
                  <c:v>1.2702566666666667E-2</c:v>
                </c:pt>
                <c:pt idx="78">
                  <c:v>1.2206774193548387E-2</c:v>
                </c:pt>
                <c:pt idx="79">
                  <c:v>1.1766129032258064E-2</c:v>
                </c:pt>
                <c:pt idx="80">
                  <c:v>1.21908E-2</c:v>
                </c:pt>
                <c:pt idx="81">
                  <c:v>1.1467193548387097E-2</c:v>
                </c:pt>
                <c:pt idx="82">
                  <c:v>1.0907200000000001E-2</c:v>
                </c:pt>
                <c:pt idx="83">
                  <c:v>1.1278774193548387E-2</c:v>
                </c:pt>
                <c:pt idx="84">
                  <c:v>1.1539870967741936E-2</c:v>
                </c:pt>
                <c:pt idx="85">
                  <c:v>1.1555035714285716E-2</c:v>
                </c:pt>
                <c:pt idx="86">
                  <c:v>1.1567774193548387E-2</c:v>
                </c:pt>
                <c:pt idx="87">
                  <c:v>1.1674133333333333E-2</c:v>
                </c:pt>
                <c:pt idx="88">
                  <c:v>1.1278903225806452E-2</c:v>
                </c:pt>
              </c:numCache>
            </c:numRef>
          </c:val>
        </c:ser>
        <c:ser>
          <c:idx val="16"/>
          <c:order val="16"/>
          <c:tx>
            <c:strRef>
              <c:f>'Permian Matrix'!$S$97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Matrix'!$S$98:$S$186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3.5457733333333331E-2</c:v>
                </c:pt>
                <c:pt idx="16">
                  <c:v>4.6412645161290324E-2</c:v>
                </c:pt>
                <c:pt idx="17">
                  <c:v>4.3093266666666664E-2</c:v>
                </c:pt>
                <c:pt idx="18">
                  <c:v>4.1253483870967743E-2</c:v>
                </c:pt>
                <c:pt idx="19">
                  <c:v>3.8412612903225805E-2</c:v>
                </c:pt>
                <c:pt idx="20">
                  <c:v>3.5782800000000003E-2</c:v>
                </c:pt>
                <c:pt idx="21">
                  <c:v>3.4381677419354835E-2</c:v>
                </c:pt>
                <c:pt idx="22">
                  <c:v>3.369423333333333E-2</c:v>
                </c:pt>
                <c:pt idx="23">
                  <c:v>3.3875129032258068E-2</c:v>
                </c:pt>
                <c:pt idx="24">
                  <c:v>3.2900096774193546E-2</c:v>
                </c:pt>
                <c:pt idx="25">
                  <c:v>3.3410586206896548E-2</c:v>
                </c:pt>
                <c:pt idx="26">
                  <c:v>3.3723580645161289E-2</c:v>
                </c:pt>
                <c:pt idx="27">
                  <c:v>3.1354133333333332E-2</c:v>
                </c:pt>
                <c:pt idx="28">
                  <c:v>3.1145387096774193E-2</c:v>
                </c:pt>
                <c:pt idx="29">
                  <c:v>3.0937833333333335E-2</c:v>
                </c:pt>
                <c:pt idx="30">
                  <c:v>3.0336483870967743E-2</c:v>
                </c:pt>
                <c:pt idx="31">
                  <c:v>2.8812516129032257E-2</c:v>
                </c:pt>
                <c:pt idx="32">
                  <c:v>2.9885833333333334E-2</c:v>
                </c:pt>
                <c:pt idx="33">
                  <c:v>2.8069354838709676E-2</c:v>
                </c:pt>
                <c:pt idx="34">
                  <c:v>2.8643633333333331E-2</c:v>
                </c:pt>
                <c:pt idx="35">
                  <c:v>2.8126064516129031E-2</c:v>
                </c:pt>
                <c:pt idx="36">
                  <c:v>2.8049193548387096E-2</c:v>
                </c:pt>
                <c:pt idx="37">
                  <c:v>2.8676428571428571E-2</c:v>
                </c:pt>
                <c:pt idx="38">
                  <c:v>2.7904129032258064E-2</c:v>
                </c:pt>
                <c:pt idx="39">
                  <c:v>2.6836033333333335E-2</c:v>
                </c:pt>
                <c:pt idx="40">
                  <c:v>2.6314548387096775E-2</c:v>
                </c:pt>
                <c:pt idx="41">
                  <c:v>2.70514E-2</c:v>
                </c:pt>
                <c:pt idx="42">
                  <c:v>2.8201064516129033E-2</c:v>
                </c:pt>
                <c:pt idx="43">
                  <c:v>2.7463129032258067E-2</c:v>
                </c:pt>
                <c:pt idx="44">
                  <c:v>2.6028333333333334E-2</c:v>
                </c:pt>
                <c:pt idx="45">
                  <c:v>2.608867741935484E-2</c:v>
                </c:pt>
                <c:pt idx="46">
                  <c:v>2.4803566666666665E-2</c:v>
                </c:pt>
                <c:pt idx="47">
                  <c:v>2.4125935483870969E-2</c:v>
                </c:pt>
                <c:pt idx="48">
                  <c:v>2.4046032258064516E-2</c:v>
                </c:pt>
                <c:pt idx="49">
                  <c:v>2.3215678571428571E-2</c:v>
                </c:pt>
                <c:pt idx="50">
                  <c:v>2.2316258064516127E-2</c:v>
                </c:pt>
                <c:pt idx="51">
                  <c:v>2.2507166666666668E-2</c:v>
                </c:pt>
                <c:pt idx="52">
                  <c:v>2.2209322580645161E-2</c:v>
                </c:pt>
                <c:pt idx="53">
                  <c:v>2.1977566666666667E-2</c:v>
                </c:pt>
                <c:pt idx="54">
                  <c:v>2.2662999999999999E-2</c:v>
                </c:pt>
                <c:pt idx="55">
                  <c:v>2.240806451612903E-2</c:v>
                </c:pt>
                <c:pt idx="56">
                  <c:v>2.1296633333333332E-2</c:v>
                </c:pt>
                <c:pt idx="57">
                  <c:v>2.2421193548387099E-2</c:v>
                </c:pt>
                <c:pt idx="58">
                  <c:v>2.1435366666666667E-2</c:v>
                </c:pt>
                <c:pt idx="59">
                  <c:v>2.0072516129032259E-2</c:v>
                </c:pt>
                <c:pt idx="60">
                  <c:v>2.0281225806451614E-2</c:v>
                </c:pt>
                <c:pt idx="61">
                  <c:v>1.9431428571428572E-2</c:v>
                </c:pt>
                <c:pt idx="62">
                  <c:v>1.9039870967741936E-2</c:v>
                </c:pt>
                <c:pt idx="63">
                  <c:v>1.9269333333333336E-2</c:v>
                </c:pt>
                <c:pt idx="64">
                  <c:v>1.9177354838709675E-2</c:v>
                </c:pt>
                <c:pt idx="65">
                  <c:v>1.9401766666666667E-2</c:v>
                </c:pt>
                <c:pt idx="66">
                  <c:v>1.9329161290322579E-2</c:v>
                </c:pt>
                <c:pt idx="67">
                  <c:v>1.9124870967741937E-2</c:v>
                </c:pt>
                <c:pt idx="68">
                  <c:v>1.8124766666666667E-2</c:v>
                </c:pt>
                <c:pt idx="69">
                  <c:v>1.8332000000000001E-2</c:v>
                </c:pt>
                <c:pt idx="70">
                  <c:v>1.7385399999999999E-2</c:v>
                </c:pt>
                <c:pt idx="71">
                  <c:v>1.763158064516129E-2</c:v>
                </c:pt>
                <c:pt idx="72">
                  <c:v>1.7597967741935484E-2</c:v>
                </c:pt>
                <c:pt idx="73">
                  <c:v>1.7803724137931035E-2</c:v>
                </c:pt>
                <c:pt idx="74">
                  <c:v>1.7501258064516127E-2</c:v>
                </c:pt>
                <c:pt idx="75">
                  <c:v>1.7081799999999998E-2</c:v>
                </c:pt>
                <c:pt idx="76">
                  <c:v>1.6619903225806452E-2</c:v>
                </c:pt>
                <c:pt idx="77">
                  <c:v>1.6806233333333333E-2</c:v>
                </c:pt>
                <c:pt idx="78">
                  <c:v>1.7052387096774192E-2</c:v>
                </c:pt>
                <c:pt idx="79">
                  <c:v>1.709425806451613E-2</c:v>
                </c:pt>
                <c:pt idx="80">
                  <c:v>1.7376566666666666E-2</c:v>
                </c:pt>
                <c:pt idx="81">
                  <c:v>1.6504645161290323E-2</c:v>
                </c:pt>
                <c:pt idx="82">
                  <c:v>1.5257333333333335E-2</c:v>
                </c:pt>
                <c:pt idx="83">
                  <c:v>1.5169612903225807E-2</c:v>
                </c:pt>
                <c:pt idx="84">
                  <c:v>1.5538032258064516E-2</c:v>
                </c:pt>
                <c:pt idx="85">
                  <c:v>1.4943821428571428E-2</c:v>
                </c:pt>
                <c:pt idx="86">
                  <c:v>1.4835612903225806E-2</c:v>
                </c:pt>
                <c:pt idx="87">
                  <c:v>1.5281133333333334E-2</c:v>
                </c:pt>
                <c:pt idx="88">
                  <c:v>1.1187483870967742E-2</c:v>
                </c:pt>
              </c:numCache>
            </c:numRef>
          </c:val>
        </c:ser>
        <c:ser>
          <c:idx val="17"/>
          <c:order val="17"/>
          <c:tx>
            <c:strRef>
              <c:f>'Permian Matrix'!$T$97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Matrix'!$T$98:$T$186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4.1573580645161291E-2</c:v>
                </c:pt>
                <c:pt idx="17">
                  <c:v>6.0211399999999998E-2</c:v>
                </c:pt>
                <c:pt idx="18">
                  <c:v>5.9372193548387096E-2</c:v>
                </c:pt>
                <c:pt idx="19">
                  <c:v>5.4346064516129035E-2</c:v>
                </c:pt>
                <c:pt idx="20">
                  <c:v>5.3021833333333331E-2</c:v>
                </c:pt>
                <c:pt idx="21">
                  <c:v>4.9198548387096773E-2</c:v>
                </c:pt>
                <c:pt idx="22">
                  <c:v>4.7049199999999999E-2</c:v>
                </c:pt>
                <c:pt idx="23">
                  <c:v>4.218890322580645E-2</c:v>
                </c:pt>
                <c:pt idx="24">
                  <c:v>4.1242709677419352E-2</c:v>
                </c:pt>
                <c:pt idx="25">
                  <c:v>4.1587275862068965E-2</c:v>
                </c:pt>
                <c:pt idx="26">
                  <c:v>3.8669129032258061E-2</c:v>
                </c:pt>
                <c:pt idx="27">
                  <c:v>3.4244000000000004E-2</c:v>
                </c:pt>
                <c:pt idx="28">
                  <c:v>3.3387387096774197E-2</c:v>
                </c:pt>
                <c:pt idx="29">
                  <c:v>3.7146733333333327E-2</c:v>
                </c:pt>
                <c:pt idx="30">
                  <c:v>4.0560483870967737E-2</c:v>
                </c:pt>
                <c:pt idx="31">
                  <c:v>3.53388064516129E-2</c:v>
                </c:pt>
                <c:pt idx="32">
                  <c:v>3.4591000000000004E-2</c:v>
                </c:pt>
                <c:pt idx="33">
                  <c:v>3.3988612903225808E-2</c:v>
                </c:pt>
                <c:pt idx="34">
                  <c:v>3.3533600000000004E-2</c:v>
                </c:pt>
                <c:pt idx="35">
                  <c:v>3.274093548387097E-2</c:v>
                </c:pt>
                <c:pt idx="36">
                  <c:v>3.1393741935483874E-2</c:v>
                </c:pt>
                <c:pt idx="37">
                  <c:v>3.1921142857142856E-2</c:v>
                </c:pt>
                <c:pt idx="38">
                  <c:v>3.1191096774193548E-2</c:v>
                </c:pt>
                <c:pt idx="39">
                  <c:v>3.0176633333333331E-2</c:v>
                </c:pt>
                <c:pt idx="40">
                  <c:v>3.3602645161290322E-2</c:v>
                </c:pt>
                <c:pt idx="41">
                  <c:v>3.4112933333333331E-2</c:v>
                </c:pt>
                <c:pt idx="42">
                  <c:v>3.218067741935484E-2</c:v>
                </c:pt>
                <c:pt idx="43">
                  <c:v>3.2056677419354841E-2</c:v>
                </c:pt>
                <c:pt idx="44">
                  <c:v>2.9390333333333334E-2</c:v>
                </c:pt>
                <c:pt idx="45">
                  <c:v>2.9411483870967741E-2</c:v>
                </c:pt>
                <c:pt idx="46">
                  <c:v>2.9501599999999999E-2</c:v>
                </c:pt>
                <c:pt idx="47">
                  <c:v>2.8341161290322582E-2</c:v>
                </c:pt>
                <c:pt idx="48">
                  <c:v>2.7749806451612905E-2</c:v>
                </c:pt>
                <c:pt idx="49">
                  <c:v>2.5938785714285713E-2</c:v>
                </c:pt>
                <c:pt idx="50">
                  <c:v>2.7054000000000002E-2</c:v>
                </c:pt>
                <c:pt idx="51">
                  <c:v>2.6056699999999999E-2</c:v>
                </c:pt>
                <c:pt idx="52">
                  <c:v>2.5420870967741937E-2</c:v>
                </c:pt>
                <c:pt idx="53">
                  <c:v>2.4896399999999999E-2</c:v>
                </c:pt>
                <c:pt idx="54">
                  <c:v>2.2819000000000002E-2</c:v>
                </c:pt>
                <c:pt idx="55">
                  <c:v>2.2626258064516128E-2</c:v>
                </c:pt>
                <c:pt idx="56">
                  <c:v>2.1531566666666668E-2</c:v>
                </c:pt>
                <c:pt idx="57">
                  <c:v>2.0087709677419355E-2</c:v>
                </c:pt>
                <c:pt idx="58">
                  <c:v>2.1002233333333335E-2</c:v>
                </c:pt>
                <c:pt idx="59">
                  <c:v>1.8616225806451614E-2</c:v>
                </c:pt>
                <c:pt idx="60">
                  <c:v>1.9583419354838712E-2</c:v>
                </c:pt>
                <c:pt idx="61">
                  <c:v>1.8420535714285712E-2</c:v>
                </c:pt>
                <c:pt idx="62">
                  <c:v>1.801951612903226E-2</c:v>
                </c:pt>
                <c:pt idx="63">
                  <c:v>1.7252866666666665E-2</c:v>
                </c:pt>
                <c:pt idx="64">
                  <c:v>1.6946354838709678E-2</c:v>
                </c:pt>
                <c:pt idx="65">
                  <c:v>1.6752900000000001E-2</c:v>
                </c:pt>
                <c:pt idx="66">
                  <c:v>1.7427580645161291E-2</c:v>
                </c:pt>
                <c:pt idx="67">
                  <c:v>1.5618064516129031E-2</c:v>
                </c:pt>
                <c:pt idx="68">
                  <c:v>1.7244733333333331E-2</c:v>
                </c:pt>
                <c:pt idx="69">
                  <c:v>1.5884741935483872E-2</c:v>
                </c:pt>
                <c:pt idx="70">
                  <c:v>1.54187E-2</c:v>
                </c:pt>
                <c:pt idx="71">
                  <c:v>1.5159903225806452E-2</c:v>
                </c:pt>
                <c:pt idx="72">
                  <c:v>1.5348451612903226E-2</c:v>
                </c:pt>
                <c:pt idx="73">
                  <c:v>1.5329931034482758E-2</c:v>
                </c:pt>
                <c:pt idx="74">
                  <c:v>1.4664193548387097E-2</c:v>
                </c:pt>
                <c:pt idx="75">
                  <c:v>1.4912066666666666E-2</c:v>
                </c:pt>
                <c:pt idx="76">
                  <c:v>1.6263516129032256E-2</c:v>
                </c:pt>
                <c:pt idx="77">
                  <c:v>1.4529433333333334E-2</c:v>
                </c:pt>
                <c:pt idx="78">
                  <c:v>1.4269225806451614E-2</c:v>
                </c:pt>
                <c:pt idx="79">
                  <c:v>1.4081096774193549E-2</c:v>
                </c:pt>
                <c:pt idx="80">
                  <c:v>1.42758E-2</c:v>
                </c:pt>
                <c:pt idx="81">
                  <c:v>1.1761612903225806E-2</c:v>
                </c:pt>
                <c:pt idx="82">
                  <c:v>1.1753233333333333E-2</c:v>
                </c:pt>
                <c:pt idx="83">
                  <c:v>1.2424806451612903E-2</c:v>
                </c:pt>
                <c:pt idx="84">
                  <c:v>1.266558064516129E-2</c:v>
                </c:pt>
                <c:pt idx="85">
                  <c:v>1.2499392857142856E-2</c:v>
                </c:pt>
                <c:pt idx="86">
                  <c:v>1.2170967741935485E-2</c:v>
                </c:pt>
                <c:pt idx="87">
                  <c:v>1.2291166666666666E-2</c:v>
                </c:pt>
                <c:pt idx="88">
                  <c:v>1.0690806451612904E-2</c:v>
                </c:pt>
              </c:numCache>
            </c:numRef>
          </c:val>
        </c:ser>
        <c:ser>
          <c:idx val="18"/>
          <c:order val="18"/>
          <c:tx>
            <c:strRef>
              <c:f>'Permian Matrix'!$U$97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Matrix'!$U$98:$U$186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3.8794100000000005E-2</c:v>
                </c:pt>
                <c:pt idx="18">
                  <c:v>6.3160967741935484E-2</c:v>
                </c:pt>
                <c:pt idx="19">
                  <c:v>6.3054548387096773E-2</c:v>
                </c:pt>
                <c:pt idx="20">
                  <c:v>5.39643E-2</c:v>
                </c:pt>
                <c:pt idx="21">
                  <c:v>5.637683870967742E-2</c:v>
                </c:pt>
                <c:pt idx="22">
                  <c:v>5.2101799999999997E-2</c:v>
                </c:pt>
                <c:pt idx="23">
                  <c:v>4.9318064516129037E-2</c:v>
                </c:pt>
                <c:pt idx="24">
                  <c:v>4.6622935483870968E-2</c:v>
                </c:pt>
                <c:pt idx="25">
                  <c:v>5.0916000000000003E-2</c:v>
                </c:pt>
                <c:pt idx="26">
                  <c:v>4.895170967741936E-2</c:v>
                </c:pt>
                <c:pt idx="27">
                  <c:v>4.1552833333333337E-2</c:v>
                </c:pt>
                <c:pt idx="28">
                  <c:v>4.0998064516129029E-2</c:v>
                </c:pt>
                <c:pt idx="29">
                  <c:v>4.2287066666666671E-2</c:v>
                </c:pt>
                <c:pt idx="30">
                  <c:v>4.3066129032258066E-2</c:v>
                </c:pt>
                <c:pt idx="31">
                  <c:v>4.0459258064516133E-2</c:v>
                </c:pt>
                <c:pt idx="32">
                  <c:v>3.896193333333333E-2</c:v>
                </c:pt>
                <c:pt idx="33">
                  <c:v>3.419409677419355E-2</c:v>
                </c:pt>
                <c:pt idx="34">
                  <c:v>3.03228E-2</c:v>
                </c:pt>
                <c:pt idx="35">
                  <c:v>3.0858096774193551E-2</c:v>
                </c:pt>
                <c:pt idx="36">
                  <c:v>3.1958612903225804E-2</c:v>
                </c:pt>
                <c:pt idx="37">
                  <c:v>3.3448392857142857E-2</c:v>
                </c:pt>
                <c:pt idx="38">
                  <c:v>3.4740322580645161E-2</c:v>
                </c:pt>
                <c:pt idx="39">
                  <c:v>3.2912833333333329E-2</c:v>
                </c:pt>
                <c:pt idx="40">
                  <c:v>3.0891322580645163E-2</c:v>
                </c:pt>
                <c:pt idx="41">
                  <c:v>2.9658499999999997E-2</c:v>
                </c:pt>
                <c:pt idx="42">
                  <c:v>2.9834612903225803E-2</c:v>
                </c:pt>
                <c:pt idx="43">
                  <c:v>2.8074483870967743E-2</c:v>
                </c:pt>
                <c:pt idx="44">
                  <c:v>2.6379699999999999E-2</c:v>
                </c:pt>
                <c:pt idx="45">
                  <c:v>2.6419161290322582E-2</c:v>
                </c:pt>
                <c:pt idx="46">
                  <c:v>2.4997633333333331E-2</c:v>
                </c:pt>
                <c:pt idx="47">
                  <c:v>2.4587032258064516E-2</c:v>
                </c:pt>
                <c:pt idx="48">
                  <c:v>2.5875870967741934E-2</c:v>
                </c:pt>
                <c:pt idx="49">
                  <c:v>2.5968500000000002E-2</c:v>
                </c:pt>
                <c:pt idx="50">
                  <c:v>2.5477161290322584E-2</c:v>
                </c:pt>
                <c:pt idx="51">
                  <c:v>2.5405566666666667E-2</c:v>
                </c:pt>
                <c:pt idx="52">
                  <c:v>2.3414709677419352E-2</c:v>
                </c:pt>
                <c:pt idx="53">
                  <c:v>2.2413699999999998E-2</c:v>
                </c:pt>
                <c:pt idx="54">
                  <c:v>2.2484774193548388E-2</c:v>
                </c:pt>
                <c:pt idx="55">
                  <c:v>2.1491064516129033E-2</c:v>
                </c:pt>
                <c:pt idx="56">
                  <c:v>1.9094033333333333E-2</c:v>
                </c:pt>
                <c:pt idx="57">
                  <c:v>1.8025483870967741E-2</c:v>
                </c:pt>
                <c:pt idx="58">
                  <c:v>1.8498366666666665E-2</c:v>
                </c:pt>
                <c:pt idx="59">
                  <c:v>1.6813870967741933E-2</c:v>
                </c:pt>
                <c:pt idx="60">
                  <c:v>1.7878967741935484E-2</c:v>
                </c:pt>
                <c:pt idx="61">
                  <c:v>1.7128607142857143E-2</c:v>
                </c:pt>
                <c:pt idx="62">
                  <c:v>1.8179064516129034E-2</c:v>
                </c:pt>
                <c:pt idx="63">
                  <c:v>1.8639100000000002E-2</c:v>
                </c:pt>
                <c:pt idx="64">
                  <c:v>1.8597709677419354E-2</c:v>
                </c:pt>
                <c:pt idx="65">
                  <c:v>1.8415899999999999E-2</c:v>
                </c:pt>
                <c:pt idx="66">
                  <c:v>1.774958064516129E-2</c:v>
                </c:pt>
                <c:pt idx="67">
                  <c:v>1.7411903225806453E-2</c:v>
                </c:pt>
                <c:pt idx="68">
                  <c:v>1.57225E-2</c:v>
                </c:pt>
                <c:pt idx="69">
                  <c:v>1.4388483870967743E-2</c:v>
                </c:pt>
                <c:pt idx="70">
                  <c:v>1.5908166666666664E-2</c:v>
                </c:pt>
                <c:pt idx="71">
                  <c:v>1.5719967741935483E-2</c:v>
                </c:pt>
                <c:pt idx="72">
                  <c:v>1.5289419354838709E-2</c:v>
                </c:pt>
                <c:pt idx="73">
                  <c:v>1.5517586206896552E-2</c:v>
                </c:pt>
                <c:pt idx="74">
                  <c:v>1.532641935483871E-2</c:v>
                </c:pt>
                <c:pt idx="75">
                  <c:v>1.5201566666666666E-2</c:v>
                </c:pt>
                <c:pt idx="76">
                  <c:v>1.4718161290322581E-2</c:v>
                </c:pt>
                <c:pt idx="77">
                  <c:v>1.3439599999999999E-2</c:v>
                </c:pt>
                <c:pt idx="78">
                  <c:v>1.2064225806451613E-2</c:v>
                </c:pt>
                <c:pt idx="79">
                  <c:v>1.3196483870967741E-2</c:v>
                </c:pt>
                <c:pt idx="80">
                  <c:v>1.3008166666666666E-2</c:v>
                </c:pt>
                <c:pt idx="81">
                  <c:v>1.052883870967742E-2</c:v>
                </c:pt>
                <c:pt idx="82">
                  <c:v>1.1426466666666666E-2</c:v>
                </c:pt>
                <c:pt idx="83">
                  <c:v>9.6689032258064512E-3</c:v>
                </c:pt>
                <c:pt idx="84">
                  <c:v>1.0325258064516129E-2</c:v>
                </c:pt>
                <c:pt idx="85">
                  <c:v>1.5937107142857142E-2</c:v>
                </c:pt>
                <c:pt idx="86">
                  <c:v>1.0448451612903227E-2</c:v>
                </c:pt>
                <c:pt idx="87">
                  <c:v>1.0677966666666667E-2</c:v>
                </c:pt>
                <c:pt idx="88">
                  <c:v>7.0165806451612904E-3</c:v>
                </c:pt>
              </c:numCache>
            </c:numRef>
          </c:val>
        </c:ser>
        <c:ser>
          <c:idx val="19"/>
          <c:order val="19"/>
          <c:tx>
            <c:strRef>
              <c:f>'Permian Matrix'!$V$97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Matrix'!$V$98:$V$186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4.5411548387096774E-2</c:v>
                </c:pt>
                <c:pt idx="19">
                  <c:v>6.1999096774193546E-2</c:v>
                </c:pt>
                <c:pt idx="20">
                  <c:v>5.8408666666666664E-2</c:v>
                </c:pt>
                <c:pt idx="21">
                  <c:v>5.9045387096774191E-2</c:v>
                </c:pt>
                <c:pt idx="22">
                  <c:v>5.9277099999999999E-2</c:v>
                </c:pt>
                <c:pt idx="23">
                  <c:v>5.637609677419355E-2</c:v>
                </c:pt>
                <c:pt idx="24">
                  <c:v>5.8370290322580648E-2</c:v>
                </c:pt>
                <c:pt idx="25">
                  <c:v>5.0786586206896557E-2</c:v>
                </c:pt>
                <c:pt idx="26">
                  <c:v>5.0337354838709672E-2</c:v>
                </c:pt>
                <c:pt idx="27">
                  <c:v>4.4580533333333332E-2</c:v>
                </c:pt>
                <c:pt idx="28">
                  <c:v>4.6449870967741932E-2</c:v>
                </c:pt>
                <c:pt idx="29">
                  <c:v>4.6218533333333332E-2</c:v>
                </c:pt>
                <c:pt idx="30">
                  <c:v>4.5344870967741938E-2</c:v>
                </c:pt>
                <c:pt idx="31">
                  <c:v>4.4216064516129035E-2</c:v>
                </c:pt>
                <c:pt idx="32">
                  <c:v>4.3448566666666667E-2</c:v>
                </c:pt>
                <c:pt idx="33">
                  <c:v>4.0352322580645167E-2</c:v>
                </c:pt>
                <c:pt idx="34">
                  <c:v>3.93453E-2</c:v>
                </c:pt>
                <c:pt idx="35">
                  <c:v>3.9024387096774193E-2</c:v>
                </c:pt>
                <c:pt idx="36">
                  <c:v>3.7498032258064515E-2</c:v>
                </c:pt>
                <c:pt idx="37">
                  <c:v>3.8652035714285715E-2</c:v>
                </c:pt>
                <c:pt idx="38">
                  <c:v>3.6660548387096772E-2</c:v>
                </c:pt>
                <c:pt idx="39">
                  <c:v>3.7227000000000003E-2</c:v>
                </c:pt>
                <c:pt idx="40">
                  <c:v>3.63961935483871E-2</c:v>
                </c:pt>
                <c:pt idx="41">
                  <c:v>3.6761000000000002E-2</c:v>
                </c:pt>
                <c:pt idx="42">
                  <c:v>3.5654322580645159E-2</c:v>
                </c:pt>
                <c:pt idx="43">
                  <c:v>3.3722032258064513E-2</c:v>
                </c:pt>
                <c:pt idx="44">
                  <c:v>3.2074166666666667E-2</c:v>
                </c:pt>
                <c:pt idx="45">
                  <c:v>3.2020709677419358E-2</c:v>
                </c:pt>
                <c:pt idx="46">
                  <c:v>3.2102933333333333E-2</c:v>
                </c:pt>
                <c:pt idx="47">
                  <c:v>3.1411870967741937E-2</c:v>
                </c:pt>
                <c:pt idx="48">
                  <c:v>2.9633580645161292E-2</c:v>
                </c:pt>
                <c:pt idx="49">
                  <c:v>2.8653821428571428E-2</c:v>
                </c:pt>
                <c:pt idx="50">
                  <c:v>2.7571096774193549E-2</c:v>
                </c:pt>
                <c:pt idx="51">
                  <c:v>2.7357066666666666E-2</c:v>
                </c:pt>
                <c:pt idx="52">
                  <c:v>2.6412032258064516E-2</c:v>
                </c:pt>
                <c:pt idx="53">
                  <c:v>2.4587366666666666E-2</c:v>
                </c:pt>
                <c:pt idx="54">
                  <c:v>2.3070451612903227E-2</c:v>
                </c:pt>
                <c:pt idx="55">
                  <c:v>2.3306935483870968E-2</c:v>
                </c:pt>
                <c:pt idx="56">
                  <c:v>2.2296299999999998E-2</c:v>
                </c:pt>
                <c:pt idx="57">
                  <c:v>2.1589387096774191E-2</c:v>
                </c:pt>
                <c:pt idx="58">
                  <c:v>2.1127566666666667E-2</c:v>
                </c:pt>
                <c:pt idx="59">
                  <c:v>2.0756903225806454E-2</c:v>
                </c:pt>
                <c:pt idx="60">
                  <c:v>2.1509322580645161E-2</c:v>
                </c:pt>
                <c:pt idx="61">
                  <c:v>2.1750321428571428E-2</c:v>
                </c:pt>
                <c:pt idx="62">
                  <c:v>1.9925741935483871E-2</c:v>
                </c:pt>
                <c:pt idx="63">
                  <c:v>2.0119933333333333E-2</c:v>
                </c:pt>
                <c:pt idx="64">
                  <c:v>1.8454677419354838E-2</c:v>
                </c:pt>
                <c:pt idx="65">
                  <c:v>1.7552566666666665E-2</c:v>
                </c:pt>
                <c:pt idx="66">
                  <c:v>1.7501290322580645E-2</c:v>
                </c:pt>
                <c:pt idx="67">
                  <c:v>1.7750354838709678E-2</c:v>
                </c:pt>
                <c:pt idx="68">
                  <c:v>1.8795433333333333E-2</c:v>
                </c:pt>
                <c:pt idx="69">
                  <c:v>1.6755903225806452E-2</c:v>
                </c:pt>
                <c:pt idx="70">
                  <c:v>1.6428933333333333E-2</c:v>
                </c:pt>
                <c:pt idx="71">
                  <c:v>1.6688774193548389E-2</c:v>
                </c:pt>
                <c:pt idx="72">
                  <c:v>1.7020193548387099E-2</c:v>
                </c:pt>
                <c:pt idx="73">
                  <c:v>1.5221310344827585E-2</c:v>
                </c:pt>
                <c:pt idx="74">
                  <c:v>1.4546580645161291E-2</c:v>
                </c:pt>
                <c:pt idx="75">
                  <c:v>1.3512866666666668E-2</c:v>
                </c:pt>
                <c:pt idx="76">
                  <c:v>1.4363290322580645E-2</c:v>
                </c:pt>
                <c:pt idx="77">
                  <c:v>1.4040633333333333E-2</c:v>
                </c:pt>
                <c:pt idx="78">
                  <c:v>1.4902032258064517E-2</c:v>
                </c:pt>
                <c:pt idx="79">
                  <c:v>1.3568354838709678E-2</c:v>
                </c:pt>
                <c:pt idx="80">
                  <c:v>1.59772E-2</c:v>
                </c:pt>
                <c:pt idx="81">
                  <c:v>1.3032903225806452E-2</c:v>
                </c:pt>
                <c:pt idx="82">
                  <c:v>1.2692199999999999E-2</c:v>
                </c:pt>
                <c:pt idx="83">
                  <c:v>1.1854064516129033E-2</c:v>
                </c:pt>
                <c:pt idx="84">
                  <c:v>1.2215193548387095E-2</c:v>
                </c:pt>
                <c:pt idx="85">
                  <c:v>1.3687964285714286E-2</c:v>
                </c:pt>
                <c:pt idx="86">
                  <c:v>1.4182580645161291E-2</c:v>
                </c:pt>
                <c:pt idx="87">
                  <c:v>1.3506933333333334E-2</c:v>
                </c:pt>
                <c:pt idx="88">
                  <c:v>8.5673225806451626E-3</c:v>
                </c:pt>
              </c:numCache>
            </c:numRef>
          </c:val>
        </c:ser>
        <c:ser>
          <c:idx val="20"/>
          <c:order val="20"/>
          <c:tx>
            <c:strRef>
              <c:f>'Permian Matrix'!$W$97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Matrix'!$W$98:$W$186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3.25428064516129E-2</c:v>
                </c:pt>
                <c:pt idx="20">
                  <c:v>5.6966066666666669E-2</c:v>
                </c:pt>
                <c:pt idx="21">
                  <c:v>4.7528612903225805E-2</c:v>
                </c:pt>
                <c:pt idx="22">
                  <c:v>4.2455099999999996E-2</c:v>
                </c:pt>
                <c:pt idx="23">
                  <c:v>3.9730838709677425E-2</c:v>
                </c:pt>
                <c:pt idx="24">
                  <c:v>4.2408709677419353E-2</c:v>
                </c:pt>
                <c:pt idx="25">
                  <c:v>4.1727068965517242E-2</c:v>
                </c:pt>
                <c:pt idx="26">
                  <c:v>3.9842290322580645E-2</c:v>
                </c:pt>
                <c:pt idx="27">
                  <c:v>3.8630366666666666E-2</c:v>
                </c:pt>
                <c:pt idx="28">
                  <c:v>3.5796483870967739E-2</c:v>
                </c:pt>
                <c:pt idx="29">
                  <c:v>3.4297800000000003E-2</c:v>
                </c:pt>
                <c:pt idx="30">
                  <c:v>3.2346E-2</c:v>
                </c:pt>
                <c:pt idx="31">
                  <c:v>3.0703161290322582E-2</c:v>
                </c:pt>
                <c:pt idx="32">
                  <c:v>3.3451133333333334E-2</c:v>
                </c:pt>
                <c:pt idx="33">
                  <c:v>3.0903258064516128E-2</c:v>
                </c:pt>
                <c:pt idx="34">
                  <c:v>3.0712233333333335E-2</c:v>
                </c:pt>
                <c:pt idx="35">
                  <c:v>3.0600225806451612E-2</c:v>
                </c:pt>
                <c:pt idx="36">
                  <c:v>3.0575903225806451E-2</c:v>
                </c:pt>
                <c:pt idx="37">
                  <c:v>3.0788607142857142E-2</c:v>
                </c:pt>
                <c:pt idx="38">
                  <c:v>3.0706612903225808E-2</c:v>
                </c:pt>
                <c:pt idx="39">
                  <c:v>2.7335266666666667E-2</c:v>
                </c:pt>
                <c:pt idx="40">
                  <c:v>2.7208064516129032E-2</c:v>
                </c:pt>
                <c:pt idx="41">
                  <c:v>2.4958933333333332E-2</c:v>
                </c:pt>
                <c:pt idx="42">
                  <c:v>2.4420645161290323E-2</c:v>
                </c:pt>
                <c:pt idx="43">
                  <c:v>2.3793548387096776E-2</c:v>
                </c:pt>
                <c:pt idx="44">
                  <c:v>2.2403733333333335E-2</c:v>
                </c:pt>
                <c:pt idx="45">
                  <c:v>2.2442096774193548E-2</c:v>
                </c:pt>
                <c:pt idx="46">
                  <c:v>2.1894033333333333E-2</c:v>
                </c:pt>
                <c:pt idx="47">
                  <c:v>2.1143354838709678E-2</c:v>
                </c:pt>
                <c:pt idx="48">
                  <c:v>2.1420161290322579E-2</c:v>
                </c:pt>
                <c:pt idx="49">
                  <c:v>2.0791071428571426E-2</c:v>
                </c:pt>
                <c:pt idx="50">
                  <c:v>2.0081806451612904E-2</c:v>
                </c:pt>
                <c:pt idx="51">
                  <c:v>2.0795666666666667E-2</c:v>
                </c:pt>
                <c:pt idx="52">
                  <c:v>1.9719322580645161E-2</c:v>
                </c:pt>
                <c:pt idx="53">
                  <c:v>1.8862633333333333E-2</c:v>
                </c:pt>
                <c:pt idx="54">
                  <c:v>1.7579548387096772E-2</c:v>
                </c:pt>
                <c:pt idx="55">
                  <c:v>1.6569096774193551E-2</c:v>
                </c:pt>
                <c:pt idx="56">
                  <c:v>1.7654433333333334E-2</c:v>
                </c:pt>
                <c:pt idx="57">
                  <c:v>1.657793548387097E-2</c:v>
                </c:pt>
                <c:pt idx="58">
                  <c:v>1.66368E-2</c:v>
                </c:pt>
                <c:pt idx="59">
                  <c:v>1.515025806451613E-2</c:v>
                </c:pt>
                <c:pt idx="60">
                  <c:v>1.5558000000000001E-2</c:v>
                </c:pt>
                <c:pt idx="61">
                  <c:v>1.5036249999999999E-2</c:v>
                </c:pt>
                <c:pt idx="62">
                  <c:v>1.5494677419354839E-2</c:v>
                </c:pt>
                <c:pt idx="63">
                  <c:v>1.5645966666666667E-2</c:v>
                </c:pt>
                <c:pt idx="64">
                  <c:v>1.4296741935483871E-2</c:v>
                </c:pt>
                <c:pt idx="65">
                  <c:v>1.3717866666666667E-2</c:v>
                </c:pt>
                <c:pt idx="66">
                  <c:v>1.3329516129032258E-2</c:v>
                </c:pt>
                <c:pt idx="67">
                  <c:v>1.3275193548387096E-2</c:v>
                </c:pt>
                <c:pt idx="68">
                  <c:v>1.3021033333333333E-2</c:v>
                </c:pt>
                <c:pt idx="69">
                  <c:v>1.2726129032258065E-2</c:v>
                </c:pt>
                <c:pt idx="70">
                  <c:v>1.3375266666666667E-2</c:v>
                </c:pt>
                <c:pt idx="71">
                  <c:v>1.3608548387096775E-2</c:v>
                </c:pt>
                <c:pt idx="72">
                  <c:v>1.3649612903225807E-2</c:v>
                </c:pt>
                <c:pt idx="73">
                  <c:v>1.2847517241379312E-2</c:v>
                </c:pt>
                <c:pt idx="74">
                  <c:v>1.2985516129032258E-2</c:v>
                </c:pt>
                <c:pt idx="75">
                  <c:v>1.3293033333333334E-2</c:v>
                </c:pt>
                <c:pt idx="76">
                  <c:v>1.2295483870967742E-2</c:v>
                </c:pt>
                <c:pt idx="77">
                  <c:v>1.2241699999999999E-2</c:v>
                </c:pt>
                <c:pt idx="78">
                  <c:v>1.2770870967741935E-2</c:v>
                </c:pt>
                <c:pt idx="79">
                  <c:v>1.2302677419354839E-2</c:v>
                </c:pt>
                <c:pt idx="80">
                  <c:v>1.2704799999999999E-2</c:v>
                </c:pt>
                <c:pt idx="81">
                  <c:v>2.0126129032258064E-2</c:v>
                </c:pt>
                <c:pt idx="82">
                  <c:v>1.6287366666666667E-2</c:v>
                </c:pt>
                <c:pt idx="83">
                  <c:v>1.0270322580645161E-2</c:v>
                </c:pt>
                <c:pt idx="84">
                  <c:v>1.0038096774193548E-2</c:v>
                </c:pt>
                <c:pt idx="85">
                  <c:v>1.0457142857142858E-2</c:v>
                </c:pt>
                <c:pt idx="86">
                  <c:v>1.0456E-2</c:v>
                </c:pt>
                <c:pt idx="87">
                  <c:v>9.6869333333333332E-3</c:v>
                </c:pt>
                <c:pt idx="88">
                  <c:v>9.0741290322580645E-3</c:v>
                </c:pt>
              </c:numCache>
            </c:numRef>
          </c:val>
        </c:ser>
        <c:ser>
          <c:idx val="21"/>
          <c:order val="21"/>
          <c:tx>
            <c:strRef>
              <c:f>'Permian Matrix'!$X$97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Matrix'!$X$98:$X$186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2.9823866666666664E-2</c:v>
                </c:pt>
                <c:pt idx="21">
                  <c:v>3.2998129032258065E-2</c:v>
                </c:pt>
                <c:pt idx="22">
                  <c:v>2.7327366666666669E-2</c:v>
                </c:pt>
                <c:pt idx="23">
                  <c:v>2.4222064516129033E-2</c:v>
                </c:pt>
                <c:pt idx="24">
                  <c:v>3.1987387096774192E-2</c:v>
                </c:pt>
                <c:pt idx="25">
                  <c:v>2.673493103448276E-2</c:v>
                </c:pt>
                <c:pt idx="26">
                  <c:v>2.5814935483870965E-2</c:v>
                </c:pt>
                <c:pt idx="27">
                  <c:v>2.3516366666666667E-2</c:v>
                </c:pt>
                <c:pt idx="28">
                  <c:v>2.2423193548387097E-2</c:v>
                </c:pt>
                <c:pt idx="29">
                  <c:v>2.1492366666666665E-2</c:v>
                </c:pt>
                <c:pt idx="30">
                  <c:v>2.0549483870967743E-2</c:v>
                </c:pt>
                <c:pt idx="31">
                  <c:v>2.1084516129032258E-2</c:v>
                </c:pt>
                <c:pt idx="32">
                  <c:v>2.0221800000000002E-2</c:v>
                </c:pt>
                <c:pt idx="33">
                  <c:v>1.8897096774193552E-2</c:v>
                </c:pt>
                <c:pt idx="34">
                  <c:v>1.8585366666666665E-2</c:v>
                </c:pt>
                <c:pt idx="35">
                  <c:v>1.9831903225806451E-2</c:v>
                </c:pt>
                <c:pt idx="36">
                  <c:v>1.7346032258064515E-2</c:v>
                </c:pt>
                <c:pt idx="37">
                  <c:v>1.6938678571428573E-2</c:v>
                </c:pt>
                <c:pt idx="38">
                  <c:v>1.7920193548387097E-2</c:v>
                </c:pt>
                <c:pt idx="39">
                  <c:v>1.5815033333333332E-2</c:v>
                </c:pt>
                <c:pt idx="40">
                  <c:v>1.5203387096774193E-2</c:v>
                </c:pt>
                <c:pt idx="41">
                  <c:v>1.4449966666666668E-2</c:v>
                </c:pt>
                <c:pt idx="42">
                  <c:v>1.4389129032258065E-2</c:v>
                </c:pt>
                <c:pt idx="43">
                  <c:v>1.4163419354838711E-2</c:v>
                </c:pt>
                <c:pt idx="44">
                  <c:v>1.3501000000000001E-2</c:v>
                </c:pt>
                <c:pt idx="45">
                  <c:v>1.3571064516129033E-2</c:v>
                </c:pt>
                <c:pt idx="46">
                  <c:v>1.2470933333333333E-2</c:v>
                </c:pt>
                <c:pt idx="47">
                  <c:v>1.1718774193548387E-2</c:v>
                </c:pt>
                <c:pt idx="48">
                  <c:v>1.1972516129032258E-2</c:v>
                </c:pt>
                <c:pt idx="49">
                  <c:v>1.1969214285714286E-2</c:v>
                </c:pt>
                <c:pt idx="50">
                  <c:v>1.1407838709677419E-2</c:v>
                </c:pt>
                <c:pt idx="51">
                  <c:v>1.2085366666666668E-2</c:v>
                </c:pt>
                <c:pt idx="52">
                  <c:v>1.1283096774193547E-2</c:v>
                </c:pt>
                <c:pt idx="53">
                  <c:v>1.0651633333333334E-2</c:v>
                </c:pt>
                <c:pt idx="54">
                  <c:v>1.1608677419354839E-2</c:v>
                </c:pt>
                <c:pt idx="55">
                  <c:v>1.392658064516129E-2</c:v>
                </c:pt>
                <c:pt idx="56">
                  <c:v>1.3707500000000001E-2</c:v>
                </c:pt>
                <c:pt idx="57">
                  <c:v>1.2830709677419354E-2</c:v>
                </c:pt>
                <c:pt idx="58">
                  <c:v>1.2681333333333333E-2</c:v>
                </c:pt>
                <c:pt idx="59">
                  <c:v>1.2986032258064516E-2</c:v>
                </c:pt>
                <c:pt idx="60">
                  <c:v>1.2644516129032259E-2</c:v>
                </c:pt>
                <c:pt idx="61">
                  <c:v>1.3651464285714286E-2</c:v>
                </c:pt>
                <c:pt idx="62">
                  <c:v>1.3063870967741935E-2</c:v>
                </c:pt>
                <c:pt idx="63">
                  <c:v>1.2601599999999999E-2</c:v>
                </c:pt>
                <c:pt idx="64">
                  <c:v>1.2785677419354838E-2</c:v>
                </c:pt>
                <c:pt idx="65">
                  <c:v>1.2904133333333335E-2</c:v>
                </c:pt>
                <c:pt idx="66">
                  <c:v>1.1617806451612905E-2</c:v>
                </c:pt>
                <c:pt idx="67">
                  <c:v>1.2502935483870969E-2</c:v>
                </c:pt>
                <c:pt idx="68">
                  <c:v>1.3365999999999999E-2</c:v>
                </c:pt>
                <c:pt idx="69">
                  <c:v>1.269858064516129E-2</c:v>
                </c:pt>
                <c:pt idx="70">
                  <c:v>1.1994033333333333E-2</c:v>
                </c:pt>
                <c:pt idx="71">
                  <c:v>1.1492483870967742E-2</c:v>
                </c:pt>
                <c:pt idx="72">
                  <c:v>9.1013548387096771E-3</c:v>
                </c:pt>
                <c:pt idx="73">
                  <c:v>9.8252413793103455E-3</c:v>
                </c:pt>
                <c:pt idx="74">
                  <c:v>1.1343967741935483E-2</c:v>
                </c:pt>
                <c:pt idx="75">
                  <c:v>1.09972E-2</c:v>
                </c:pt>
                <c:pt idx="76">
                  <c:v>1.0102E-2</c:v>
                </c:pt>
                <c:pt idx="77">
                  <c:v>9.9745666666666653E-3</c:v>
                </c:pt>
                <c:pt idx="78">
                  <c:v>1.0822225806451612E-2</c:v>
                </c:pt>
                <c:pt idx="79">
                  <c:v>1.1886870967741936E-2</c:v>
                </c:pt>
                <c:pt idx="80">
                  <c:v>1.1363966666666668E-2</c:v>
                </c:pt>
                <c:pt idx="81">
                  <c:v>1.1281483870967741E-2</c:v>
                </c:pt>
                <c:pt idx="82">
                  <c:v>1.0840033333333334E-2</c:v>
                </c:pt>
                <c:pt idx="83">
                  <c:v>1.0780129032258064E-2</c:v>
                </c:pt>
                <c:pt idx="84">
                  <c:v>1.0536903225806452E-2</c:v>
                </c:pt>
                <c:pt idx="85">
                  <c:v>1.071975E-2</c:v>
                </c:pt>
                <c:pt idx="86">
                  <c:v>1.0313612903225806E-2</c:v>
                </c:pt>
                <c:pt idx="87">
                  <c:v>1.0158666666666667E-2</c:v>
                </c:pt>
                <c:pt idx="88">
                  <c:v>9.0039032258064523E-3</c:v>
                </c:pt>
              </c:numCache>
            </c:numRef>
          </c:val>
        </c:ser>
        <c:ser>
          <c:idx val="22"/>
          <c:order val="22"/>
          <c:tx>
            <c:strRef>
              <c:f>'Permian Matrix'!$Y$97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Matrix'!$Y$98:$Y$186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4.4105516129032254E-2</c:v>
                </c:pt>
                <c:pt idx="22">
                  <c:v>6.8799933333333341E-2</c:v>
                </c:pt>
                <c:pt idx="23">
                  <c:v>6.7687580645161283E-2</c:v>
                </c:pt>
                <c:pt idx="24">
                  <c:v>6.3850322580645158E-2</c:v>
                </c:pt>
                <c:pt idx="25">
                  <c:v>6.3975103448275866E-2</c:v>
                </c:pt>
                <c:pt idx="26">
                  <c:v>5.692409677419355E-2</c:v>
                </c:pt>
                <c:pt idx="27">
                  <c:v>5.9902366666666672E-2</c:v>
                </c:pt>
                <c:pt idx="28">
                  <c:v>5.7968903225806452E-2</c:v>
                </c:pt>
                <c:pt idx="29">
                  <c:v>5.6439900000000001E-2</c:v>
                </c:pt>
                <c:pt idx="30">
                  <c:v>5.3779387096774191E-2</c:v>
                </c:pt>
                <c:pt idx="31">
                  <c:v>5.3716161290322577E-2</c:v>
                </c:pt>
                <c:pt idx="32">
                  <c:v>5.0655699999999998E-2</c:v>
                </c:pt>
                <c:pt idx="33">
                  <c:v>5.0018161290322577E-2</c:v>
                </c:pt>
                <c:pt idx="34">
                  <c:v>4.8305999999999995E-2</c:v>
                </c:pt>
                <c:pt idx="35">
                  <c:v>4.9899129032258065E-2</c:v>
                </c:pt>
                <c:pt idx="36">
                  <c:v>4.8569322580645162E-2</c:v>
                </c:pt>
                <c:pt idx="37">
                  <c:v>4.8042285714285711E-2</c:v>
                </c:pt>
                <c:pt idx="38">
                  <c:v>4.4716870967741934E-2</c:v>
                </c:pt>
                <c:pt idx="39">
                  <c:v>4.7630933333333333E-2</c:v>
                </c:pt>
                <c:pt idx="40">
                  <c:v>5.0672096774193549E-2</c:v>
                </c:pt>
                <c:pt idx="41">
                  <c:v>4.9535100000000006E-2</c:v>
                </c:pt>
                <c:pt idx="42">
                  <c:v>4.7909193548387095E-2</c:v>
                </c:pt>
                <c:pt idx="43">
                  <c:v>4.1479322580645163E-2</c:v>
                </c:pt>
                <c:pt idx="44">
                  <c:v>4.2379900000000005E-2</c:v>
                </c:pt>
                <c:pt idx="45">
                  <c:v>3.959383870967742E-2</c:v>
                </c:pt>
                <c:pt idx="46">
                  <c:v>4.4602533333333333E-2</c:v>
                </c:pt>
                <c:pt idx="47">
                  <c:v>3.5994064516129028E-2</c:v>
                </c:pt>
                <c:pt idx="48">
                  <c:v>3.5553096774193549E-2</c:v>
                </c:pt>
                <c:pt idx="49">
                  <c:v>3.6201499999999998E-2</c:v>
                </c:pt>
                <c:pt idx="50">
                  <c:v>3.7734451612903223E-2</c:v>
                </c:pt>
                <c:pt idx="51">
                  <c:v>3.7389566666666672E-2</c:v>
                </c:pt>
                <c:pt idx="52">
                  <c:v>3.7266419354838709E-2</c:v>
                </c:pt>
                <c:pt idx="53">
                  <c:v>3.6891699999999999E-2</c:v>
                </c:pt>
                <c:pt idx="54">
                  <c:v>3.5493419354838705E-2</c:v>
                </c:pt>
                <c:pt idx="55">
                  <c:v>3.5720387096774192E-2</c:v>
                </c:pt>
                <c:pt idx="56">
                  <c:v>3.6856566666666667E-2</c:v>
                </c:pt>
                <c:pt idx="57">
                  <c:v>3.486883870967742E-2</c:v>
                </c:pt>
                <c:pt idx="58">
                  <c:v>3.391396666666667E-2</c:v>
                </c:pt>
                <c:pt idx="59">
                  <c:v>3.1543451612903228E-2</c:v>
                </c:pt>
                <c:pt idx="60">
                  <c:v>3.4937677419354836E-2</c:v>
                </c:pt>
                <c:pt idx="61">
                  <c:v>3.4622642857142859E-2</c:v>
                </c:pt>
                <c:pt idx="62">
                  <c:v>3.416925806451613E-2</c:v>
                </c:pt>
                <c:pt idx="63">
                  <c:v>3.3924666666666672E-2</c:v>
                </c:pt>
                <c:pt idx="64">
                  <c:v>3.4776161290322578E-2</c:v>
                </c:pt>
                <c:pt idx="65">
                  <c:v>3.5256799999999998E-2</c:v>
                </c:pt>
                <c:pt idx="66">
                  <c:v>3.4863096774193553E-2</c:v>
                </c:pt>
                <c:pt idx="67">
                  <c:v>3.3640129032258069E-2</c:v>
                </c:pt>
                <c:pt idx="68">
                  <c:v>3.4478299999999996E-2</c:v>
                </c:pt>
                <c:pt idx="69">
                  <c:v>3.4857290322580642E-2</c:v>
                </c:pt>
                <c:pt idx="70">
                  <c:v>3.2439333333333334E-2</c:v>
                </c:pt>
                <c:pt idx="71">
                  <c:v>2.9144129032258066E-2</c:v>
                </c:pt>
                <c:pt idx="72">
                  <c:v>2.9214290322580643E-2</c:v>
                </c:pt>
                <c:pt idx="73">
                  <c:v>2.9570620689655172E-2</c:v>
                </c:pt>
                <c:pt idx="74">
                  <c:v>2.8583935483870965E-2</c:v>
                </c:pt>
                <c:pt idx="75">
                  <c:v>2.8534400000000001E-2</c:v>
                </c:pt>
                <c:pt idx="76">
                  <c:v>2.801232258064516E-2</c:v>
                </c:pt>
                <c:pt idx="77">
                  <c:v>2.6222533333333336E-2</c:v>
                </c:pt>
                <c:pt idx="78">
                  <c:v>2.6346193548387097E-2</c:v>
                </c:pt>
                <c:pt idx="79">
                  <c:v>2.630051612903226E-2</c:v>
                </c:pt>
                <c:pt idx="80">
                  <c:v>2.4464266666666668E-2</c:v>
                </c:pt>
                <c:pt idx="81">
                  <c:v>2.3484806451612904E-2</c:v>
                </c:pt>
                <c:pt idx="82">
                  <c:v>2.2110366666666666E-2</c:v>
                </c:pt>
                <c:pt idx="83">
                  <c:v>2.2192322580645161E-2</c:v>
                </c:pt>
                <c:pt idx="84">
                  <c:v>2.0183096774193547E-2</c:v>
                </c:pt>
                <c:pt idx="85">
                  <c:v>2.1917750000000003E-2</c:v>
                </c:pt>
                <c:pt idx="86">
                  <c:v>2.2418322580645161E-2</c:v>
                </c:pt>
                <c:pt idx="87">
                  <c:v>2.2367666666666668E-2</c:v>
                </c:pt>
                <c:pt idx="88">
                  <c:v>1.8242612903225808E-2</c:v>
                </c:pt>
              </c:numCache>
            </c:numRef>
          </c:val>
        </c:ser>
        <c:ser>
          <c:idx val="23"/>
          <c:order val="23"/>
          <c:tx>
            <c:strRef>
              <c:f>'Permian Matrix'!$Z$97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Matrix'!$Z$98:$Z$186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3.7622466666666667E-2</c:v>
                </c:pt>
                <c:pt idx="23">
                  <c:v>5.2612483870967744E-2</c:v>
                </c:pt>
                <c:pt idx="24">
                  <c:v>5.1662E-2</c:v>
                </c:pt>
                <c:pt idx="25">
                  <c:v>5.3127655172413794E-2</c:v>
                </c:pt>
                <c:pt idx="26">
                  <c:v>5.1557064516129028E-2</c:v>
                </c:pt>
                <c:pt idx="27">
                  <c:v>4.943036666666667E-2</c:v>
                </c:pt>
                <c:pt idx="28">
                  <c:v>5.0568290322580645E-2</c:v>
                </c:pt>
                <c:pt idx="29">
                  <c:v>4.87275E-2</c:v>
                </c:pt>
                <c:pt idx="30">
                  <c:v>4.5092290322580643E-2</c:v>
                </c:pt>
                <c:pt idx="31">
                  <c:v>4.4134709677419358E-2</c:v>
                </c:pt>
                <c:pt idx="32">
                  <c:v>4.2983600000000004E-2</c:v>
                </c:pt>
                <c:pt idx="33">
                  <c:v>4.0325129032258065E-2</c:v>
                </c:pt>
                <c:pt idx="34">
                  <c:v>3.8604566666666666E-2</c:v>
                </c:pt>
                <c:pt idx="35">
                  <c:v>3.6248064516129032E-2</c:v>
                </c:pt>
                <c:pt idx="36">
                  <c:v>3.4585419354838713E-2</c:v>
                </c:pt>
                <c:pt idx="37">
                  <c:v>3.4996357142857142E-2</c:v>
                </c:pt>
                <c:pt idx="38">
                  <c:v>3.4520483870967747E-2</c:v>
                </c:pt>
                <c:pt idx="39">
                  <c:v>3.3696933333333332E-2</c:v>
                </c:pt>
                <c:pt idx="40">
                  <c:v>3.3364516129032261E-2</c:v>
                </c:pt>
                <c:pt idx="41">
                  <c:v>3.3238433333333331E-2</c:v>
                </c:pt>
                <c:pt idx="42">
                  <c:v>3.0556290322580646E-2</c:v>
                </c:pt>
                <c:pt idx="43">
                  <c:v>2.9861741935483872E-2</c:v>
                </c:pt>
                <c:pt idx="44">
                  <c:v>3.176693333333333E-2</c:v>
                </c:pt>
                <c:pt idx="45">
                  <c:v>3.0631354838709678E-2</c:v>
                </c:pt>
                <c:pt idx="46">
                  <c:v>2.9951133333333334E-2</c:v>
                </c:pt>
                <c:pt idx="47">
                  <c:v>2.857116129032258E-2</c:v>
                </c:pt>
                <c:pt idx="48">
                  <c:v>2.8235516129032259E-2</c:v>
                </c:pt>
                <c:pt idx="49">
                  <c:v>2.8348392857142857E-2</c:v>
                </c:pt>
                <c:pt idx="50">
                  <c:v>2.8492032258064515E-2</c:v>
                </c:pt>
                <c:pt idx="51">
                  <c:v>2.9206466666666667E-2</c:v>
                </c:pt>
                <c:pt idx="52">
                  <c:v>3.0046290322580646E-2</c:v>
                </c:pt>
                <c:pt idx="53">
                  <c:v>2.8836966666666668E-2</c:v>
                </c:pt>
                <c:pt idx="54">
                  <c:v>2.765441935483871E-2</c:v>
                </c:pt>
                <c:pt idx="55">
                  <c:v>2.7199161290322581E-2</c:v>
                </c:pt>
                <c:pt idx="56">
                  <c:v>2.6573966666666667E-2</c:v>
                </c:pt>
                <c:pt idx="57">
                  <c:v>2.6740870967741935E-2</c:v>
                </c:pt>
                <c:pt idx="58">
                  <c:v>2.6021666666666665E-2</c:v>
                </c:pt>
                <c:pt idx="59">
                  <c:v>2.3809064516129033E-2</c:v>
                </c:pt>
                <c:pt idx="60">
                  <c:v>2.4168451612903229E-2</c:v>
                </c:pt>
                <c:pt idx="61">
                  <c:v>2.393592857142857E-2</c:v>
                </c:pt>
                <c:pt idx="62">
                  <c:v>2.418390322580645E-2</c:v>
                </c:pt>
                <c:pt idx="63">
                  <c:v>2.4624866666666669E-2</c:v>
                </c:pt>
                <c:pt idx="64">
                  <c:v>2.3820258064516129E-2</c:v>
                </c:pt>
                <c:pt idx="65">
                  <c:v>2.2795799999999998E-2</c:v>
                </c:pt>
                <c:pt idx="66">
                  <c:v>2.3144483870967743E-2</c:v>
                </c:pt>
                <c:pt idx="67">
                  <c:v>2.2164516129032259E-2</c:v>
                </c:pt>
                <c:pt idx="68">
                  <c:v>2.1828766666666666E-2</c:v>
                </c:pt>
                <c:pt idx="69">
                  <c:v>2.157725806451613E-2</c:v>
                </c:pt>
                <c:pt idx="70">
                  <c:v>2.1396266666666667E-2</c:v>
                </c:pt>
                <c:pt idx="71">
                  <c:v>2.0942129032258065E-2</c:v>
                </c:pt>
                <c:pt idx="72">
                  <c:v>2.1086258064516129E-2</c:v>
                </c:pt>
                <c:pt idx="73">
                  <c:v>2.1049137931034481E-2</c:v>
                </c:pt>
                <c:pt idx="74">
                  <c:v>2.0902935483870969E-2</c:v>
                </c:pt>
                <c:pt idx="75">
                  <c:v>2.0465799999999999E-2</c:v>
                </c:pt>
                <c:pt idx="76">
                  <c:v>2.0071064516129031E-2</c:v>
                </c:pt>
                <c:pt idx="77">
                  <c:v>1.9364066666666669E-2</c:v>
                </c:pt>
                <c:pt idx="78">
                  <c:v>1.8070967741935486E-2</c:v>
                </c:pt>
                <c:pt idx="79">
                  <c:v>1.8277838709677422E-2</c:v>
                </c:pt>
                <c:pt idx="80">
                  <c:v>1.8078833333333332E-2</c:v>
                </c:pt>
                <c:pt idx="81">
                  <c:v>1.8372225806451613E-2</c:v>
                </c:pt>
                <c:pt idx="82">
                  <c:v>1.8067566666666666E-2</c:v>
                </c:pt>
                <c:pt idx="83">
                  <c:v>1.7727387096774194E-2</c:v>
                </c:pt>
                <c:pt idx="84">
                  <c:v>1.7865225806451616E-2</c:v>
                </c:pt>
                <c:pt idx="85">
                  <c:v>1.7336285714285714E-2</c:v>
                </c:pt>
                <c:pt idx="86">
                  <c:v>1.7371774193548389E-2</c:v>
                </c:pt>
                <c:pt idx="87">
                  <c:v>1.75032E-2</c:v>
                </c:pt>
                <c:pt idx="88">
                  <c:v>1.5898741935483872E-2</c:v>
                </c:pt>
              </c:numCache>
            </c:numRef>
          </c:val>
        </c:ser>
        <c:ser>
          <c:idx val="24"/>
          <c:order val="24"/>
          <c:tx>
            <c:strRef>
              <c:f>'Permian Matrix'!$AA$97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Matrix'!$AA$98:$AA$186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3.0047354838709676E-2</c:v>
                </c:pt>
                <c:pt idx="24">
                  <c:v>4.9195677419354843E-2</c:v>
                </c:pt>
                <c:pt idx="25">
                  <c:v>5.0601103448275862E-2</c:v>
                </c:pt>
                <c:pt idx="26">
                  <c:v>4.401593548387097E-2</c:v>
                </c:pt>
                <c:pt idx="27">
                  <c:v>3.6454266666666665E-2</c:v>
                </c:pt>
                <c:pt idx="28">
                  <c:v>3.4055645161290324E-2</c:v>
                </c:pt>
                <c:pt idx="29">
                  <c:v>3.0283733333333333E-2</c:v>
                </c:pt>
                <c:pt idx="30">
                  <c:v>2.8893935483870967E-2</c:v>
                </c:pt>
                <c:pt idx="31">
                  <c:v>2.3899935483870965E-2</c:v>
                </c:pt>
                <c:pt idx="32">
                  <c:v>2.1702033333333332E-2</c:v>
                </c:pt>
                <c:pt idx="33">
                  <c:v>2.180490322580645E-2</c:v>
                </c:pt>
                <c:pt idx="34">
                  <c:v>2.0931866666666667E-2</c:v>
                </c:pt>
                <c:pt idx="35">
                  <c:v>2.0816935483870969E-2</c:v>
                </c:pt>
                <c:pt idx="36">
                  <c:v>1.9335741935483871E-2</c:v>
                </c:pt>
                <c:pt idx="37">
                  <c:v>1.9148107142857144E-2</c:v>
                </c:pt>
                <c:pt idx="38">
                  <c:v>1.7964419354838709E-2</c:v>
                </c:pt>
                <c:pt idx="39">
                  <c:v>1.7625000000000002E-2</c:v>
                </c:pt>
                <c:pt idx="40">
                  <c:v>1.6971225806451613E-2</c:v>
                </c:pt>
                <c:pt idx="41">
                  <c:v>1.7106400000000001E-2</c:v>
                </c:pt>
                <c:pt idx="42">
                  <c:v>1.6554161290322583E-2</c:v>
                </c:pt>
                <c:pt idx="43">
                  <c:v>1.5881258064516131E-2</c:v>
                </c:pt>
                <c:pt idx="44">
                  <c:v>1.6070999999999998E-2</c:v>
                </c:pt>
                <c:pt idx="45">
                  <c:v>1.6573806451612903E-2</c:v>
                </c:pt>
                <c:pt idx="46">
                  <c:v>1.6456866666666667E-2</c:v>
                </c:pt>
                <c:pt idx="47">
                  <c:v>1.5880225806451612E-2</c:v>
                </c:pt>
                <c:pt idx="48">
                  <c:v>1.5733967741935483E-2</c:v>
                </c:pt>
                <c:pt idx="49">
                  <c:v>1.5310642857142858E-2</c:v>
                </c:pt>
                <c:pt idx="50">
                  <c:v>1.4729935483870967E-2</c:v>
                </c:pt>
                <c:pt idx="51">
                  <c:v>1.4350266666666667E-2</c:v>
                </c:pt>
                <c:pt idx="52">
                  <c:v>1.3356322580645162E-2</c:v>
                </c:pt>
                <c:pt idx="53">
                  <c:v>1.3161599999999999E-2</c:v>
                </c:pt>
                <c:pt idx="54">
                  <c:v>1.2529354838709676E-2</c:v>
                </c:pt>
                <c:pt idx="55">
                  <c:v>1.2246612903225807E-2</c:v>
                </c:pt>
                <c:pt idx="56">
                  <c:v>1.1404833333333333E-2</c:v>
                </c:pt>
                <c:pt idx="57">
                  <c:v>1.1540032258064515E-2</c:v>
                </c:pt>
                <c:pt idx="58">
                  <c:v>1.2362366666666668E-2</c:v>
                </c:pt>
                <c:pt idx="59">
                  <c:v>1.0938387096774194E-2</c:v>
                </c:pt>
                <c:pt idx="60">
                  <c:v>1.0798516129032258E-2</c:v>
                </c:pt>
                <c:pt idx="61">
                  <c:v>1.1226357142857144E-2</c:v>
                </c:pt>
                <c:pt idx="62">
                  <c:v>1.1573129032258064E-2</c:v>
                </c:pt>
                <c:pt idx="63">
                  <c:v>1.1396366666666666E-2</c:v>
                </c:pt>
                <c:pt idx="64">
                  <c:v>1.0954064516129031E-2</c:v>
                </c:pt>
                <c:pt idx="65">
                  <c:v>1.0743399999999998E-2</c:v>
                </c:pt>
                <c:pt idx="66">
                  <c:v>1.0674032258064516E-2</c:v>
                </c:pt>
                <c:pt idx="67">
                  <c:v>1.1438774193548386E-2</c:v>
                </c:pt>
                <c:pt idx="68">
                  <c:v>1.1371666666666667E-2</c:v>
                </c:pt>
                <c:pt idx="69">
                  <c:v>1.0655483870967743E-2</c:v>
                </c:pt>
                <c:pt idx="70">
                  <c:v>1.0443666666666665E-2</c:v>
                </c:pt>
                <c:pt idx="71">
                  <c:v>1.0555032258064517E-2</c:v>
                </c:pt>
                <c:pt idx="72">
                  <c:v>1.0659935483870966E-2</c:v>
                </c:pt>
                <c:pt idx="73">
                  <c:v>1.0044034482758622E-2</c:v>
                </c:pt>
                <c:pt idx="74">
                  <c:v>9.8266129032258051E-3</c:v>
                </c:pt>
                <c:pt idx="75">
                  <c:v>9.7509666666666661E-3</c:v>
                </c:pt>
                <c:pt idx="76">
                  <c:v>1.0043903225806452E-2</c:v>
                </c:pt>
                <c:pt idx="77">
                  <c:v>9.8443000000000003E-3</c:v>
                </c:pt>
                <c:pt idx="78">
                  <c:v>9.3040322580645162E-3</c:v>
                </c:pt>
                <c:pt idx="79">
                  <c:v>1.040609677419355E-2</c:v>
                </c:pt>
                <c:pt idx="80">
                  <c:v>9.9290999999999997E-3</c:v>
                </c:pt>
                <c:pt idx="81">
                  <c:v>9.6068709677419352E-3</c:v>
                </c:pt>
                <c:pt idx="82">
                  <c:v>9.4041000000000003E-3</c:v>
                </c:pt>
                <c:pt idx="83">
                  <c:v>8.8650645161290308E-3</c:v>
                </c:pt>
                <c:pt idx="84">
                  <c:v>9.0010967741935479E-3</c:v>
                </c:pt>
                <c:pt idx="85">
                  <c:v>9.192607142857143E-3</c:v>
                </c:pt>
                <c:pt idx="86">
                  <c:v>8.9531290322580649E-3</c:v>
                </c:pt>
                <c:pt idx="87">
                  <c:v>8.6152666666666679E-3</c:v>
                </c:pt>
                <c:pt idx="88">
                  <c:v>7.7054838709677423E-3</c:v>
                </c:pt>
              </c:numCache>
            </c:numRef>
          </c:val>
        </c:ser>
        <c:ser>
          <c:idx val="25"/>
          <c:order val="25"/>
          <c:tx>
            <c:strRef>
              <c:f>'Permian Matrix'!$AB$97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Matrix'!$AB$98:$AB$186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3.8644258064516129E-2</c:v>
                </c:pt>
                <c:pt idx="25">
                  <c:v>6.0170000000000001E-2</c:v>
                </c:pt>
                <c:pt idx="26">
                  <c:v>5.7258677419354836E-2</c:v>
                </c:pt>
                <c:pt idx="27">
                  <c:v>5.7982866666666667E-2</c:v>
                </c:pt>
                <c:pt idx="28">
                  <c:v>5.6457322580645161E-2</c:v>
                </c:pt>
                <c:pt idx="29">
                  <c:v>5.2057800000000001E-2</c:v>
                </c:pt>
                <c:pt idx="30">
                  <c:v>4.9075677419354841E-2</c:v>
                </c:pt>
                <c:pt idx="31">
                  <c:v>4.5698161290322586E-2</c:v>
                </c:pt>
                <c:pt idx="32">
                  <c:v>4.2112333333333335E-2</c:v>
                </c:pt>
                <c:pt idx="33">
                  <c:v>3.9754516129032261E-2</c:v>
                </c:pt>
                <c:pt idx="34">
                  <c:v>3.9642466666666668E-2</c:v>
                </c:pt>
                <c:pt idx="35">
                  <c:v>3.6278645161290327E-2</c:v>
                </c:pt>
                <c:pt idx="36">
                  <c:v>3.4064000000000004E-2</c:v>
                </c:pt>
                <c:pt idx="37">
                  <c:v>3.4763464285714286E-2</c:v>
                </c:pt>
                <c:pt idx="38">
                  <c:v>3.5005322580645162E-2</c:v>
                </c:pt>
                <c:pt idx="39">
                  <c:v>3.1303600000000001E-2</c:v>
                </c:pt>
                <c:pt idx="40">
                  <c:v>2.8050419354838711E-2</c:v>
                </c:pt>
                <c:pt idx="41">
                  <c:v>2.7880333333333333E-2</c:v>
                </c:pt>
                <c:pt idx="42">
                  <c:v>2.6526774193548389E-2</c:v>
                </c:pt>
                <c:pt idx="43">
                  <c:v>2.6522064516129033E-2</c:v>
                </c:pt>
                <c:pt idx="44">
                  <c:v>2.5509066666666667E-2</c:v>
                </c:pt>
                <c:pt idx="45">
                  <c:v>2.6707161290322582E-2</c:v>
                </c:pt>
                <c:pt idx="46">
                  <c:v>2.7683100000000002E-2</c:v>
                </c:pt>
                <c:pt idx="47">
                  <c:v>2.695409677419355E-2</c:v>
                </c:pt>
                <c:pt idx="48">
                  <c:v>2.6506645161290324E-2</c:v>
                </c:pt>
                <c:pt idx="49">
                  <c:v>2.5170428571428569E-2</c:v>
                </c:pt>
                <c:pt idx="50">
                  <c:v>2.4706225806451616E-2</c:v>
                </c:pt>
                <c:pt idx="51">
                  <c:v>2.4646233333333333E-2</c:v>
                </c:pt>
                <c:pt idx="52">
                  <c:v>2.3944741935483873E-2</c:v>
                </c:pt>
                <c:pt idx="53">
                  <c:v>2.2942233333333333E-2</c:v>
                </c:pt>
                <c:pt idx="54">
                  <c:v>2.3490322580645161E-2</c:v>
                </c:pt>
                <c:pt idx="55">
                  <c:v>2.3491774193548389E-2</c:v>
                </c:pt>
                <c:pt idx="56">
                  <c:v>2.0919366666666668E-2</c:v>
                </c:pt>
                <c:pt idx="57">
                  <c:v>2.0276677419354839E-2</c:v>
                </c:pt>
                <c:pt idx="58">
                  <c:v>2.0491166666666668E-2</c:v>
                </c:pt>
                <c:pt idx="59">
                  <c:v>1.9164645161290322E-2</c:v>
                </c:pt>
                <c:pt idx="60">
                  <c:v>2.0383741935483871E-2</c:v>
                </c:pt>
                <c:pt idx="61">
                  <c:v>2.0754392857142857E-2</c:v>
                </c:pt>
                <c:pt idx="62">
                  <c:v>2.3558064516129032E-2</c:v>
                </c:pt>
                <c:pt idx="63">
                  <c:v>1.6812500000000001E-2</c:v>
                </c:pt>
                <c:pt idx="64">
                  <c:v>2.1729225806451615E-2</c:v>
                </c:pt>
                <c:pt idx="65">
                  <c:v>1.7055366666666669E-2</c:v>
                </c:pt>
                <c:pt idx="66">
                  <c:v>1.6000967741935483E-2</c:v>
                </c:pt>
                <c:pt idx="67">
                  <c:v>1.8260000000000002E-2</c:v>
                </c:pt>
                <c:pt idx="68">
                  <c:v>1.8103233333333336E-2</c:v>
                </c:pt>
                <c:pt idx="69">
                  <c:v>1.7984806451612906E-2</c:v>
                </c:pt>
                <c:pt idx="70">
                  <c:v>1.9469499999999997E-2</c:v>
                </c:pt>
                <c:pt idx="71">
                  <c:v>1.9880193548387097E-2</c:v>
                </c:pt>
                <c:pt idx="72">
                  <c:v>2.1663387096774192E-2</c:v>
                </c:pt>
                <c:pt idx="73">
                  <c:v>2.2659137931034481E-2</c:v>
                </c:pt>
                <c:pt idx="74">
                  <c:v>2.3823E-2</c:v>
                </c:pt>
                <c:pt idx="75">
                  <c:v>2.3656766666666666E-2</c:v>
                </c:pt>
                <c:pt idx="76">
                  <c:v>2.3314322580645162E-2</c:v>
                </c:pt>
                <c:pt idx="77">
                  <c:v>2.2388133333333334E-2</c:v>
                </c:pt>
                <c:pt idx="78">
                  <c:v>2.133516129032258E-2</c:v>
                </c:pt>
                <c:pt idx="79">
                  <c:v>2.0883032258064517E-2</c:v>
                </c:pt>
                <c:pt idx="80">
                  <c:v>1.8565700000000001E-2</c:v>
                </c:pt>
                <c:pt idx="81">
                  <c:v>1.3937193548387097E-2</c:v>
                </c:pt>
                <c:pt idx="82">
                  <c:v>1.3475366666666665E-2</c:v>
                </c:pt>
                <c:pt idx="83">
                  <c:v>1.5368387096774194E-2</c:v>
                </c:pt>
                <c:pt idx="84">
                  <c:v>1.1154774193548387E-2</c:v>
                </c:pt>
                <c:pt idx="85">
                  <c:v>1.595882142857143E-2</c:v>
                </c:pt>
                <c:pt idx="86">
                  <c:v>1.5471612903225806E-2</c:v>
                </c:pt>
                <c:pt idx="87">
                  <c:v>1.9104533333333333E-2</c:v>
                </c:pt>
                <c:pt idx="88">
                  <c:v>1.0476419354838709E-2</c:v>
                </c:pt>
              </c:numCache>
            </c:numRef>
          </c:val>
        </c:ser>
        <c:ser>
          <c:idx val="26"/>
          <c:order val="26"/>
          <c:tx>
            <c:strRef>
              <c:f>'Permian Matrix'!$AC$97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Matrix'!$AC$98:$AC$186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2.8005241379310344E-2</c:v>
                </c:pt>
                <c:pt idx="26">
                  <c:v>4.5768064516129033E-2</c:v>
                </c:pt>
                <c:pt idx="27">
                  <c:v>4.0582833333333332E-2</c:v>
                </c:pt>
                <c:pt idx="28">
                  <c:v>3.6353806451612902E-2</c:v>
                </c:pt>
                <c:pt idx="29">
                  <c:v>3.3634166666666666E-2</c:v>
                </c:pt>
                <c:pt idx="30">
                  <c:v>3.2518870967741934E-2</c:v>
                </c:pt>
                <c:pt idx="31">
                  <c:v>2.8769225806451613E-2</c:v>
                </c:pt>
                <c:pt idx="32">
                  <c:v>2.9065566666666667E-2</c:v>
                </c:pt>
                <c:pt idx="33">
                  <c:v>2.6209322580645161E-2</c:v>
                </c:pt>
                <c:pt idx="34">
                  <c:v>2.5386100000000002E-2</c:v>
                </c:pt>
                <c:pt idx="35">
                  <c:v>2.864974193548387E-2</c:v>
                </c:pt>
                <c:pt idx="36">
                  <c:v>2.8896999999999999E-2</c:v>
                </c:pt>
                <c:pt idx="37">
                  <c:v>2.6508357142857143E-2</c:v>
                </c:pt>
                <c:pt idx="38">
                  <c:v>2.7960838709677419E-2</c:v>
                </c:pt>
                <c:pt idx="39">
                  <c:v>2.5513933333333336E-2</c:v>
                </c:pt>
                <c:pt idx="40">
                  <c:v>2.4554064516129032E-2</c:v>
                </c:pt>
                <c:pt idx="41">
                  <c:v>2.3859066666666665E-2</c:v>
                </c:pt>
                <c:pt idx="42">
                  <c:v>2.3175806451612904E-2</c:v>
                </c:pt>
                <c:pt idx="43">
                  <c:v>2.2559548387096773E-2</c:v>
                </c:pt>
                <c:pt idx="44">
                  <c:v>2.12526E-2</c:v>
                </c:pt>
                <c:pt idx="45">
                  <c:v>1.900925806451613E-2</c:v>
                </c:pt>
                <c:pt idx="46">
                  <c:v>2.0549366666666666E-2</c:v>
                </c:pt>
                <c:pt idx="47">
                  <c:v>1.8908935483870966E-2</c:v>
                </c:pt>
                <c:pt idx="48">
                  <c:v>1.8736645161290325E-2</c:v>
                </c:pt>
                <c:pt idx="49">
                  <c:v>1.7980857142857142E-2</c:v>
                </c:pt>
                <c:pt idx="50">
                  <c:v>1.7799387096774193E-2</c:v>
                </c:pt>
                <c:pt idx="51">
                  <c:v>1.72438E-2</c:v>
                </c:pt>
                <c:pt idx="52">
                  <c:v>1.7106451612903226E-2</c:v>
                </c:pt>
                <c:pt idx="53">
                  <c:v>1.6080333333333332E-2</c:v>
                </c:pt>
                <c:pt idx="54">
                  <c:v>1.5623806451612902E-2</c:v>
                </c:pt>
                <c:pt idx="55">
                  <c:v>1.5516161290322581E-2</c:v>
                </c:pt>
                <c:pt idx="56">
                  <c:v>1.4280266666666668E-2</c:v>
                </c:pt>
                <c:pt idx="57">
                  <c:v>1.4833935483870967E-2</c:v>
                </c:pt>
                <c:pt idx="58">
                  <c:v>1.4632299999999999E-2</c:v>
                </c:pt>
                <c:pt idx="59">
                  <c:v>1.3700967741935483E-2</c:v>
                </c:pt>
                <c:pt idx="60">
                  <c:v>1.4167967741935484E-2</c:v>
                </c:pt>
                <c:pt idx="61">
                  <c:v>1.4008785714285713E-2</c:v>
                </c:pt>
                <c:pt idx="62">
                  <c:v>1.3721129032258065E-2</c:v>
                </c:pt>
                <c:pt idx="63">
                  <c:v>1.41932E-2</c:v>
                </c:pt>
                <c:pt idx="64">
                  <c:v>1.3931483870967742E-2</c:v>
                </c:pt>
                <c:pt idx="65">
                  <c:v>1.2429766666666666E-2</c:v>
                </c:pt>
                <c:pt idx="66">
                  <c:v>1.4865612903225807E-2</c:v>
                </c:pt>
                <c:pt idx="67">
                  <c:v>1.2557935483870967E-2</c:v>
                </c:pt>
                <c:pt idx="68">
                  <c:v>1.2613999999999998E-2</c:v>
                </c:pt>
                <c:pt idx="69">
                  <c:v>1.2579903225806452E-2</c:v>
                </c:pt>
                <c:pt idx="70">
                  <c:v>1.2274033333333333E-2</c:v>
                </c:pt>
                <c:pt idx="71">
                  <c:v>1.1523870967741935E-2</c:v>
                </c:pt>
                <c:pt idx="72">
                  <c:v>1.100874193548387E-2</c:v>
                </c:pt>
                <c:pt idx="73">
                  <c:v>1.1930275862068965E-2</c:v>
                </c:pt>
                <c:pt idx="74">
                  <c:v>1.1049290322580644E-2</c:v>
                </c:pt>
                <c:pt idx="75">
                  <c:v>1.1180266666666666E-2</c:v>
                </c:pt>
                <c:pt idx="76">
                  <c:v>1.0918483870967742E-2</c:v>
                </c:pt>
                <c:pt idx="77">
                  <c:v>1.0874933333333333E-2</c:v>
                </c:pt>
                <c:pt idx="78">
                  <c:v>1.0684548387096773E-2</c:v>
                </c:pt>
                <c:pt idx="79">
                  <c:v>1.0673483870967742E-2</c:v>
                </c:pt>
                <c:pt idx="80">
                  <c:v>1.04315E-2</c:v>
                </c:pt>
                <c:pt idx="81">
                  <c:v>9.7975483870967744E-3</c:v>
                </c:pt>
                <c:pt idx="82">
                  <c:v>9.4482333333333335E-3</c:v>
                </c:pt>
                <c:pt idx="83">
                  <c:v>9.226483870967743E-3</c:v>
                </c:pt>
                <c:pt idx="84">
                  <c:v>8.7343225806451614E-3</c:v>
                </c:pt>
                <c:pt idx="85">
                  <c:v>1.1742678571428572E-2</c:v>
                </c:pt>
                <c:pt idx="86">
                  <c:v>1.0167451612903226E-2</c:v>
                </c:pt>
                <c:pt idx="87">
                  <c:v>1.2483899999999999E-2</c:v>
                </c:pt>
                <c:pt idx="88">
                  <c:v>6.8759032258064517E-3</c:v>
                </c:pt>
              </c:numCache>
            </c:numRef>
          </c:val>
        </c:ser>
        <c:ser>
          <c:idx val="27"/>
          <c:order val="27"/>
          <c:tx>
            <c:strRef>
              <c:f>'Permian Matrix'!$AD$97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Matrix'!$AD$98:$AD$186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3.0226903225806453E-2</c:v>
                </c:pt>
                <c:pt idx="27">
                  <c:v>5.7000466666666666E-2</c:v>
                </c:pt>
                <c:pt idx="28">
                  <c:v>6.2163709677419361E-2</c:v>
                </c:pt>
                <c:pt idx="29">
                  <c:v>5.7673233333333331E-2</c:v>
                </c:pt>
                <c:pt idx="30">
                  <c:v>6.1140870967741935E-2</c:v>
                </c:pt>
                <c:pt idx="31">
                  <c:v>5.9950967741935479E-2</c:v>
                </c:pt>
                <c:pt idx="32">
                  <c:v>5.9831633333333328E-2</c:v>
                </c:pt>
                <c:pt idx="33">
                  <c:v>5.6010709677419356E-2</c:v>
                </c:pt>
                <c:pt idx="34">
                  <c:v>5.4567966666666662E-2</c:v>
                </c:pt>
                <c:pt idx="35">
                  <c:v>5.3824387096774194E-2</c:v>
                </c:pt>
                <c:pt idx="36">
                  <c:v>5.0656806451612899E-2</c:v>
                </c:pt>
                <c:pt idx="37">
                  <c:v>4.8979107142857144E-2</c:v>
                </c:pt>
                <c:pt idx="38">
                  <c:v>4.707351612903226E-2</c:v>
                </c:pt>
                <c:pt idx="39">
                  <c:v>4.7247533333333334E-2</c:v>
                </c:pt>
                <c:pt idx="40">
                  <c:v>4.9958903225806456E-2</c:v>
                </c:pt>
                <c:pt idx="41">
                  <c:v>4.6553600000000001E-2</c:v>
                </c:pt>
                <c:pt idx="42">
                  <c:v>4.6223516129032256E-2</c:v>
                </c:pt>
                <c:pt idx="43">
                  <c:v>4.5317193548387098E-2</c:v>
                </c:pt>
                <c:pt idx="44">
                  <c:v>4.4401933333333331E-2</c:v>
                </c:pt>
                <c:pt idx="45">
                  <c:v>4.3956645161290324E-2</c:v>
                </c:pt>
                <c:pt idx="46">
                  <c:v>4.4409800000000006E-2</c:v>
                </c:pt>
                <c:pt idx="47">
                  <c:v>4.565648387096774E-2</c:v>
                </c:pt>
                <c:pt idx="48">
                  <c:v>4.2960354838709677E-2</c:v>
                </c:pt>
                <c:pt idx="49">
                  <c:v>4.2856178571428573E-2</c:v>
                </c:pt>
                <c:pt idx="50">
                  <c:v>4.1224709677419355E-2</c:v>
                </c:pt>
                <c:pt idx="51">
                  <c:v>4.2637366666666662E-2</c:v>
                </c:pt>
                <c:pt idx="52">
                  <c:v>4.063106451612903E-2</c:v>
                </c:pt>
                <c:pt idx="53">
                  <c:v>3.9411500000000002E-2</c:v>
                </c:pt>
                <c:pt idx="54">
                  <c:v>3.8806E-2</c:v>
                </c:pt>
                <c:pt idx="55">
                  <c:v>3.8909903225806453E-2</c:v>
                </c:pt>
                <c:pt idx="56">
                  <c:v>3.5706099999999998E-2</c:v>
                </c:pt>
                <c:pt idx="57">
                  <c:v>3.5651161290322579E-2</c:v>
                </c:pt>
                <c:pt idx="58">
                  <c:v>3.1873699999999998E-2</c:v>
                </c:pt>
                <c:pt idx="59">
                  <c:v>2.7382451612903227E-2</c:v>
                </c:pt>
                <c:pt idx="60">
                  <c:v>2.9074451612903226E-2</c:v>
                </c:pt>
                <c:pt idx="61">
                  <c:v>2.5005535714285713E-2</c:v>
                </c:pt>
                <c:pt idx="62">
                  <c:v>2.197083870967742E-2</c:v>
                </c:pt>
                <c:pt idx="63">
                  <c:v>2.2560133333333333E-2</c:v>
                </c:pt>
                <c:pt idx="64">
                  <c:v>2.1879161290322583E-2</c:v>
                </c:pt>
                <c:pt idx="65">
                  <c:v>2.1361366666666666E-2</c:v>
                </c:pt>
                <c:pt idx="66">
                  <c:v>2.0494580645161291E-2</c:v>
                </c:pt>
                <c:pt idx="67">
                  <c:v>1.9396806451612902E-2</c:v>
                </c:pt>
                <c:pt idx="68">
                  <c:v>1.8389900000000001E-2</c:v>
                </c:pt>
                <c:pt idx="69">
                  <c:v>1.831874193548387E-2</c:v>
                </c:pt>
                <c:pt idx="70">
                  <c:v>1.8976400000000001E-2</c:v>
                </c:pt>
                <c:pt idx="71">
                  <c:v>1.79781935483871E-2</c:v>
                </c:pt>
                <c:pt idx="72">
                  <c:v>2.0739967741935487E-2</c:v>
                </c:pt>
                <c:pt idx="73">
                  <c:v>2.0417655172413791E-2</c:v>
                </c:pt>
                <c:pt idx="74">
                  <c:v>2.0850354838709676E-2</c:v>
                </c:pt>
                <c:pt idx="75">
                  <c:v>2.1084533333333332E-2</c:v>
                </c:pt>
                <c:pt idx="76">
                  <c:v>1.9890193548387097E-2</c:v>
                </c:pt>
                <c:pt idx="77">
                  <c:v>1.9366399999999999E-2</c:v>
                </c:pt>
                <c:pt idx="78">
                  <c:v>1.9085322580645162E-2</c:v>
                </c:pt>
                <c:pt idx="79">
                  <c:v>1.8023387096774195E-2</c:v>
                </c:pt>
                <c:pt idx="80">
                  <c:v>1.8160866666666668E-2</c:v>
                </c:pt>
                <c:pt idx="81">
                  <c:v>1.6615903225806451E-2</c:v>
                </c:pt>
                <c:pt idx="82">
                  <c:v>1.5939066666666665E-2</c:v>
                </c:pt>
                <c:pt idx="83">
                  <c:v>1.520158064516129E-2</c:v>
                </c:pt>
                <c:pt idx="84">
                  <c:v>1.7619870967741938E-2</c:v>
                </c:pt>
                <c:pt idx="85">
                  <c:v>1.8689607142857143E-2</c:v>
                </c:pt>
                <c:pt idx="86">
                  <c:v>1.4894354838709677E-2</c:v>
                </c:pt>
                <c:pt idx="87">
                  <c:v>1.4943900000000001E-2</c:v>
                </c:pt>
                <c:pt idx="88">
                  <c:v>1.1894645161290322E-2</c:v>
                </c:pt>
              </c:numCache>
            </c:numRef>
          </c:val>
        </c:ser>
        <c:ser>
          <c:idx val="28"/>
          <c:order val="28"/>
          <c:tx>
            <c:strRef>
              <c:f>'Permian Matrix'!$AE$97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Matrix'!$AE$98:$AE$186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3.7600500000000002E-2</c:v>
                </c:pt>
                <c:pt idx="28">
                  <c:v>6.035561290322581E-2</c:v>
                </c:pt>
                <c:pt idx="29">
                  <c:v>6.2652100000000002E-2</c:v>
                </c:pt>
                <c:pt idx="30">
                  <c:v>5.624132258064516E-2</c:v>
                </c:pt>
                <c:pt idx="31">
                  <c:v>5.611632258064516E-2</c:v>
                </c:pt>
                <c:pt idx="32">
                  <c:v>5.0449533333333338E-2</c:v>
                </c:pt>
                <c:pt idx="33">
                  <c:v>4.5903935483870971E-2</c:v>
                </c:pt>
                <c:pt idx="34">
                  <c:v>4.8736766666666667E-2</c:v>
                </c:pt>
                <c:pt idx="35">
                  <c:v>4.7958096774193548E-2</c:v>
                </c:pt>
                <c:pt idx="36">
                  <c:v>4.4599096774193547E-2</c:v>
                </c:pt>
                <c:pt idx="37">
                  <c:v>4.3734749999999996E-2</c:v>
                </c:pt>
                <c:pt idx="38">
                  <c:v>3.8259032258064513E-2</c:v>
                </c:pt>
                <c:pt idx="39">
                  <c:v>3.5959766666666663E-2</c:v>
                </c:pt>
                <c:pt idx="40">
                  <c:v>3.8963774193548392E-2</c:v>
                </c:pt>
                <c:pt idx="41">
                  <c:v>3.5281066666666666E-2</c:v>
                </c:pt>
                <c:pt idx="42">
                  <c:v>3.5937290322580646E-2</c:v>
                </c:pt>
                <c:pt idx="43">
                  <c:v>3.5688612903225808E-2</c:v>
                </c:pt>
                <c:pt idx="44">
                  <c:v>3.2994200000000001E-2</c:v>
                </c:pt>
                <c:pt idx="45">
                  <c:v>3.4502999999999999E-2</c:v>
                </c:pt>
                <c:pt idx="46">
                  <c:v>3.4766366666666666E-2</c:v>
                </c:pt>
                <c:pt idx="47">
                  <c:v>3.4130129032258059E-2</c:v>
                </c:pt>
                <c:pt idx="48">
                  <c:v>3.1225290322580642E-2</c:v>
                </c:pt>
                <c:pt idx="49">
                  <c:v>3.1133035714285714E-2</c:v>
                </c:pt>
                <c:pt idx="50">
                  <c:v>3.0361741935483872E-2</c:v>
                </c:pt>
                <c:pt idx="51">
                  <c:v>2.8321166666666668E-2</c:v>
                </c:pt>
                <c:pt idx="52">
                  <c:v>2.6999645161290321E-2</c:v>
                </c:pt>
                <c:pt idx="53">
                  <c:v>2.75327E-2</c:v>
                </c:pt>
                <c:pt idx="54">
                  <c:v>2.6002999999999998E-2</c:v>
                </c:pt>
                <c:pt idx="55">
                  <c:v>2.6338838709677421E-2</c:v>
                </c:pt>
                <c:pt idx="56">
                  <c:v>2.3832699999999998E-2</c:v>
                </c:pt>
                <c:pt idx="57">
                  <c:v>2.292641935483871E-2</c:v>
                </c:pt>
                <c:pt idx="58">
                  <c:v>2.3586233333333331E-2</c:v>
                </c:pt>
                <c:pt idx="59">
                  <c:v>2.2652225806451615E-2</c:v>
                </c:pt>
                <c:pt idx="60">
                  <c:v>2.8930612903225808E-2</c:v>
                </c:pt>
                <c:pt idx="61">
                  <c:v>2.1067499999999999E-2</c:v>
                </c:pt>
                <c:pt idx="62">
                  <c:v>2.1101741935483871E-2</c:v>
                </c:pt>
                <c:pt idx="63">
                  <c:v>2.1036900000000001E-2</c:v>
                </c:pt>
                <c:pt idx="64">
                  <c:v>2.1623129032258066E-2</c:v>
                </c:pt>
                <c:pt idx="65">
                  <c:v>2.1250833333333333E-2</c:v>
                </c:pt>
                <c:pt idx="66">
                  <c:v>2.1348419354838707E-2</c:v>
                </c:pt>
                <c:pt idx="67">
                  <c:v>2.0630129032258065E-2</c:v>
                </c:pt>
                <c:pt idx="68">
                  <c:v>2.1240533333333332E-2</c:v>
                </c:pt>
                <c:pt idx="69">
                  <c:v>2.1722548387096773E-2</c:v>
                </c:pt>
                <c:pt idx="70">
                  <c:v>2.1781166666666667E-2</c:v>
                </c:pt>
                <c:pt idx="71">
                  <c:v>2.0963161290322583E-2</c:v>
                </c:pt>
                <c:pt idx="72">
                  <c:v>2.0966354838709678E-2</c:v>
                </c:pt>
                <c:pt idx="73">
                  <c:v>2.016362068965517E-2</c:v>
                </c:pt>
                <c:pt idx="74">
                  <c:v>2.0583354838709676E-2</c:v>
                </c:pt>
                <c:pt idx="75">
                  <c:v>2.0466933333333333E-2</c:v>
                </c:pt>
                <c:pt idx="76">
                  <c:v>1.7343677419354837E-2</c:v>
                </c:pt>
                <c:pt idx="77">
                  <c:v>1.6507266666666666E-2</c:v>
                </c:pt>
                <c:pt idx="78">
                  <c:v>1.6483064516129031E-2</c:v>
                </c:pt>
                <c:pt idx="79">
                  <c:v>1.5649580645161289E-2</c:v>
                </c:pt>
                <c:pt idx="80">
                  <c:v>1.6850166666666666E-2</c:v>
                </c:pt>
                <c:pt idx="81">
                  <c:v>1.7331290322580645E-2</c:v>
                </c:pt>
                <c:pt idx="82">
                  <c:v>1.8316300000000001E-2</c:v>
                </c:pt>
                <c:pt idx="83">
                  <c:v>1.6007774193548388E-2</c:v>
                </c:pt>
                <c:pt idx="84">
                  <c:v>1.6484483870967744E-2</c:v>
                </c:pt>
                <c:pt idx="85">
                  <c:v>1.580925E-2</c:v>
                </c:pt>
                <c:pt idx="86">
                  <c:v>1.5925645161290324E-2</c:v>
                </c:pt>
                <c:pt idx="87">
                  <c:v>1.5670566666666667E-2</c:v>
                </c:pt>
                <c:pt idx="88">
                  <c:v>1.2968193548387096E-2</c:v>
                </c:pt>
              </c:numCache>
            </c:numRef>
          </c:val>
        </c:ser>
        <c:ser>
          <c:idx val="29"/>
          <c:order val="29"/>
          <c:tx>
            <c:strRef>
              <c:f>'Permian Matrix'!$AF$97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Matrix'!$AF$98:$AF$186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3.4843322580645167E-2</c:v>
                </c:pt>
                <c:pt idx="29">
                  <c:v>6.1287500000000002E-2</c:v>
                </c:pt>
                <c:pt idx="30">
                  <c:v>5.7562903225806455E-2</c:v>
                </c:pt>
                <c:pt idx="31">
                  <c:v>6.1245096774193548E-2</c:v>
                </c:pt>
                <c:pt idx="32">
                  <c:v>5.6384100000000006E-2</c:v>
                </c:pt>
                <c:pt idx="33">
                  <c:v>5.4918193548387097E-2</c:v>
                </c:pt>
                <c:pt idx="34">
                  <c:v>5.2667766666666664E-2</c:v>
                </c:pt>
                <c:pt idx="35">
                  <c:v>4.8135064516129027E-2</c:v>
                </c:pt>
                <c:pt idx="36">
                  <c:v>4.5486387096774189E-2</c:v>
                </c:pt>
                <c:pt idx="37">
                  <c:v>4.8682571428571429E-2</c:v>
                </c:pt>
                <c:pt idx="38">
                  <c:v>4.7388258064516131E-2</c:v>
                </c:pt>
                <c:pt idx="39">
                  <c:v>4.3689566666666665E-2</c:v>
                </c:pt>
                <c:pt idx="40">
                  <c:v>4.534906451612903E-2</c:v>
                </c:pt>
                <c:pt idx="41">
                  <c:v>4.3144166666666664E-2</c:v>
                </c:pt>
                <c:pt idx="42">
                  <c:v>3.9388129032258058E-2</c:v>
                </c:pt>
                <c:pt idx="43">
                  <c:v>3.7428000000000003E-2</c:v>
                </c:pt>
                <c:pt idx="44">
                  <c:v>3.8186566666666664E-2</c:v>
                </c:pt>
                <c:pt idx="45">
                  <c:v>3.6936645161290318E-2</c:v>
                </c:pt>
                <c:pt idx="46">
                  <c:v>3.7684199999999994E-2</c:v>
                </c:pt>
                <c:pt idx="47">
                  <c:v>3.6023838709677417E-2</c:v>
                </c:pt>
                <c:pt idx="48">
                  <c:v>3.362164516129032E-2</c:v>
                </c:pt>
                <c:pt idx="49">
                  <c:v>3.2269964285714284E-2</c:v>
                </c:pt>
                <c:pt idx="50">
                  <c:v>3.0078193548387099E-2</c:v>
                </c:pt>
                <c:pt idx="51">
                  <c:v>3.0925366666666666E-2</c:v>
                </c:pt>
                <c:pt idx="52">
                  <c:v>2.963141935483871E-2</c:v>
                </c:pt>
                <c:pt idx="53">
                  <c:v>3.0337300000000001E-2</c:v>
                </c:pt>
                <c:pt idx="54">
                  <c:v>2.8611999999999999E-2</c:v>
                </c:pt>
                <c:pt idx="55">
                  <c:v>2.8896322580645159E-2</c:v>
                </c:pt>
                <c:pt idx="56">
                  <c:v>2.7267199999999998E-2</c:v>
                </c:pt>
                <c:pt idx="57">
                  <c:v>2.6878032258064517E-2</c:v>
                </c:pt>
                <c:pt idx="58">
                  <c:v>2.3249566666666666E-2</c:v>
                </c:pt>
                <c:pt idx="59">
                  <c:v>2.425390322580645E-2</c:v>
                </c:pt>
                <c:pt idx="60">
                  <c:v>2.3730000000000001E-2</c:v>
                </c:pt>
                <c:pt idx="61">
                  <c:v>2.3801428571428574E-2</c:v>
                </c:pt>
                <c:pt idx="62">
                  <c:v>2.3791064516129033E-2</c:v>
                </c:pt>
                <c:pt idx="63">
                  <c:v>2.3357399999999997E-2</c:v>
                </c:pt>
                <c:pt idx="64">
                  <c:v>2.2785451612903226E-2</c:v>
                </c:pt>
                <c:pt idx="65">
                  <c:v>2.3743266666666665E-2</c:v>
                </c:pt>
                <c:pt idx="66">
                  <c:v>2.3935290322580648E-2</c:v>
                </c:pt>
                <c:pt idx="67">
                  <c:v>2.2278354838709678E-2</c:v>
                </c:pt>
                <c:pt idx="68">
                  <c:v>2.2255766666666666E-2</c:v>
                </c:pt>
                <c:pt idx="69">
                  <c:v>2.1097838709677418E-2</c:v>
                </c:pt>
                <c:pt idx="70">
                  <c:v>2.0047166666666668E-2</c:v>
                </c:pt>
                <c:pt idx="71">
                  <c:v>2.0269225806451612E-2</c:v>
                </c:pt>
                <c:pt idx="72">
                  <c:v>1.9270903225806452E-2</c:v>
                </c:pt>
                <c:pt idx="73">
                  <c:v>1.9704275862068969E-2</c:v>
                </c:pt>
                <c:pt idx="74">
                  <c:v>2.0281806451612903E-2</c:v>
                </c:pt>
                <c:pt idx="75">
                  <c:v>2.1090500000000002E-2</c:v>
                </c:pt>
                <c:pt idx="76">
                  <c:v>1.8213E-2</c:v>
                </c:pt>
                <c:pt idx="77">
                  <c:v>1.8051933333333332E-2</c:v>
                </c:pt>
                <c:pt idx="78">
                  <c:v>1.7712225806451612E-2</c:v>
                </c:pt>
                <c:pt idx="79">
                  <c:v>1.6136709677419352E-2</c:v>
                </c:pt>
                <c:pt idx="80">
                  <c:v>1.8785933333333334E-2</c:v>
                </c:pt>
                <c:pt idx="81">
                  <c:v>1.836758064516129E-2</c:v>
                </c:pt>
                <c:pt idx="82">
                  <c:v>1.7287333333333332E-2</c:v>
                </c:pt>
                <c:pt idx="83">
                  <c:v>1.6646774193548389E-2</c:v>
                </c:pt>
                <c:pt idx="84">
                  <c:v>1.6603548387096774E-2</c:v>
                </c:pt>
                <c:pt idx="85">
                  <c:v>1.7859178571428571E-2</c:v>
                </c:pt>
                <c:pt idx="86">
                  <c:v>1.8397612903225807E-2</c:v>
                </c:pt>
                <c:pt idx="87">
                  <c:v>1.7951533333333332E-2</c:v>
                </c:pt>
                <c:pt idx="88">
                  <c:v>1.2907322580645161E-2</c:v>
                </c:pt>
              </c:numCache>
            </c:numRef>
          </c:val>
        </c:ser>
        <c:ser>
          <c:idx val="30"/>
          <c:order val="30"/>
          <c:tx>
            <c:strRef>
              <c:f>'Permian Matrix'!$AG$97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Matrix'!$AG$98:$AG$186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2.51995E-2</c:v>
                </c:pt>
                <c:pt idx="30">
                  <c:v>4.5627516129032257E-2</c:v>
                </c:pt>
                <c:pt idx="31">
                  <c:v>3.9521032258064519E-2</c:v>
                </c:pt>
                <c:pt idx="32">
                  <c:v>3.84496E-2</c:v>
                </c:pt>
                <c:pt idx="33">
                  <c:v>3.5576967741935486E-2</c:v>
                </c:pt>
                <c:pt idx="34">
                  <c:v>3.6945099999999995E-2</c:v>
                </c:pt>
                <c:pt idx="35">
                  <c:v>3.7728516129032254E-2</c:v>
                </c:pt>
                <c:pt idx="36">
                  <c:v>3.5529129032258064E-2</c:v>
                </c:pt>
                <c:pt idx="37">
                  <c:v>3.4359678571428569E-2</c:v>
                </c:pt>
                <c:pt idx="38">
                  <c:v>3.4449096774193548E-2</c:v>
                </c:pt>
                <c:pt idx="39">
                  <c:v>3.2169466666666667E-2</c:v>
                </c:pt>
                <c:pt idx="40">
                  <c:v>3.2388870967741935E-2</c:v>
                </c:pt>
                <c:pt idx="41">
                  <c:v>3.3083800000000003E-2</c:v>
                </c:pt>
                <c:pt idx="42">
                  <c:v>3.0795290322580646E-2</c:v>
                </c:pt>
                <c:pt idx="43">
                  <c:v>2.9404419354838712E-2</c:v>
                </c:pt>
                <c:pt idx="44">
                  <c:v>2.95003E-2</c:v>
                </c:pt>
                <c:pt idx="45">
                  <c:v>2.8151838709677419E-2</c:v>
                </c:pt>
                <c:pt idx="46">
                  <c:v>2.8694166666666666E-2</c:v>
                </c:pt>
                <c:pt idx="47">
                  <c:v>2.5538193548387097E-2</c:v>
                </c:pt>
                <c:pt idx="48">
                  <c:v>2.6255387096774194E-2</c:v>
                </c:pt>
                <c:pt idx="49">
                  <c:v>2.8682321428571429E-2</c:v>
                </c:pt>
                <c:pt idx="50">
                  <c:v>2.7125193548387095E-2</c:v>
                </c:pt>
                <c:pt idx="51">
                  <c:v>2.6670766666666668E-2</c:v>
                </c:pt>
                <c:pt idx="52">
                  <c:v>2.6829322580645163E-2</c:v>
                </c:pt>
                <c:pt idx="53">
                  <c:v>2.5317733333333332E-2</c:v>
                </c:pt>
                <c:pt idx="54">
                  <c:v>2.468932258064516E-2</c:v>
                </c:pt>
                <c:pt idx="55">
                  <c:v>2.3368193548387099E-2</c:v>
                </c:pt>
                <c:pt idx="56">
                  <c:v>2.3031966666666667E-2</c:v>
                </c:pt>
                <c:pt idx="57">
                  <c:v>2.3741483870967743E-2</c:v>
                </c:pt>
                <c:pt idx="58">
                  <c:v>2.3929499999999999E-2</c:v>
                </c:pt>
                <c:pt idx="59">
                  <c:v>2.3089580645161291E-2</c:v>
                </c:pt>
                <c:pt idx="60">
                  <c:v>2.2276451612903227E-2</c:v>
                </c:pt>
                <c:pt idx="61">
                  <c:v>2.1746607142857144E-2</c:v>
                </c:pt>
                <c:pt idx="62">
                  <c:v>2.2051064516129034E-2</c:v>
                </c:pt>
                <c:pt idx="63">
                  <c:v>2.2395633333333335E-2</c:v>
                </c:pt>
                <c:pt idx="64">
                  <c:v>2.065651612903226E-2</c:v>
                </c:pt>
                <c:pt idx="65">
                  <c:v>2.1260299999999999E-2</c:v>
                </c:pt>
                <c:pt idx="66">
                  <c:v>2.0572483870967741E-2</c:v>
                </c:pt>
                <c:pt idx="67">
                  <c:v>1.9578999999999999E-2</c:v>
                </c:pt>
                <c:pt idx="68">
                  <c:v>1.8491199999999999E-2</c:v>
                </c:pt>
                <c:pt idx="69">
                  <c:v>1.8874451612903225E-2</c:v>
                </c:pt>
                <c:pt idx="70">
                  <c:v>1.8909500000000003E-2</c:v>
                </c:pt>
                <c:pt idx="71">
                  <c:v>1.9159225806451612E-2</c:v>
                </c:pt>
                <c:pt idx="72">
                  <c:v>1.8620387096774191E-2</c:v>
                </c:pt>
                <c:pt idx="73">
                  <c:v>1.8695344827586207E-2</c:v>
                </c:pt>
                <c:pt idx="74">
                  <c:v>1.8875870967741935E-2</c:v>
                </c:pt>
                <c:pt idx="75">
                  <c:v>1.8061166666666666E-2</c:v>
                </c:pt>
                <c:pt idx="76">
                  <c:v>1.7692870967741938E-2</c:v>
                </c:pt>
                <c:pt idx="77">
                  <c:v>1.716543333333333E-2</c:v>
                </c:pt>
                <c:pt idx="78">
                  <c:v>1.7052290322580644E-2</c:v>
                </c:pt>
                <c:pt idx="79">
                  <c:v>1.7157193548387097E-2</c:v>
                </c:pt>
                <c:pt idx="80">
                  <c:v>1.59702E-2</c:v>
                </c:pt>
                <c:pt idx="81">
                  <c:v>1.4377774193548389E-2</c:v>
                </c:pt>
                <c:pt idx="82">
                  <c:v>1.5181166666666666E-2</c:v>
                </c:pt>
                <c:pt idx="83">
                  <c:v>1.5083548387096775E-2</c:v>
                </c:pt>
                <c:pt idx="84">
                  <c:v>1.5224387096774194E-2</c:v>
                </c:pt>
                <c:pt idx="85">
                  <c:v>1.565892857142857E-2</c:v>
                </c:pt>
                <c:pt idx="86">
                  <c:v>1.5505612903225807E-2</c:v>
                </c:pt>
                <c:pt idx="87">
                  <c:v>1.4920366666666665E-2</c:v>
                </c:pt>
                <c:pt idx="88">
                  <c:v>1.0362741935483871E-2</c:v>
                </c:pt>
              </c:numCache>
            </c:numRef>
          </c:val>
        </c:ser>
        <c:ser>
          <c:idx val="31"/>
          <c:order val="31"/>
          <c:tx>
            <c:strRef>
              <c:f>'Permian Matrix'!$AH$97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Matrix'!$AH$98:$AH$186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2.686448387096774E-2</c:v>
                </c:pt>
                <c:pt idx="31">
                  <c:v>3.8921387096774195E-2</c:v>
                </c:pt>
                <c:pt idx="32">
                  <c:v>3.9069466666666663E-2</c:v>
                </c:pt>
                <c:pt idx="33">
                  <c:v>3.7519322580645165E-2</c:v>
                </c:pt>
                <c:pt idx="34">
                  <c:v>3.9891533333333333E-2</c:v>
                </c:pt>
                <c:pt idx="35">
                  <c:v>3.7806290322580642E-2</c:v>
                </c:pt>
                <c:pt idx="36">
                  <c:v>3.5657322580645162E-2</c:v>
                </c:pt>
                <c:pt idx="37">
                  <c:v>3.6177821428571434E-2</c:v>
                </c:pt>
                <c:pt idx="38">
                  <c:v>3.5974483870967737E-2</c:v>
                </c:pt>
                <c:pt idx="39">
                  <c:v>3.2993700000000001E-2</c:v>
                </c:pt>
                <c:pt idx="40">
                  <c:v>2.8502354838709679E-2</c:v>
                </c:pt>
                <c:pt idx="41">
                  <c:v>2.9872266666666664E-2</c:v>
                </c:pt>
                <c:pt idx="42">
                  <c:v>2.8852967741935482E-2</c:v>
                </c:pt>
                <c:pt idx="43">
                  <c:v>2.6625387096774193E-2</c:v>
                </c:pt>
                <c:pt idx="44">
                  <c:v>2.7003566666666666E-2</c:v>
                </c:pt>
                <c:pt idx="45">
                  <c:v>2.4975870967741936E-2</c:v>
                </c:pt>
                <c:pt idx="46">
                  <c:v>2.3561566666666665E-2</c:v>
                </c:pt>
                <c:pt idx="47">
                  <c:v>2.2182E-2</c:v>
                </c:pt>
                <c:pt idx="48">
                  <c:v>2.1230580645161288E-2</c:v>
                </c:pt>
                <c:pt idx="49">
                  <c:v>2.1067250000000003E-2</c:v>
                </c:pt>
                <c:pt idx="50">
                  <c:v>1.9858258064516129E-2</c:v>
                </c:pt>
                <c:pt idx="51">
                  <c:v>1.9016700000000001E-2</c:v>
                </c:pt>
                <c:pt idx="52">
                  <c:v>1.9310354838709676E-2</c:v>
                </c:pt>
                <c:pt idx="53">
                  <c:v>1.90192E-2</c:v>
                </c:pt>
                <c:pt idx="54">
                  <c:v>1.7813580645161288E-2</c:v>
                </c:pt>
                <c:pt idx="55">
                  <c:v>1.8943129032258064E-2</c:v>
                </c:pt>
                <c:pt idx="56">
                  <c:v>1.8812366666666667E-2</c:v>
                </c:pt>
                <c:pt idx="57">
                  <c:v>1.6935193548387097E-2</c:v>
                </c:pt>
                <c:pt idx="58">
                  <c:v>1.6146199999999999E-2</c:v>
                </c:pt>
                <c:pt idx="59">
                  <c:v>1.5269806451612904E-2</c:v>
                </c:pt>
                <c:pt idx="60">
                  <c:v>1.5589612903225806E-2</c:v>
                </c:pt>
                <c:pt idx="61">
                  <c:v>1.4876428571428572E-2</c:v>
                </c:pt>
                <c:pt idx="62">
                  <c:v>1.3066806451612904E-2</c:v>
                </c:pt>
                <c:pt idx="63">
                  <c:v>1.3794866666666666E-2</c:v>
                </c:pt>
                <c:pt idx="64">
                  <c:v>1.5362838709677419E-2</c:v>
                </c:pt>
                <c:pt idx="65">
                  <c:v>1.4310866666666667E-2</c:v>
                </c:pt>
                <c:pt idx="66">
                  <c:v>1.6022354838709677E-2</c:v>
                </c:pt>
                <c:pt idx="67">
                  <c:v>1.5330129032258064E-2</c:v>
                </c:pt>
                <c:pt idx="68">
                  <c:v>1.5804033333333335E-2</c:v>
                </c:pt>
                <c:pt idx="69">
                  <c:v>1.5457774193548386E-2</c:v>
                </c:pt>
                <c:pt idx="70">
                  <c:v>1.6100566666666666E-2</c:v>
                </c:pt>
                <c:pt idx="71">
                  <c:v>1.6277193548387095E-2</c:v>
                </c:pt>
                <c:pt idx="72">
                  <c:v>1.7211451612903227E-2</c:v>
                </c:pt>
                <c:pt idx="73">
                  <c:v>1.6018999999999999E-2</c:v>
                </c:pt>
                <c:pt idx="74">
                  <c:v>1.6511451612903225E-2</c:v>
                </c:pt>
                <c:pt idx="75">
                  <c:v>1.6302666666666667E-2</c:v>
                </c:pt>
                <c:pt idx="76">
                  <c:v>1.588341935483871E-2</c:v>
                </c:pt>
                <c:pt idx="77">
                  <c:v>1.5931666666666667E-2</c:v>
                </c:pt>
                <c:pt idx="78">
                  <c:v>1.4835258064516129E-2</c:v>
                </c:pt>
                <c:pt idx="79">
                  <c:v>1.311858064516129E-2</c:v>
                </c:pt>
                <c:pt idx="80">
                  <c:v>1.34111E-2</c:v>
                </c:pt>
                <c:pt idx="81">
                  <c:v>1.3556935483870968E-2</c:v>
                </c:pt>
                <c:pt idx="82">
                  <c:v>1.2267033333333333E-2</c:v>
                </c:pt>
                <c:pt idx="83">
                  <c:v>1.2262387096774194E-2</c:v>
                </c:pt>
                <c:pt idx="84">
                  <c:v>1.2487548387096774E-2</c:v>
                </c:pt>
                <c:pt idx="85">
                  <c:v>1.2545249999999999E-2</c:v>
                </c:pt>
                <c:pt idx="86">
                  <c:v>1.3806612903225808E-2</c:v>
                </c:pt>
                <c:pt idx="87">
                  <c:v>1.3531400000000001E-2</c:v>
                </c:pt>
                <c:pt idx="88">
                  <c:v>9.9523225806451617E-3</c:v>
                </c:pt>
              </c:numCache>
            </c:numRef>
          </c:val>
        </c:ser>
        <c:ser>
          <c:idx val="32"/>
          <c:order val="32"/>
          <c:tx>
            <c:strRef>
              <c:f>'Permian Matrix'!$AI$97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Matrix'!$AI$98:$AI$186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3.5193999999999996E-2</c:v>
                </c:pt>
                <c:pt idx="32">
                  <c:v>6.7439433333333326E-2</c:v>
                </c:pt>
                <c:pt idx="33">
                  <c:v>6.2295354838709682E-2</c:v>
                </c:pt>
                <c:pt idx="34">
                  <c:v>5.678883333333333E-2</c:v>
                </c:pt>
                <c:pt idx="35">
                  <c:v>5.6377129032258069E-2</c:v>
                </c:pt>
                <c:pt idx="36">
                  <c:v>5.2025580645161287E-2</c:v>
                </c:pt>
                <c:pt idx="37">
                  <c:v>5.1719321428571427E-2</c:v>
                </c:pt>
                <c:pt idx="38">
                  <c:v>5.3198645161290317E-2</c:v>
                </c:pt>
                <c:pt idx="39">
                  <c:v>4.7946033333333332E-2</c:v>
                </c:pt>
                <c:pt idx="40">
                  <c:v>4.6003870967741937E-2</c:v>
                </c:pt>
                <c:pt idx="41">
                  <c:v>4.5202133333333332E-2</c:v>
                </c:pt>
                <c:pt idx="42">
                  <c:v>4.2369999999999998E-2</c:v>
                </c:pt>
                <c:pt idx="43">
                  <c:v>4.261822580645161E-2</c:v>
                </c:pt>
                <c:pt idx="44">
                  <c:v>4.1868633333333335E-2</c:v>
                </c:pt>
                <c:pt idx="45">
                  <c:v>3.6995935483870965E-2</c:v>
                </c:pt>
                <c:pt idx="46">
                  <c:v>3.9637033333333335E-2</c:v>
                </c:pt>
                <c:pt idx="47">
                  <c:v>3.6704193548387096E-2</c:v>
                </c:pt>
                <c:pt idx="48">
                  <c:v>3.5611387096774194E-2</c:v>
                </c:pt>
                <c:pt idx="49">
                  <c:v>3.2911392857142854E-2</c:v>
                </c:pt>
                <c:pt idx="50">
                  <c:v>3.3883677419354843E-2</c:v>
                </c:pt>
                <c:pt idx="51">
                  <c:v>3.3256000000000001E-2</c:v>
                </c:pt>
                <c:pt idx="52">
                  <c:v>3.1814677419354835E-2</c:v>
                </c:pt>
                <c:pt idx="53">
                  <c:v>3.1751366666666662E-2</c:v>
                </c:pt>
                <c:pt idx="54">
                  <c:v>2.9931451612903226E-2</c:v>
                </c:pt>
                <c:pt idx="55">
                  <c:v>2.9953774193548388E-2</c:v>
                </c:pt>
                <c:pt idx="56">
                  <c:v>2.93618E-2</c:v>
                </c:pt>
                <c:pt idx="57">
                  <c:v>2.9738677419354841E-2</c:v>
                </c:pt>
                <c:pt idx="58">
                  <c:v>3.0054733333333337E-2</c:v>
                </c:pt>
                <c:pt idx="59">
                  <c:v>2.8860387096774194E-2</c:v>
                </c:pt>
                <c:pt idx="60">
                  <c:v>2.7458903225806453E-2</c:v>
                </c:pt>
                <c:pt idx="61">
                  <c:v>2.5775142857142858E-2</c:v>
                </c:pt>
                <c:pt idx="62">
                  <c:v>2.5164161290322583E-2</c:v>
                </c:pt>
                <c:pt idx="63">
                  <c:v>2.4543433333333333E-2</c:v>
                </c:pt>
                <c:pt idx="64">
                  <c:v>2.4045193548387096E-2</c:v>
                </c:pt>
                <c:pt idx="65">
                  <c:v>2.3322933333333334E-2</c:v>
                </c:pt>
                <c:pt idx="66">
                  <c:v>2.353883870967742E-2</c:v>
                </c:pt>
                <c:pt idx="67">
                  <c:v>2.2484290322580643E-2</c:v>
                </c:pt>
                <c:pt idx="68">
                  <c:v>2.2845966666666665E-2</c:v>
                </c:pt>
                <c:pt idx="69">
                  <c:v>2.100916129032258E-2</c:v>
                </c:pt>
                <c:pt idx="70">
                  <c:v>2.1041166666666666E-2</c:v>
                </c:pt>
                <c:pt idx="71">
                  <c:v>2.0961290322580647E-2</c:v>
                </c:pt>
                <c:pt idx="72">
                  <c:v>2.2628290322580645E-2</c:v>
                </c:pt>
                <c:pt idx="73">
                  <c:v>2.2442551724137932E-2</c:v>
                </c:pt>
                <c:pt idx="74">
                  <c:v>2.1729516129032258E-2</c:v>
                </c:pt>
                <c:pt idx="75">
                  <c:v>2.1661133333333336E-2</c:v>
                </c:pt>
                <c:pt idx="76">
                  <c:v>2.1569451612903228E-2</c:v>
                </c:pt>
                <c:pt idx="77">
                  <c:v>2.1270533333333334E-2</c:v>
                </c:pt>
                <c:pt idx="78">
                  <c:v>2.0215419354838709E-2</c:v>
                </c:pt>
                <c:pt idx="79">
                  <c:v>1.9213806451612903E-2</c:v>
                </c:pt>
                <c:pt idx="80">
                  <c:v>1.9144500000000002E-2</c:v>
                </c:pt>
                <c:pt idx="81">
                  <c:v>1.9007645161290321E-2</c:v>
                </c:pt>
                <c:pt idx="82">
                  <c:v>1.8607533333333332E-2</c:v>
                </c:pt>
                <c:pt idx="83">
                  <c:v>1.7675774193548387E-2</c:v>
                </c:pt>
                <c:pt idx="84">
                  <c:v>1.7846677419354841E-2</c:v>
                </c:pt>
                <c:pt idx="85">
                  <c:v>1.8349357142857143E-2</c:v>
                </c:pt>
                <c:pt idx="86">
                  <c:v>1.839774193548387E-2</c:v>
                </c:pt>
                <c:pt idx="87">
                  <c:v>1.7810266666666668E-2</c:v>
                </c:pt>
                <c:pt idx="88">
                  <c:v>1.5260774193548387E-2</c:v>
                </c:pt>
              </c:numCache>
            </c:numRef>
          </c:val>
        </c:ser>
        <c:ser>
          <c:idx val="33"/>
          <c:order val="33"/>
          <c:tx>
            <c:strRef>
              <c:f>'Permian Matrix'!$AJ$97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Matrix'!$AJ$98:$AJ$186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3.1672800000000001E-2</c:v>
                </c:pt>
                <c:pt idx="33">
                  <c:v>8.4417483870967744E-2</c:v>
                </c:pt>
                <c:pt idx="34">
                  <c:v>7.9016299999999998E-2</c:v>
                </c:pt>
                <c:pt idx="35">
                  <c:v>7.4626193548387093E-2</c:v>
                </c:pt>
                <c:pt idx="36">
                  <c:v>7.8768999999999992E-2</c:v>
                </c:pt>
                <c:pt idx="37">
                  <c:v>6.145657142857143E-2</c:v>
                </c:pt>
                <c:pt idx="38">
                  <c:v>6.0294E-2</c:v>
                </c:pt>
                <c:pt idx="39">
                  <c:v>5.8049099999999999E-2</c:v>
                </c:pt>
                <c:pt idx="40">
                  <c:v>5.6111838709677425E-2</c:v>
                </c:pt>
                <c:pt idx="41">
                  <c:v>5.376806666666667E-2</c:v>
                </c:pt>
                <c:pt idx="42">
                  <c:v>5.0494451612903231E-2</c:v>
                </c:pt>
                <c:pt idx="43">
                  <c:v>4.760051612903226E-2</c:v>
                </c:pt>
                <c:pt idx="44">
                  <c:v>4.7148766666666668E-2</c:v>
                </c:pt>
                <c:pt idx="45">
                  <c:v>4.4710645161290329E-2</c:v>
                </c:pt>
                <c:pt idx="46">
                  <c:v>4.31741E-2</c:v>
                </c:pt>
                <c:pt idx="47">
                  <c:v>4.2471580645161287E-2</c:v>
                </c:pt>
                <c:pt idx="48">
                  <c:v>4.2111225806451609E-2</c:v>
                </c:pt>
                <c:pt idx="49">
                  <c:v>4.0393999999999999E-2</c:v>
                </c:pt>
                <c:pt idx="50">
                  <c:v>4.077487096774194E-2</c:v>
                </c:pt>
                <c:pt idx="51">
                  <c:v>4.2360433333333329E-2</c:v>
                </c:pt>
                <c:pt idx="52">
                  <c:v>4.0151419354838708E-2</c:v>
                </c:pt>
                <c:pt idx="53">
                  <c:v>3.9786200000000001E-2</c:v>
                </c:pt>
                <c:pt idx="54">
                  <c:v>3.8162000000000001E-2</c:v>
                </c:pt>
                <c:pt idx="55">
                  <c:v>3.8779870967741929E-2</c:v>
                </c:pt>
                <c:pt idx="56">
                  <c:v>3.7192166666666665E-2</c:v>
                </c:pt>
                <c:pt idx="57">
                  <c:v>3.4614225806451612E-2</c:v>
                </c:pt>
                <c:pt idx="58">
                  <c:v>3.4624533333333339E-2</c:v>
                </c:pt>
                <c:pt idx="59">
                  <c:v>3.3104677419354842E-2</c:v>
                </c:pt>
                <c:pt idx="60">
                  <c:v>3.3271483870967747E-2</c:v>
                </c:pt>
                <c:pt idx="61">
                  <c:v>3.3294749999999998E-2</c:v>
                </c:pt>
                <c:pt idx="62">
                  <c:v>3.3228548387096775E-2</c:v>
                </c:pt>
                <c:pt idx="63">
                  <c:v>3.3032733333333335E-2</c:v>
                </c:pt>
                <c:pt idx="64">
                  <c:v>3.414406451612903E-2</c:v>
                </c:pt>
                <c:pt idx="65">
                  <c:v>3.1565499999999996E-2</c:v>
                </c:pt>
                <c:pt idx="66">
                  <c:v>3.1381354838709678E-2</c:v>
                </c:pt>
                <c:pt idx="67">
                  <c:v>3.0268096774193547E-2</c:v>
                </c:pt>
                <c:pt idx="68">
                  <c:v>3.0033333333333335E-2</c:v>
                </c:pt>
                <c:pt idx="69">
                  <c:v>3.0459967741935483E-2</c:v>
                </c:pt>
                <c:pt idx="70">
                  <c:v>2.8335533333333333E-2</c:v>
                </c:pt>
                <c:pt idx="71">
                  <c:v>2.7378741935483869E-2</c:v>
                </c:pt>
                <c:pt idx="72">
                  <c:v>2.7850967741935486E-2</c:v>
                </c:pt>
                <c:pt idx="73">
                  <c:v>2.7116310344827584E-2</c:v>
                </c:pt>
                <c:pt idx="74">
                  <c:v>2.5892354838709677E-2</c:v>
                </c:pt>
                <c:pt idx="75">
                  <c:v>2.5143533333333336E-2</c:v>
                </c:pt>
                <c:pt idx="76">
                  <c:v>2.5316709677419356E-2</c:v>
                </c:pt>
                <c:pt idx="77">
                  <c:v>2.43476E-2</c:v>
                </c:pt>
                <c:pt idx="78">
                  <c:v>2.4365612903225805E-2</c:v>
                </c:pt>
                <c:pt idx="79">
                  <c:v>2.4344999999999999E-2</c:v>
                </c:pt>
                <c:pt idx="80">
                  <c:v>2.3368E-2</c:v>
                </c:pt>
                <c:pt idx="81">
                  <c:v>2.2860129032258064E-2</c:v>
                </c:pt>
                <c:pt idx="82">
                  <c:v>2.1455966666666666E-2</c:v>
                </c:pt>
                <c:pt idx="83">
                  <c:v>2.207693548387097E-2</c:v>
                </c:pt>
                <c:pt idx="84">
                  <c:v>2.0157870967741933E-2</c:v>
                </c:pt>
                <c:pt idx="85">
                  <c:v>2.2366500000000001E-2</c:v>
                </c:pt>
                <c:pt idx="86">
                  <c:v>2.3359387096774195E-2</c:v>
                </c:pt>
                <c:pt idx="87">
                  <c:v>2.2338333333333335E-2</c:v>
                </c:pt>
                <c:pt idx="88">
                  <c:v>1.9751870967741933E-2</c:v>
                </c:pt>
              </c:numCache>
            </c:numRef>
          </c:val>
        </c:ser>
        <c:ser>
          <c:idx val="34"/>
          <c:order val="34"/>
          <c:tx>
            <c:strRef>
              <c:f>'Permian Matrix'!$AK$97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Matrix'!$AK$98:$AK$186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3.9692580645161291E-2</c:v>
                </c:pt>
                <c:pt idx="34">
                  <c:v>6.7385E-2</c:v>
                </c:pt>
                <c:pt idx="35">
                  <c:v>6.3035483870967746E-2</c:v>
                </c:pt>
                <c:pt idx="36">
                  <c:v>5.6451032258064512E-2</c:v>
                </c:pt>
                <c:pt idx="37">
                  <c:v>5.3607035714285711E-2</c:v>
                </c:pt>
                <c:pt idx="38">
                  <c:v>5.1766419354838708E-2</c:v>
                </c:pt>
                <c:pt idx="39">
                  <c:v>4.6730566666666667E-2</c:v>
                </c:pt>
                <c:pt idx="40">
                  <c:v>4.6166387096774189E-2</c:v>
                </c:pt>
                <c:pt idx="41">
                  <c:v>4.7901566666666666E-2</c:v>
                </c:pt>
                <c:pt idx="42">
                  <c:v>4.520412903225806E-2</c:v>
                </c:pt>
                <c:pt idx="43">
                  <c:v>4.0381290322580643E-2</c:v>
                </c:pt>
                <c:pt idx="44">
                  <c:v>3.9787033333333333E-2</c:v>
                </c:pt>
                <c:pt idx="45">
                  <c:v>3.8267967741935485E-2</c:v>
                </c:pt>
                <c:pt idx="46">
                  <c:v>3.7953099999999997E-2</c:v>
                </c:pt>
                <c:pt idx="47">
                  <c:v>3.5330483870967745E-2</c:v>
                </c:pt>
                <c:pt idx="48">
                  <c:v>3.525367741935484E-2</c:v>
                </c:pt>
                <c:pt idx="49">
                  <c:v>3.3939249999999997E-2</c:v>
                </c:pt>
                <c:pt idx="50">
                  <c:v>3.4633548387096771E-2</c:v>
                </c:pt>
                <c:pt idx="51">
                  <c:v>3.3361833333333334E-2</c:v>
                </c:pt>
                <c:pt idx="52">
                  <c:v>3.3382645161290324E-2</c:v>
                </c:pt>
                <c:pt idx="53">
                  <c:v>3.1529966666666666E-2</c:v>
                </c:pt>
                <c:pt idx="54">
                  <c:v>3.0729677419354839E-2</c:v>
                </c:pt>
                <c:pt idx="55">
                  <c:v>2.7661193548387097E-2</c:v>
                </c:pt>
                <c:pt idx="56">
                  <c:v>2.9387966666666664E-2</c:v>
                </c:pt>
                <c:pt idx="57">
                  <c:v>2.7288870967741935E-2</c:v>
                </c:pt>
                <c:pt idx="58">
                  <c:v>2.7584133333333333E-2</c:v>
                </c:pt>
                <c:pt idx="59">
                  <c:v>2.7423483870967741E-2</c:v>
                </c:pt>
                <c:pt idx="60">
                  <c:v>2.8647838709677419E-2</c:v>
                </c:pt>
                <c:pt idx="61">
                  <c:v>2.6801999999999999E-2</c:v>
                </c:pt>
                <c:pt idx="62">
                  <c:v>2.5835451612903227E-2</c:v>
                </c:pt>
                <c:pt idx="63">
                  <c:v>2.5176566666666667E-2</c:v>
                </c:pt>
                <c:pt idx="64">
                  <c:v>2.8247774193548389E-2</c:v>
                </c:pt>
                <c:pt idx="65">
                  <c:v>2.4379233333333337E-2</c:v>
                </c:pt>
                <c:pt idx="66">
                  <c:v>2.0593E-2</c:v>
                </c:pt>
                <c:pt idx="67">
                  <c:v>2.4287322580645161E-2</c:v>
                </c:pt>
                <c:pt idx="68">
                  <c:v>2.4244566666666668E-2</c:v>
                </c:pt>
                <c:pt idx="69">
                  <c:v>2.4696645161290325E-2</c:v>
                </c:pt>
                <c:pt idx="70">
                  <c:v>2.3938933333333336E-2</c:v>
                </c:pt>
                <c:pt idx="71">
                  <c:v>2.3547999999999999E-2</c:v>
                </c:pt>
                <c:pt idx="72">
                  <c:v>2.3528419354838709E-2</c:v>
                </c:pt>
                <c:pt idx="73">
                  <c:v>2.2541068965517243E-2</c:v>
                </c:pt>
                <c:pt idx="74">
                  <c:v>2.1817161290322584E-2</c:v>
                </c:pt>
                <c:pt idx="75">
                  <c:v>2.05907E-2</c:v>
                </c:pt>
                <c:pt idx="76">
                  <c:v>1.9968E-2</c:v>
                </c:pt>
                <c:pt idx="77">
                  <c:v>2.0817633333333332E-2</c:v>
                </c:pt>
                <c:pt idx="78">
                  <c:v>2.0955806451612904E-2</c:v>
                </c:pt>
                <c:pt idx="79">
                  <c:v>2.0502354838709679E-2</c:v>
                </c:pt>
                <c:pt idx="80">
                  <c:v>1.9755466666666666E-2</c:v>
                </c:pt>
                <c:pt idx="81">
                  <c:v>1.8221741935483871E-2</c:v>
                </c:pt>
                <c:pt idx="82">
                  <c:v>1.8074400000000001E-2</c:v>
                </c:pt>
                <c:pt idx="83">
                  <c:v>1.6966709677419353E-2</c:v>
                </c:pt>
                <c:pt idx="84">
                  <c:v>1.7189225806451613E-2</c:v>
                </c:pt>
                <c:pt idx="85">
                  <c:v>1.7535749999999999E-2</c:v>
                </c:pt>
                <c:pt idx="86">
                  <c:v>1.721858064516129E-2</c:v>
                </c:pt>
                <c:pt idx="87">
                  <c:v>1.6549633333333334E-2</c:v>
                </c:pt>
                <c:pt idx="88">
                  <c:v>1.3437193548387096E-2</c:v>
                </c:pt>
              </c:numCache>
            </c:numRef>
          </c:val>
        </c:ser>
        <c:ser>
          <c:idx val="35"/>
          <c:order val="35"/>
          <c:tx>
            <c:strRef>
              <c:f>'Permian Matrix'!$AL$97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Matrix'!$AL$98:$AL$186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3.8562399999999997E-2</c:v>
                </c:pt>
                <c:pt idx="35">
                  <c:v>6.6270096774193543E-2</c:v>
                </c:pt>
                <c:pt idx="36">
                  <c:v>6.2200806451612904E-2</c:v>
                </c:pt>
                <c:pt idx="37">
                  <c:v>6.2346928571428574E-2</c:v>
                </c:pt>
                <c:pt idx="38">
                  <c:v>5.7351741935483869E-2</c:v>
                </c:pt>
                <c:pt idx="39">
                  <c:v>5.4660133333333333E-2</c:v>
                </c:pt>
                <c:pt idx="40">
                  <c:v>5.4961129032258062E-2</c:v>
                </c:pt>
                <c:pt idx="41">
                  <c:v>5.1593600000000003E-2</c:v>
                </c:pt>
                <c:pt idx="42">
                  <c:v>4.7898870967741938E-2</c:v>
                </c:pt>
                <c:pt idx="43">
                  <c:v>4.73208064516129E-2</c:v>
                </c:pt>
                <c:pt idx="44">
                  <c:v>4.5097700000000004E-2</c:v>
                </c:pt>
                <c:pt idx="45">
                  <c:v>4.4110580645161296E-2</c:v>
                </c:pt>
                <c:pt idx="46">
                  <c:v>4.339556666666667E-2</c:v>
                </c:pt>
                <c:pt idx="47">
                  <c:v>4.0742258064516125E-2</c:v>
                </c:pt>
                <c:pt idx="48">
                  <c:v>4.0764451612903228E-2</c:v>
                </c:pt>
                <c:pt idx="49">
                  <c:v>3.953475E-2</c:v>
                </c:pt>
                <c:pt idx="50">
                  <c:v>3.8765935483870965E-2</c:v>
                </c:pt>
                <c:pt idx="51">
                  <c:v>3.8203599999999997E-2</c:v>
                </c:pt>
                <c:pt idx="52">
                  <c:v>3.6782483870967747E-2</c:v>
                </c:pt>
                <c:pt idx="53">
                  <c:v>3.41464E-2</c:v>
                </c:pt>
                <c:pt idx="54">
                  <c:v>3.2208806451612906E-2</c:v>
                </c:pt>
                <c:pt idx="55">
                  <c:v>3.2013387096774197E-2</c:v>
                </c:pt>
                <c:pt idx="56">
                  <c:v>2.9053633333333332E-2</c:v>
                </c:pt>
                <c:pt idx="57">
                  <c:v>2.8086548387096774E-2</c:v>
                </c:pt>
                <c:pt idx="58">
                  <c:v>2.7902833333333332E-2</c:v>
                </c:pt>
                <c:pt idx="59">
                  <c:v>2.5929645161290323E-2</c:v>
                </c:pt>
                <c:pt idx="60">
                  <c:v>2.6187290322580645E-2</c:v>
                </c:pt>
                <c:pt idx="61">
                  <c:v>2.5826535714285715E-2</c:v>
                </c:pt>
                <c:pt idx="62">
                  <c:v>2.5401258064516128E-2</c:v>
                </c:pt>
                <c:pt idx="63">
                  <c:v>2.4984433333333333E-2</c:v>
                </c:pt>
                <c:pt idx="64">
                  <c:v>2.5934225806451616E-2</c:v>
                </c:pt>
                <c:pt idx="65">
                  <c:v>2.5103966666666665E-2</c:v>
                </c:pt>
                <c:pt idx="66">
                  <c:v>2.423267741935484E-2</c:v>
                </c:pt>
                <c:pt idx="67">
                  <c:v>2.5556419354838707E-2</c:v>
                </c:pt>
                <c:pt idx="68">
                  <c:v>2.4631666666666666E-2</c:v>
                </c:pt>
                <c:pt idx="69">
                  <c:v>2.3100516129032259E-2</c:v>
                </c:pt>
                <c:pt idx="70">
                  <c:v>2.2797999999999999E-2</c:v>
                </c:pt>
                <c:pt idx="71">
                  <c:v>2.196051612903226E-2</c:v>
                </c:pt>
                <c:pt idx="72">
                  <c:v>2.0885451612903227E-2</c:v>
                </c:pt>
                <c:pt idx="73">
                  <c:v>2.1626137931034482E-2</c:v>
                </c:pt>
                <c:pt idx="74">
                  <c:v>2.1624838709677421E-2</c:v>
                </c:pt>
                <c:pt idx="75">
                  <c:v>2.0822300000000002E-2</c:v>
                </c:pt>
                <c:pt idx="76">
                  <c:v>2.0925451612903226E-2</c:v>
                </c:pt>
                <c:pt idx="77">
                  <c:v>2.074266666666667E-2</c:v>
                </c:pt>
                <c:pt idx="78">
                  <c:v>1.9144903225806451E-2</c:v>
                </c:pt>
                <c:pt idx="79">
                  <c:v>1.9483161290322581E-2</c:v>
                </c:pt>
                <c:pt idx="80">
                  <c:v>1.8750466666666667E-2</c:v>
                </c:pt>
                <c:pt idx="81">
                  <c:v>1.7713774193548387E-2</c:v>
                </c:pt>
                <c:pt idx="82">
                  <c:v>1.6651866666666668E-2</c:v>
                </c:pt>
                <c:pt idx="83">
                  <c:v>1.7157451612903229E-2</c:v>
                </c:pt>
                <c:pt idx="84">
                  <c:v>1.6657451612903225E-2</c:v>
                </c:pt>
                <c:pt idx="85">
                  <c:v>1.6848357142857144E-2</c:v>
                </c:pt>
                <c:pt idx="86">
                  <c:v>1.6170483870967742E-2</c:v>
                </c:pt>
                <c:pt idx="87">
                  <c:v>1.5736266666666669E-2</c:v>
                </c:pt>
                <c:pt idx="88">
                  <c:v>1.0511451612903226E-2</c:v>
                </c:pt>
              </c:numCache>
            </c:numRef>
          </c:val>
        </c:ser>
        <c:ser>
          <c:idx val="36"/>
          <c:order val="36"/>
          <c:tx>
            <c:strRef>
              <c:f>'Permian Matrix'!$AM$97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Matrix'!$AM$98:$AM$186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3.5089967741935478E-2</c:v>
                </c:pt>
                <c:pt idx="36">
                  <c:v>6.2634032258064506E-2</c:v>
                </c:pt>
                <c:pt idx="37">
                  <c:v>6.6963857142857144E-2</c:v>
                </c:pt>
                <c:pt idx="38">
                  <c:v>6.7023483870967737E-2</c:v>
                </c:pt>
                <c:pt idx="39">
                  <c:v>6.4006099999999996E-2</c:v>
                </c:pt>
                <c:pt idx="40">
                  <c:v>5.7563096774193551E-2</c:v>
                </c:pt>
                <c:pt idx="41">
                  <c:v>5.2809399999999999E-2</c:v>
                </c:pt>
                <c:pt idx="42">
                  <c:v>5.3987290322580643E-2</c:v>
                </c:pt>
                <c:pt idx="43">
                  <c:v>5.2593161290322578E-2</c:v>
                </c:pt>
                <c:pt idx="44">
                  <c:v>4.9021233333333331E-2</c:v>
                </c:pt>
                <c:pt idx="45">
                  <c:v>5.0031032258064517E-2</c:v>
                </c:pt>
                <c:pt idx="46">
                  <c:v>4.8867299999999995E-2</c:v>
                </c:pt>
                <c:pt idx="47">
                  <c:v>4.8128935483870969E-2</c:v>
                </c:pt>
                <c:pt idx="48">
                  <c:v>4.5750677419354839E-2</c:v>
                </c:pt>
                <c:pt idx="49">
                  <c:v>4.4981392857142859E-2</c:v>
                </c:pt>
                <c:pt idx="50">
                  <c:v>4.5669225806451615E-2</c:v>
                </c:pt>
                <c:pt idx="51">
                  <c:v>4.3988733333333328E-2</c:v>
                </c:pt>
                <c:pt idx="52">
                  <c:v>4.290870967741936E-2</c:v>
                </c:pt>
                <c:pt idx="53">
                  <c:v>3.9795733333333333E-2</c:v>
                </c:pt>
                <c:pt idx="54">
                  <c:v>3.9977483870967737E-2</c:v>
                </c:pt>
                <c:pt idx="55">
                  <c:v>3.8983483870967742E-2</c:v>
                </c:pt>
                <c:pt idx="56">
                  <c:v>3.7305499999999998E-2</c:v>
                </c:pt>
                <c:pt idx="57">
                  <c:v>3.4027193548387097E-2</c:v>
                </c:pt>
                <c:pt idx="58">
                  <c:v>3.4796433333333335E-2</c:v>
                </c:pt>
                <c:pt idx="59">
                  <c:v>3.2155290322580646E-2</c:v>
                </c:pt>
                <c:pt idx="60">
                  <c:v>3.2485096774193555E-2</c:v>
                </c:pt>
                <c:pt idx="61">
                  <c:v>3.1824642857142857E-2</c:v>
                </c:pt>
                <c:pt idx="62">
                  <c:v>3.0706903225806454E-2</c:v>
                </c:pt>
                <c:pt idx="63">
                  <c:v>2.9749433333333335E-2</c:v>
                </c:pt>
                <c:pt idx="64">
                  <c:v>3.0220387096774194E-2</c:v>
                </c:pt>
                <c:pt idx="65">
                  <c:v>2.9164733333333335E-2</c:v>
                </c:pt>
                <c:pt idx="66">
                  <c:v>2.8773258064516128E-2</c:v>
                </c:pt>
                <c:pt idx="67">
                  <c:v>2.6896064516129033E-2</c:v>
                </c:pt>
                <c:pt idx="68">
                  <c:v>2.7005900000000003E-2</c:v>
                </c:pt>
                <c:pt idx="69">
                  <c:v>2.609709677419355E-2</c:v>
                </c:pt>
                <c:pt idx="70">
                  <c:v>2.7254933333333335E-2</c:v>
                </c:pt>
                <c:pt idx="71">
                  <c:v>2.5470645161290321E-2</c:v>
                </c:pt>
                <c:pt idx="72">
                  <c:v>2.5569903225806451E-2</c:v>
                </c:pt>
                <c:pt idx="73">
                  <c:v>2.3219034482758617E-2</c:v>
                </c:pt>
                <c:pt idx="74">
                  <c:v>2.282964516129032E-2</c:v>
                </c:pt>
                <c:pt idx="75">
                  <c:v>2.2801699999999998E-2</c:v>
                </c:pt>
                <c:pt idx="76">
                  <c:v>2.1958225806451612E-2</c:v>
                </c:pt>
                <c:pt idx="77">
                  <c:v>2.2447166666666667E-2</c:v>
                </c:pt>
                <c:pt idx="78">
                  <c:v>2.234183870967742E-2</c:v>
                </c:pt>
                <c:pt idx="79">
                  <c:v>2.1227129032258065E-2</c:v>
                </c:pt>
                <c:pt idx="80">
                  <c:v>2.1520566666666668E-2</c:v>
                </c:pt>
                <c:pt idx="81">
                  <c:v>2.0996806451612903E-2</c:v>
                </c:pt>
                <c:pt idx="82">
                  <c:v>2.0370733333333335E-2</c:v>
                </c:pt>
                <c:pt idx="83">
                  <c:v>2.0535967741935484E-2</c:v>
                </c:pt>
                <c:pt idx="84">
                  <c:v>1.9978451612903226E-2</c:v>
                </c:pt>
                <c:pt idx="85">
                  <c:v>1.9568964285714283E-2</c:v>
                </c:pt>
                <c:pt idx="86">
                  <c:v>1.8425451612903224E-2</c:v>
                </c:pt>
                <c:pt idx="87">
                  <c:v>1.6241800000000001E-2</c:v>
                </c:pt>
                <c:pt idx="88">
                  <c:v>1.5001225806451614E-2</c:v>
                </c:pt>
              </c:numCache>
            </c:numRef>
          </c:val>
        </c:ser>
        <c:ser>
          <c:idx val="37"/>
          <c:order val="37"/>
          <c:tx>
            <c:strRef>
              <c:f>'Permian Matrix'!$AN$97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Matrix'!$AN$98:$AN$186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1.8273225806451614E-2</c:v>
                </c:pt>
                <c:pt idx="37">
                  <c:v>4.3645464285714287E-2</c:v>
                </c:pt>
                <c:pt idx="38">
                  <c:v>4.5742483870967743E-2</c:v>
                </c:pt>
                <c:pt idx="39">
                  <c:v>4.1205266666666671E-2</c:v>
                </c:pt>
                <c:pt idx="40">
                  <c:v>3.2890580645161295E-2</c:v>
                </c:pt>
                <c:pt idx="41">
                  <c:v>3.3410733333333331E-2</c:v>
                </c:pt>
                <c:pt idx="42">
                  <c:v>3.0646193548387095E-2</c:v>
                </c:pt>
                <c:pt idx="43">
                  <c:v>2.8415225806451613E-2</c:v>
                </c:pt>
                <c:pt idx="44">
                  <c:v>2.5643566666666666E-2</c:v>
                </c:pt>
                <c:pt idx="45">
                  <c:v>2.3380193548387097E-2</c:v>
                </c:pt>
                <c:pt idx="46">
                  <c:v>2.3864066666666666E-2</c:v>
                </c:pt>
                <c:pt idx="47">
                  <c:v>2.8469096774193549E-2</c:v>
                </c:pt>
                <c:pt idx="48">
                  <c:v>2.9565870967741933E-2</c:v>
                </c:pt>
                <c:pt idx="49">
                  <c:v>2.7225714285714287E-2</c:v>
                </c:pt>
                <c:pt idx="50">
                  <c:v>2.6508354838709679E-2</c:v>
                </c:pt>
                <c:pt idx="51">
                  <c:v>1.9678499999999998E-2</c:v>
                </c:pt>
                <c:pt idx="52">
                  <c:v>2.3601096774193548E-2</c:v>
                </c:pt>
                <c:pt idx="53">
                  <c:v>2.2115733333333332E-2</c:v>
                </c:pt>
                <c:pt idx="54">
                  <c:v>2.0094193548387099E-2</c:v>
                </c:pt>
                <c:pt idx="55">
                  <c:v>1.9580838709677421E-2</c:v>
                </c:pt>
                <c:pt idx="56">
                  <c:v>1.8022866666666668E-2</c:v>
                </c:pt>
                <c:pt idx="57">
                  <c:v>1.5152741935483872E-2</c:v>
                </c:pt>
                <c:pt idx="58">
                  <c:v>1.4560033333333333E-2</c:v>
                </c:pt>
                <c:pt idx="59">
                  <c:v>1.3232129032258065E-2</c:v>
                </c:pt>
                <c:pt idx="60">
                  <c:v>1.3790258064516128E-2</c:v>
                </c:pt>
                <c:pt idx="61">
                  <c:v>1.4096964285714286E-2</c:v>
                </c:pt>
                <c:pt idx="62">
                  <c:v>1.3345064516129032E-2</c:v>
                </c:pt>
                <c:pt idx="63">
                  <c:v>1.4096466666666667E-2</c:v>
                </c:pt>
                <c:pt idx="64">
                  <c:v>1.3835516129032258E-2</c:v>
                </c:pt>
                <c:pt idx="65">
                  <c:v>1.3939E-2</c:v>
                </c:pt>
                <c:pt idx="66">
                  <c:v>1.3177516129032259E-2</c:v>
                </c:pt>
                <c:pt idx="67">
                  <c:v>1.2736096774193548E-2</c:v>
                </c:pt>
                <c:pt idx="68">
                  <c:v>1.2590666666666667E-2</c:v>
                </c:pt>
                <c:pt idx="69">
                  <c:v>1.2735645161290323E-2</c:v>
                </c:pt>
                <c:pt idx="70">
                  <c:v>1.2696933333333334E-2</c:v>
                </c:pt>
                <c:pt idx="71">
                  <c:v>1.2022935483870968E-2</c:v>
                </c:pt>
                <c:pt idx="72">
                  <c:v>1.2022645161290322E-2</c:v>
                </c:pt>
                <c:pt idx="73">
                  <c:v>1.1823172413793104E-2</c:v>
                </c:pt>
                <c:pt idx="74">
                  <c:v>1.1366741935483871E-2</c:v>
                </c:pt>
                <c:pt idx="75">
                  <c:v>1.1718766666666667E-2</c:v>
                </c:pt>
                <c:pt idx="76">
                  <c:v>1.0913903225806451E-2</c:v>
                </c:pt>
                <c:pt idx="77">
                  <c:v>9.9682333333333331E-3</c:v>
                </c:pt>
                <c:pt idx="78">
                  <c:v>1.0187967741935484E-2</c:v>
                </c:pt>
                <c:pt idx="79">
                  <c:v>1.0521290322580645E-2</c:v>
                </c:pt>
                <c:pt idx="80">
                  <c:v>1.2017699999999999E-2</c:v>
                </c:pt>
                <c:pt idx="81">
                  <c:v>1.1599741935483871E-2</c:v>
                </c:pt>
                <c:pt idx="82">
                  <c:v>1.1224933333333333E-2</c:v>
                </c:pt>
                <c:pt idx="83">
                  <c:v>1.1579806451612903E-2</c:v>
                </c:pt>
                <c:pt idx="84">
                  <c:v>1.1009677419354838E-2</c:v>
                </c:pt>
                <c:pt idx="85">
                  <c:v>1.2062571428571428E-2</c:v>
                </c:pt>
                <c:pt idx="86">
                  <c:v>1.2328548387096775E-2</c:v>
                </c:pt>
                <c:pt idx="87">
                  <c:v>1.1439700000000001E-2</c:v>
                </c:pt>
                <c:pt idx="88">
                  <c:v>1.1114451612903227E-2</c:v>
                </c:pt>
              </c:numCache>
            </c:numRef>
          </c:val>
        </c:ser>
        <c:ser>
          <c:idx val="38"/>
          <c:order val="38"/>
          <c:tx>
            <c:strRef>
              <c:f>'Permian Matrix'!$AO$97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Matrix'!$AO$98:$AO$186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3.956364285714286E-2</c:v>
                </c:pt>
                <c:pt idx="38">
                  <c:v>4.6770935483870971E-2</c:v>
                </c:pt>
                <c:pt idx="39">
                  <c:v>4.5449533333333333E-2</c:v>
                </c:pt>
                <c:pt idx="40">
                  <c:v>4.574054838709677E-2</c:v>
                </c:pt>
                <c:pt idx="41">
                  <c:v>4.2526033333333338E-2</c:v>
                </c:pt>
                <c:pt idx="42">
                  <c:v>3.7242935483870969E-2</c:v>
                </c:pt>
                <c:pt idx="43">
                  <c:v>3.5173290322580639E-2</c:v>
                </c:pt>
                <c:pt idx="44">
                  <c:v>3.33035E-2</c:v>
                </c:pt>
                <c:pt idx="45">
                  <c:v>3.0773967741935485E-2</c:v>
                </c:pt>
                <c:pt idx="46">
                  <c:v>3.1255166666666667E-2</c:v>
                </c:pt>
                <c:pt idx="47">
                  <c:v>2.5808612903225805E-2</c:v>
                </c:pt>
                <c:pt idx="48">
                  <c:v>2.4362967741935485E-2</c:v>
                </c:pt>
                <c:pt idx="49">
                  <c:v>2.5186964285714285E-2</c:v>
                </c:pt>
                <c:pt idx="50">
                  <c:v>2.4702225806451615E-2</c:v>
                </c:pt>
                <c:pt idx="51">
                  <c:v>2.6796266666666669E-2</c:v>
                </c:pt>
                <c:pt idx="52">
                  <c:v>2.9623548387096774E-2</c:v>
                </c:pt>
                <c:pt idx="53">
                  <c:v>2.7681733333333333E-2</c:v>
                </c:pt>
                <c:pt idx="54">
                  <c:v>2.9467161290322581E-2</c:v>
                </c:pt>
                <c:pt idx="55">
                  <c:v>2.6286709677419352E-2</c:v>
                </c:pt>
                <c:pt idx="56">
                  <c:v>2.5412933333333332E-2</c:v>
                </c:pt>
                <c:pt idx="57">
                  <c:v>2.4223612903225809E-2</c:v>
                </c:pt>
                <c:pt idx="58">
                  <c:v>2.3512633333333331E-2</c:v>
                </c:pt>
                <c:pt idx="59">
                  <c:v>2.3288032258064518E-2</c:v>
                </c:pt>
                <c:pt idx="60">
                  <c:v>2.2214483870967739E-2</c:v>
                </c:pt>
                <c:pt idx="61">
                  <c:v>2.098260714285714E-2</c:v>
                </c:pt>
                <c:pt idx="62">
                  <c:v>1.9871161290322584E-2</c:v>
                </c:pt>
                <c:pt idx="63">
                  <c:v>2.14693E-2</c:v>
                </c:pt>
                <c:pt idx="64">
                  <c:v>2.2347548387096773E-2</c:v>
                </c:pt>
                <c:pt idx="65">
                  <c:v>2.3858266666666669E-2</c:v>
                </c:pt>
                <c:pt idx="66">
                  <c:v>2.1634774193548388E-2</c:v>
                </c:pt>
                <c:pt idx="67">
                  <c:v>2.0037419354838711E-2</c:v>
                </c:pt>
                <c:pt idx="68">
                  <c:v>2.0364133333333333E-2</c:v>
                </c:pt>
                <c:pt idx="69">
                  <c:v>2.0971806451612902E-2</c:v>
                </c:pt>
                <c:pt idx="70">
                  <c:v>1.9001900000000002E-2</c:v>
                </c:pt>
                <c:pt idx="71">
                  <c:v>2.0335225806451612E-2</c:v>
                </c:pt>
                <c:pt idx="72">
                  <c:v>1.8701193548387094E-2</c:v>
                </c:pt>
                <c:pt idx="73">
                  <c:v>1.9015034482758621E-2</c:v>
                </c:pt>
                <c:pt idx="74">
                  <c:v>1.5009935483870968E-2</c:v>
                </c:pt>
                <c:pt idx="75">
                  <c:v>1.7578699999999999E-2</c:v>
                </c:pt>
                <c:pt idx="76">
                  <c:v>1.7069290322580644E-2</c:v>
                </c:pt>
                <c:pt idx="77">
                  <c:v>1.7575133333333333E-2</c:v>
                </c:pt>
                <c:pt idx="78">
                  <c:v>1.7088967741935482E-2</c:v>
                </c:pt>
                <c:pt idx="79">
                  <c:v>1.6409322580645161E-2</c:v>
                </c:pt>
                <c:pt idx="80">
                  <c:v>1.7003900000000002E-2</c:v>
                </c:pt>
                <c:pt idx="81">
                  <c:v>1.5514290322580646E-2</c:v>
                </c:pt>
                <c:pt idx="82">
                  <c:v>1.4766166666666667E-2</c:v>
                </c:pt>
                <c:pt idx="83">
                  <c:v>1.4955709677419356E-2</c:v>
                </c:pt>
                <c:pt idx="84">
                  <c:v>1.4878516129032257E-2</c:v>
                </c:pt>
                <c:pt idx="85">
                  <c:v>1.5825714285714287E-2</c:v>
                </c:pt>
                <c:pt idx="86">
                  <c:v>1.5072064516129031E-2</c:v>
                </c:pt>
                <c:pt idx="87">
                  <c:v>1.4636233333333333E-2</c:v>
                </c:pt>
                <c:pt idx="88">
                  <c:v>1.3006612903225806E-2</c:v>
                </c:pt>
              </c:numCache>
            </c:numRef>
          </c:val>
        </c:ser>
        <c:ser>
          <c:idx val="39"/>
          <c:order val="39"/>
          <c:tx>
            <c:strRef>
              <c:f>'Permian Matrix'!$AP$97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Matrix'!$AP$98:$AP$186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3.7687967741935481E-2</c:v>
                </c:pt>
                <c:pt idx="39">
                  <c:v>6.0554799999999999E-2</c:v>
                </c:pt>
                <c:pt idx="40">
                  <c:v>5.4058903225806455E-2</c:v>
                </c:pt>
                <c:pt idx="41">
                  <c:v>4.7811766666666665E-2</c:v>
                </c:pt>
                <c:pt idx="42">
                  <c:v>4.7101064516129026E-2</c:v>
                </c:pt>
                <c:pt idx="43">
                  <c:v>4.5870225806451614E-2</c:v>
                </c:pt>
                <c:pt idx="44">
                  <c:v>4.4277699999999996E-2</c:v>
                </c:pt>
                <c:pt idx="45">
                  <c:v>4.3963806451612901E-2</c:v>
                </c:pt>
                <c:pt idx="46">
                  <c:v>4.4092899999999997E-2</c:v>
                </c:pt>
                <c:pt idx="47">
                  <c:v>4.0714E-2</c:v>
                </c:pt>
                <c:pt idx="48">
                  <c:v>4.0324387096774196E-2</c:v>
                </c:pt>
                <c:pt idx="49">
                  <c:v>3.7185785714285713E-2</c:v>
                </c:pt>
                <c:pt idx="50">
                  <c:v>3.6982645161290323E-2</c:v>
                </c:pt>
                <c:pt idx="51">
                  <c:v>3.5989433333333334E-2</c:v>
                </c:pt>
                <c:pt idx="52">
                  <c:v>3.5556032258064516E-2</c:v>
                </c:pt>
                <c:pt idx="53">
                  <c:v>3.394266666666667E-2</c:v>
                </c:pt>
                <c:pt idx="54">
                  <c:v>3.3056612903225806E-2</c:v>
                </c:pt>
                <c:pt idx="55">
                  <c:v>3.3500225806451615E-2</c:v>
                </c:pt>
                <c:pt idx="56">
                  <c:v>3.3309200000000004E-2</c:v>
                </c:pt>
                <c:pt idx="57">
                  <c:v>3.1653000000000001E-2</c:v>
                </c:pt>
                <c:pt idx="58">
                  <c:v>3.0553766666666666E-2</c:v>
                </c:pt>
                <c:pt idx="59">
                  <c:v>2.9035096774193549E-2</c:v>
                </c:pt>
                <c:pt idx="60">
                  <c:v>2.7627548387096777E-2</c:v>
                </c:pt>
                <c:pt idx="61">
                  <c:v>2.7107821428571429E-2</c:v>
                </c:pt>
                <c:pt idx="62">
                  <c:v>2.6046193548387098E-2</c:v>
                </c:pt>
                <c:pt idx="63">
                  <c:v>2.6835766666666667E-2</c:v>
                </c:pt>
                <c:pt idx="64">
                  <c:v>2.723909677419355E-2</c:v>
                </c:pt>
                <c:pt idx="65">
                  <c:v>2.5551633333333334E-2</c:v>
                </c:pt>
                <c:pt idx="66">
                  <c:v>2.2762387096774191E-2</c:v>
                </c:pt>
                <c:pt idx="67">
                  <c:v>2.4016967741935485E-2</c:v>
                </c:pt>
                <c:pt idx="68">
                  <c:v>2.1629366666666667E-2</c:v>
                </c:pt>
                <c:pt idx="69">
                  <c:v>2.0576806451612903E-2</c:v>
                </c:pt>
                <c:pt idx="70">
                  <c:v>2.0759666666666666E-2</c:v>
                </c:pt>
                <c:pt idx="71">
                  <c:v>2.2165161290322578E-2</c:v>
                </c:pt>
                <c:pt idx="72">
                  <c:v>2.1461838709677421E-2</c:v>
                </c:pt>
                <c:pt idx="73">
                  <c:v>1.9939344827586206E-2</c:v>
                </c:pt>
                <c:pt idx="74">
                  <c:v>2.0192129032258064E-2</c:v>
                </c:pt>
                <c:pt idx="75">
                  <c:v>2.2727800000000003E-2</c:v>
                </c:pt>
                <c:pt idx="76">
                  <c:v>2.2378451612903225E-2</c:v>
                </c:pt>
                <c:pt idx="77">
                  <c:v>2.3480866666666666E-2</c:v>
                </c:pt>
                <c:pt idx="78">
                  <c:v>2.3292032258064515E-2</c:v>
                </c:pt>
                <c:pt idx="79">
                  <c:v>2.1727967741935486E-2</c:v>
                </c:pt>
                <c:pt idx="80">
                  <c:v>2.2337433333333333E-2</c:v>
                </c:pt>
                <c:pt idx="81">
                  <c:v>1.8336129032258067E-2</c:v>
                </c:pt>
                <c:pt idx="82">
                  <c:v>1.9108566666666667E-2</c:v>
                </c:pt>
                <c:pt idx="83">
                  <c:v>2.0469483870967739E-2</c:v>
                </c:pt>
                <c:pt idx="84">
                  <c:v>1.8720096774193548E-2</c:v>
                </c:pt>
                <c:pt idx="85">
                  <c:v>1.9912321428571429E-2</c:v>
                </c:pt>
                <c:pt idx="86">
                  <c:v>1.9963838709677419E-2</c:v>
                </c:pt>
                <c:pt idx="87">
                  <c:v>1.9309333333333335E-2</c:v>
                </c:pt>
                <c:pt idx="88">
                  <c:v>1.5607322580645162E-2</c:v>
                </c:pt>
              </c:numCache>
            </c:numRef>
          </c:val>
        </c:ser>
        <c:ser>
          <c:idx val="40"/>
          <c:order val="40"/>
          <c:tx>
            <c:strRef>
              <c:f>'Permian Matrix'!$AQ$97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Matrix'!$AQ$98:$AQ$186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4.6468733333333331E-2</c:v>
                </c:pt>
                <c:pt idx="40">
                  <c:v>7.4370290322580648E-2</c:v>
                </c:pt>
                <c:pt idx="41">
                  <c:v>6.7054866666666657E-2</c:v>
                </c:pt>
                <c:pt idx="42">
                  <c:v>6.2864806451612909E-2</c:v>
                </c:pt>
                <c:pt idx="43">
                  <c:v>5.998725806451613E-2</c:v>
                </c:pt>
                <c:pt idx="44">
                  <c:v>5.7303399999999997E-2</c:v>
                </c:pt>
                <c:pt idx="45">
                  <c:v>5.4700419354838707E-2</c:v>
                </c:pt>
                <c:pt idx="46">
                  <c:v>5.4375766666666665E-2</c:v>
                </c:pt>
                <c:pt idx="47">
                  <c:v>5.3250451612903225E-2</c:v>
                </c:pt>
                <c:pt idx="48">
                  <c:v>5.2397419354838708E-2</c:v>
                </c:pt>
                <c:pt idx="49">
                  <c:v>5.0291107142857137E-2</c:v>
                </c:pt>
                <c:pt idx="50">
                  <c:v>5.1537741935483869E-2</c:v>
                </c:pt>
                <c:pt idx="51">
                  <c:v>5.0503900000000004E-2</c:v>
                </c:pt>
                <c:pt idx="52">
                  <c:v>4.9721322580645162E-2</c:v>
                </c:pt>
                <c:pt idx="53">
                  <c:v>5.0093900000000004E-2</c:v>
                </c:pt>
                <c:pt idx="54">
                  <c:v>5.0656612903225803E-2</c:v>
                </c:pt>
                <c:pt idx="55">
                  <c:v>4.7869774193548383E-2</c:v>
                </c:pt>
                <c:pt idx="56">
                  <c:v>4.6399366666666664E-2</c:v>
                </c:pt>
                <c:pt idx="57">
                  <c:v>4.3427129032258066E-2</c:v>
                </c:pt>
                <c:pt idx="58">
                  <c:v>4.4448333333333333E-2</c:v>
                </c:pt>
                <c:pt idx="59">
                  <c:v>4.2478290322580645E-2</c:v>
                </c:pt>
                <c:pt idx="60">
                  <c:v>4.2168225806451611E-2</c:v>
                </c:pt>
                <c:pt idx="61">
                  <c:v>4.3507857142857147E-2</c:v>
                </c:pt>
                <c:pt idx="62">
                  <c:v>3.8191419354838711E-2</c:v>
                </c:pt>
                <c:pt idx="63">
                  <c:v>4.8878266666666663E-2</c:v>
                </c:pt>
                <c:pt idx="64">
                  <c:v>4.3401999999999996E-2</c:v>
                </c:pt>
                <c:pt idx="65">
                  <c:v>4.1215700000000001E-2</c:v>
                </c:pt>
                <c:pt idx="66">
                  <c:v>4.1182709677419355E-2</c:v>
                </c:pt>
                <c:pt idx="67">
                  <c:v>4.1041935483870966E-2</c:v>
                </c:pt>
                <c:pt idx="68">
                  <c:v>4.0170633333333337E-2</c:v>
                </c:pt>
                <c:pt idx="69">
                  <c:v>3.9062032258064518E-2</c:v>
                </c:pt>
                <c:pt idx="70">
                  <c:v>3.4928166666666663E-2</c:v>
                </c:pt>
                <c:pt idx="71">
                  <c:v>3.3896516129032259E-2</c:v>
                </c:pt>
                <c:pt idx="72">
                  <c:v>3.5661322580645166E-2</c:v>
                </c:pt>
                <c:pt idx="73">
                  <c:v>3.069196551724138E-2</c:v>
                </c:pt>
                <c:pt idx="74">
                  <c:v>3.2288193548387099E-2</c:v>
                </c:pt>
                <c:pt idx="75">
                  <c:v>3.1117033333333332E-2</c:v>
                </c:pt>
                <c:pt idx="76">
                  <c:v>2.4592548387096774E-2</c:v>
                </c:pt>
                <c:pt idx="77">
                  <c:v>2.4439966666666667E-2</c:v>
                </c:pt>
                <c:pt idx="78">
                  <c:v>2.3921032258064516E-2</c:v>
                </c:pt>
                <c:pt idx="79">
                  <c:v>2.3497774193548388E-2</c:v>
                </c:pt>
                <c:pt idx="80">
                  <c:v>2.7989900000000002E-2</c:v>
                </c:pt>
                <c:pt idx="81">
                  <c:v>2.6028225806451612E-2</c:v>
                </c:pt>
                <c:pt idx="82">
                  <c:v>3.0208633333333335E-2</c:v>
                </c:pt>
                <c:pt idx="83">
                  <c:v>2.719890322580645E-2</c:v>
                </c:pt>
                <c:pt idx="84">
                  <c:v>3.0814161290322578E-2</c:v>
                </c:pt>
                <c:pt idx="85">
                  <c:v>2.9391964285714285E-2</c:v>
                </c:pt>
                <c:pt idx="86">
                  <c:v>2.5826870967741937E-2</c:v>
                </c:pt>
                <c:pt idx="87">
                  <c:v>2.4832366666666668E-2</c:v>
                </c:pt>
                <c:pt idx="88">
                  <c:v>1.3311451612903225E-2</c:v>
                </c:pt>
              </c:numCache>
            </c:numRef>
          </c:val>
        </c:ser>
        <c:ser>
          <c:idx val="41"/>
          <c:order val="41"/>
          <c:tx>
            <c:strRef>
              <c:f>'Permian Matrix'!$AR$97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Matrix'!$AR$98:$AR$186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4.6200387096774195E-2</c:v>
                </c:pt>
                <c:pt idx="41">
                  <c:v>8.4827866666666668E-2</c:v>
                </c:pt>
                <c:pt idx="42">
                  <c:v>8.9879096774193548E-2</c:v>
                </c:pt>
                <c:pt idx="43">
                  <c:v>7.8751354838709667E-2</c:v>
                </c:pt>
                <c:pt idx="44">
                  <c:v>7.5360466666666667E-2</c:v>
                </c:pt>
                <c:pt idx="45">
                  <c:v>7.1612741935483865E-2</c:v>
                </c:pt>
                <c:pt idx="46">
                  <c:v>7.5234833333333334E-2</c:v>
                </c:pt>
                <c:pt idx="47">
                  <c:v>6.4428354838709678E-2</c:v>
                </c:pt>
                <c:pt idx="48">
                  <c:v>6.0736967741935481E-2</c:v>
                </c:pt>
                <c:pt idx="49">
                  <c:v>6.4659357142857143E-2</c:v>
                </c:pt>
                <c:pt idx="50">
                  <c:v>5.8387677419354835E-2</c:v>
                </c:pt>
                <c:pt idx="51">
                  <c:v>5.5908800000000002E-2</c:v>
                </c:pt>
                <c:pt idx="52">
                  <c:v>5.179325806451613E-2</c:v>
                </c:pt>
                <c:pt idx="53">
                  <c:v>4.8755266666666665E-2</c:v>
                </c:pt>
                <c:pt idx="54">
                  <c:v>4.2947096774193554E-2</c:v>
                </c:pt>
                <c:pt idx="55">
                  <c:v>3.9685677419354838E-2</c:v>
                </c:pt>
                <c:pt idx="56">
                  <c:v>3.8562366666666667E-2</c:v>
                </c:pt>
                <c:pt idx="57">
                  <c:v>3.6296516129032258E-2</c:v>
                </c:pt>
                <c:pt idx="58">
                  <c:v>3.573493333333333E-2</c:v>
                </c:pt>
                <c:pt idx="59">
                  <c:v>3.4009096774193545E-2</c:v>
                </c:pt>
                <c:pt idx="60">
                  <c:v>3.2373290322580642E-2</c:v>
                </c:pt>
                <c:pt idx="61">
                  <c:v>3.1952714285714286E-2</c:v>
                </c:pt>
                <c:pt idx="62">
                  <c:v>3.2382193548387096E-2</c:v>
                </c:pt>
                <c:pt idx="63">
                  <c:v>3.0986966666666668E-2</c:v>
                </c:pt>
                <c:pt idx="64">
                  <c:v>2.8197774193548387E-2</c:v>
                </c:pt>
                <c:pt idx="65">
                  <c:v>3.0885933333333334E-2</c:v>
                </c:pt>
                <c:pt idx="66">
                  <c:v>2.7448645161290322E-2</c:v>
                </c:pt>
                <c:pt idx="67">
                  <c:v>2.5550032258064515E-2</c:v>
                </c:pt>
                <c:pt idx="68">
                  <c:v>2.5046566666666666E-2</c:v>
                </c:pt>
                <c:pt idx="69">
                  <c:v>2.3578903225806452E-2</c:v>
                </c:pt>
                <c:pt idx="70">
                  <c:v>2.3304366666666666E-2</c:v>
                </c:pt>
                <c:pt idx="71">
                  <c:v>2.2556645161290322E-2</c:v>
                </c:pt>
                <c:pt idx="72">
                  <c:v>2.2036774193548388E-2</c:v>
                </c:pt>
                <c:pt idx="73">
                  <c:v>2.0330758620689657E-2</c:v>
                </c:pt>
                <c:pt idx="74">
                  <c:v>2.0615096774193549E-2</c:v>
                </c:pt>
                <c:pt idx="75">
                  <c:v>2.0037266666666668E-2</c:v>
                </c:pt>
                <c:pt idx="76">
                  <c:v>2.0103580645161288E-2</c:v>
                </c:pt>
                <c:pt idx="77">
                  <c:v>2.1683666666666667E-2</c:v>
                </c:pt>
                <c:pt idx="78">
                  <c:v>2.0226225806451614E-2</c:v>
                </c:pt>
                <c:pt idx="79">
                  <c:v>1.9932064516129035E-2</c:v>
                </c:pt>
                <c:pt idx="80">
                  <c:v>1.9969633333333334E-2</c:v>
                </c:pt>
                <c:pt idx="81">
                  <c:v>1.8973096774193548E-2</c:v>
                </c:pt>
                <c:pt idx="82">
                  <c:v>1.7828699999999999E-2</c:v>
                </c:pt>
                <c:pt idx="83">
                  <c:v>1.7398709677419352E-2</c:v>
                </c:pt>
                <c:pt idx="84">
                  <c:v>1.6421645161290323E-2</c:v>
                </c:pt>
                <c:pt idx="85">
                  <c:v>1.6364928571428572E-2</c:v>
                </c:pt>
                <c:pt idx="86">
                  <c:v>1.6245967741935482E-2</c:v>
                </c:pt>
                <c:pt idx="87">
                  <c:v>1.5491766666666667E-2</c:v>
                </c:pt>
                <c:pt idx="88">
                  <c:v>1.4020612903225807E-2</c:v>
                </c:pt>
              </c:numCache>
            </c:numRef>
          </c:val>
        </c:ser>
        <c:ser>
          <c:idx val="42"/>
          <c:order val="42"/>
          <c:tx>
            <c:strRef>
              <c:f>'Permian Matrix'!$AS$97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Matrix'!$AS$98:$AS$186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4.0790699999999999E-2</c:v>
                </c:pt>
                <c:pt idx="42">
                  <c:v>7.1187677419354847E-2</c:v>
                </c:pt>
                <c:pt idx="43">
                  <c:v>6.9802774193548398E-2</c:v>
                </c:pt>
                <c:pt idx="44">
                  <c:v>6.405056666666667E-2</c:v>
                </c:pt>
                <c:pt idx="45">
                  <c:v>5.9013580645161288E-2</c:v>
                </c:pt>
                <c:pt idx="46">
                  <c:v>5.7303366666666668E-2</c:v>
                </c:pt>
                <c:pt idx="47">
                  <c:v>5.7726580645161285E-2</c:v>
                </c:pt>
                <c:pt idx="48">
                  <c:v>5.2553806451612901E-2</c:v>
                </c:pt>
                <c:pt idx="49">
                  <c:v>5.0243392857142855E-2</c:v>
                </c:pt>
                <c:pt idx="50">
                  <c:v>4.8719806451612904E-2</c:v>
                </c:pt>
                <c:pt idx="51">
                  <c:v>4.7042933333333335E-2</c:v>
                </c:pt>
                <c:pt idx="52">
                  <c:v>4.4668903225806453E-2</c:v>
                </c:pt>
                <c:pt idx="53">
                  <c:v>4.2757333333333335E-2</c:v>
                </c:pt>
                <c:pt idx="54">
                  <c:v>4.2747387096774198E-2</c:v>
                </c:pt>
                <c:pt idx="55">
                  <c:v>4.1219903225806452E-2</c:v>
                </c:pt>
                <c:pt idx="56">
                  <c:v>4.10745E-2</c:v>
                </c:pt>
                <c:pt idx="57">
                  <c:v>4.195283870967742E-2</c:v>
                </c:pt>
                <c:pt idx="58">
                  <c:v>4.1971699999999994E-2</c:v>
                </c:pt>
                <c:pt idx="59">
                  <c:v>4.0010258064516128E-2</c:v>
                </c:pt>
                <c:pt idx="60">
                  <c:v>4.0537419354838712E-2</c:v>
                </c:pt>
                <c:pt idx="61">
                  <c:v>3.9259857142857138E-2</c:v>
                </c:pt>
                <c:pt idx="62">
                  <c:v>3.754396774193549E-2</c:v>
                </c:pt>
                <c:pt idx="63">
                  <c:v>3.7286933333333334E-2</c:v>
                </c:pt>
                <c:pt idx="64">
                  <c:v>3.8342580645161294E-2</c:v>
                </c:pt>
                <c:pt idx="65">
                  <c:v>3.6681533333333335E-2</c:v>
                </c:pt>
                <c:pt idx="66">
                  <c:v>3.6250548387096772E-2</c:v>
                </c:pt>
                <c:pt idx="67">
                  <c:v>3.5050967741935488E-2</c:v>
                </c:pt>
                <c:pt idx="68">
                  <c:v>3.4010133333333338E-2</c:v>
                </c:pt>
                <c:pt idx="69">
                  <c:v>3.2889741935483871E-2</c:v>
                </c:pt>
                <c:pt idx="70">
                  <c:v>3.2438133333333334E-2</c:v>
                </c:pt>
                <c:pt idx="71">
                  <c:v>3.2981677419354836E-2</c:v>
                </c:pt>
                <c:pt idx="72">
                  <c:v>3.2068483870967744E-2</c:v>
                </c:pt>
                <c:pt idx="73">
                  <c:v>3.2635448275862074E-2</c:v>
                </c:pt>
                <c:pt idx="74">
                  <c:v>3.1609806451612904E-2</c:v>
                </c:pt>
                <c:pt idx="75">
                  <c:v>3.1215E-2</c:v>
                </c:pt>
                <c:pt idx="76">
                  <c:v>3.0008580645161292E-2</c:v>
                </c:pt>
                <c:pt idx="77">
                  <c:v>2.90786E-2</c:v>
                </c:pt>
                <c:pt idx="78">
                  <c:v>2.7856870967741934E-2</c:v>
                </c:pt>
                <c:pt idx="79">
                  <c:v>2.7047935483870966E-2</c:v>
                </c:pt>
                <c:pt idx="80">
                  <c:v>2.6907933333333335E-2</c:v>
                </c:pt>
                <c:pt idx="81">
                  <c:v>2.6589096774193549E-2</c:v>
                </c:pt>
                <c:pt idx="82">
                  <c:v>2.5130266666666668E-2</c:v>
                </c:pt>
                <c:pt idx="83">
                  <c:v>2.5157645161290324E-2</c:v>
                </c:pt>
                <c:pt idx="84">
                  <c:v>2.4917129032258064E-2</c:v>
                </c:pt>
                <c:pt idx="85">
                  <c:v>2.4039107142857143E-2</c:v>
                </c:pt>
                <c:pt idx="86">
                  <c:v>2.3483354838709676E-2</c:v>
                </c:pt>
                <c:pt idx="87">
                  <c:v>2.3020233333333331E-2</c:v>
                </c:pt>
                <c:pt idx="88">
                  <c:v>1.2086935483870968E-2</c:v>
                </c:pt>
              </c:numCache>
            </c:numRef>
          </c:val>
        </c:ser>
        <c:ser>
          <c:idx val="43"/>
          <c:order val="43"/>
          <c:tx>
            <c:strRef>
              <c:f>'Permian Matrix'!$AT$97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Matrix'!$AT$98:$AT$186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2.8058645161290321E-2</c:v>
                </c:pt>
                <c:pt idx="43">
                  <c:v>5.4296258064516129E-2</c:v>
                </c:pt>
                <c:pt idx="44">
                  <c:v>6.281663333333333E-2</c:v>
                </c:pt>
                <c:pt idx="45">
                  <c:v>6.3919838709677421E-2</c:v>
                </c:pt>
                <c:pt idx="46">
                  <c:v>6.2149033333333333E-2</c:v>
                </c:pt>
                <c:pt idx="47">
                  <c:v>5.9404838709677422E-2</c:v>
                </c:pt>
                <c:pt idx="48">
                  <c:v>5.8960096774193546E-2</c:v>
                </c:pt>
                <c:pt idx="49">
                  <c:v>5.5212749999999998E-2</c:v>
                </c:pt>
                <c:pt idx="50">
                  <c:v>5.355451612903226E-2</c:v>
                </c:pt>
                <c:pt idx="51">
                  <c:v>4.9927599999999996E-2</c:v>
                </c:pt>
                <c:pt idx="52">
                  <c:v>4.9386516129032262E-2</c:v>
                </c:pt>
                <c:pt idx="53">
                  <c:v>4.5035499999999999E-2</c:v>
                </c:pt>
                <c:pt idx="54">
                  <c:v>4.3598225806451611E-2</c:v>
                </c:pt>
                <c:pt idx="55">
                  <c:v>4.1026903225806446E-2</c:v>
                </c:pt>
                <c:pt idx="56">
                  <c:v>3.9765000000000002E-2</c:v>
                </c:pt>
                <c:pt idx="57">
                  <c:v>3.7579580645161294E-2</c:v>
                </c:pt>
                <c:pt idx="58">
                  <c:v>3.5890533333333335E-2</c:v>
                </c:pt>
                <c:pt idx="59">
                  <c:v>3.5050483870967743E-2</c:v>
                </c:pt>
                <c:pt idx="60">
                  <c:v>3.4474999999999999E-2</c:v>
                </c:pt>
                <c:pt idx="61">
                  <c:v>3.2822749999999998E-2</c:v>
                </c:pt>
                <c:pt idx="62">
                  <c:v>3.2039967741935481E-2</c:v>
                </c:pt>
                <c:pt idx="63">
                  <c:v>3.31452E-2</c:v>
                </c:pt>
                <c:pt idx="64">
                  <c:v>3.1486E-2</c:v>
                </c:pt>
                <c:pt idx="65">
                  <c:v>2.9413866666666667E-2</c:v>
                </c:pt>
                <c:pt idx="66">
                  <c:v>2.7975354838709679E-2</c:v>
                </c:pt>
                <c:pt idx="67">
                  <c:v>2.8143096774193549E-2</c:v>
                </c:pt>
                <c:pt idx="68">
                  <c:v>2.785223333333333E-2</c:v>
                </c:pt>
                <c:pt idx="69">
                  <c:v>2.6810838709677418E-2</c:v>
                </c:pt>
                <c:pt idx="70">
                  <c:v>2.5904233333333335E-2</c:v>
                </c:pt>
                <c:pt idx="71">
                  <c:v>2.6264806451612902E-2</c:v>
                </c:pt>
                <c:pt idx="72">
                  <c:v>2.5741322580645164E-2</c:v>
                </c:pt>
                <c:pt idx="73">
                  <c:v>2.4785172413793105E-2</c:v>
                </c:pt>
                <c:pt idx="74">
                  <c:v>2.4589516129032259E-2</c:v>
                </c:pt>
                <c:pt idx="75">
                  <c:v>2.3015600000000001E-2</c:v>
                </c:pt>
                <c:pt idx="76">
                  <c:v>2.2483741935483869E-2</c:v>
                </c:pt>
                <c:pt idx="77">
                  <c:v>2.1920766666666664E-2</c:v>
                </c:pt>
                <c:pt idx="78">
                  <c:v>2.1768645161290321E-2</c:v>
                </c:pt>
                <c:pt idx="79">
                  <c:v>2.0611774193548388E-2</c:v>
                </c:pt>
                <c:pt idx="80">
                  <c:v>2.0299333333333332E-2</c:v>
                </c:pt>
                <c:pt idx="81">
                  <c:v>2.0446451612903226E-2</c:v>
                </c:pt>
                <c:pt idx="82">
                  <c:v>1.93464E-2</c:v>
                </c:pt>
                <c:pt idx="83">
                  <c:v>1.859906451612903E-2</c:v>
                </c:pt>
                <c:pt idx="84">
                  <c:v>1.8249903225806451E-2</c:v>
                </c:pt>
                <c:pt idx="85">
                  <c:v>1.8918142857142856E-2</c:v>
                </c:pt>
                <c:pt idx="86">
                  <c:v>1.8162483870967742E-2</c:v>
                </c:pt>
                <c:pt idx="87">
                  <c:v>1.7379166666666668E-2</c:v>
                </c:pt>
                <c:pt idx="88">
                  <c:v>1.5450516129032258E-2</c:v>
                </c:pt>
              </c:numCache>
            </c:numRef>
          </c:val>
        </c:ser>
        <c:ser>
          <c:idx val="44"/>
          <c:order val="44"/>
          <c:tx>
            <c:strRef>
              <c:f>'Permian Matrix'!$AU$97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Matrix'!$AU$98:$AU$186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3.2059258064516129E-2</c:v>
                </c:pt>
                <c:pt idx="44">
                  <c:v>5.9560399999999999E-2</c:v>
                </c:pt>
                <c:pt idx="45">
                  <c:v>5.2302935483870966E-2</c:v>
                </c:pt>
                <c:pt idx="46">
                  <c:v>5.0364766666666665E-2</c:v>
                </c:pt>
                <c:pt idx="47">
                  <c:v>4.7138096774193547E-2</c:v>
                </c:pt>
                <c:pt idx="48">
                  <c:v>4.4435967741935485E-2</c:v>
                </c:pt>
                <c:pt idx="49">
                  <c:v>4.0211535714285714E-2</c:v>
                </c:pt>
                <c:pt idx="50">
                  <c:v>3.7742064516129034E-2</c:v>
                </c:pt>
                <c:pt idx="51">
                  <c:v>3.7150066666666669E-2</c:v>
                </c:pt>
                <c:pt idx="52">
                  <c:v>3.3424580645161288E-2</c:v>
                </c:pt>
                <c:pt idx="53">
                  <c:v>3.1709266666666666E-2</c:v>
                </c:pt>
                <c:pt idx="54">
                  <c:v>2.9318387096774191E-2</c:v>
                </c:pt>
                <c:pt idx="55">
                  <c:v>2.7504870967741936E-2</c:v>
                </c:pt>
                <c:pt idx="56">
                  <c:v>2.7421933333333332E-2</c:v>
                </c:pt>
                <c:pt idx="57">
                  <c:v>2.4440612903225807E-2</c:v>
                </c:pt>
                <c:pt idx="58">
                  <c:v>2.4399733333333333E-2</c:v>
                </c:pt>
                <c:pt idx="59">
                  <c:v>2.2797741935483871E-2</c:v>
                </c:pt>
                <c:pt idx="60">
                  <c:v>2.209890322580645E-2</c:v>
                </c:pt>
                <c:pt idx="61">
                  <c:v>2.1910000000000002E-2</c:v>
                </c:pt>
                <c:pt idx="62">
                  <c:v>2.0193645161290321E-2</c:v>
                </c:pt>
                <c:pt idx="63">
                  <c:v>2.2890066666666667E-2</c:v>
                </c:pt>
                <c:pt idx="64">
                  <c:v>2.2906193548387094E-2</c:v>
                </c:pt>
                <c:pt idx="65">
                  <c:v>2.09757E-2</c:v>
                </c:pt>
                <c:pt idx="66">
                  <c:v>2.0053483870967743E-2</c:v>
                </c:pt>
                <c:pt idx="67">
                  <c:v>1.9592741935483871E-2</c:v>
                </c:pt>
                <c:pt idx="68">
                  <c:v>1.8883133333333336E-2</c:v>
                </c:pt>
                <c:pt idx="69">
                  <c:v>1.9730032258064516E-2</c:v>
                </c:pt>
                <c:pt idx="70">
                  <c:v>2.0099866666666667E-2</c:v>
                </c:pt>
                <c:pt idx="71">
                  <c:v>1.8236451612903225E-2</c:v>
                </c:pt>
                <c:pt idx="72">
                  <c:v>1.9149419354838711E-2</c:v>
                </c:pt>
                <c:pt idx="73">
                  <c:v>1.7862206896551724E-2</c:v>
                </c:pt>
                <c:pt idx="74">
                  <c:v>1.9403999999999998E-2</c:v>
                </c:pt>
                <c:pt idx="75">
                  <c:v>2.2339700000000001E-2</c:v>
                </c:pt>
                <c:pt idx="76">
                  <c:v>1.9272709677419356E-2</c:v>
                </c:pt>
                <c:pt idx="77">
                  <c:v>1.9063133333333333E-2</c:v>
                </c:pt>
                <c:pt idx="78">
                  <c:v>1.856225806451613E-2</c:v>
                </c:pt>
                <c:pt idx="79">
                  <c:v>1.7874225806451611E-2</c:v>
                </c:pt>
                <c:pt idx="80">
                  <c:v>1.8084333333333331E-2</c:v>
                </c:pt>
                <c:pt idx="81">
                  <c:v>1.7817870967741935E-2</c:v>
                </c:pt>
                <c:pt idx="82">
                  <c:v>1.7646933333333333E-2</c:v>
                </c:pt>
                <c:pt idx="83">
                  <c:v>1.788541935483871E-2</c:v>
                </c:pt>
                <c:pt idx="84">
                  <c:v>1.5869612903225808E-2</c:v>
                </c:pt>
                <c:pt idx="85">
                  <c:v>1.578882142857143E-2</c:v>
                </c:pt>
                <c:pt idx="86">
                  <c:v>1.5791935483870968E-2</c:v>
                </c:pt>
                <c:pt idx="87">
                  <c:v>1.5128900000000001E-2</c:v>
                </c:pt>
                <c:pt idx="88">
                  <c:v>1.3637612903225805E-2</c:v>
                </c:pt>
              </c:numCache>
            </c:numRef>
          </c:val>
        </c:ser>
        <c:ser>
          <c:idx val="45"/>
          <c:order val="45"/>
          <c:tx>
            <c:strRef>
              <c:f>'Permian Matrix'!$AV$97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Matrix'!$AV$98:$AV$186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4.8637733333333336E-2</c:v>
                </c:pt>
                <c:pt idx="45">
                  <c:v>8.4584258064516124E-2</c:v>
                </c:pt>
                <c:pt idx="46">
                  <c:v>8.0084166666666665E-2</c:v>
                </c:pt>
                <c:pt idx="47">
                  <c:v>7.4862677419354831E-2</c:v>
                </c:pt>
                <c:pt idx="48">
                  <c:v>7.0504741935483867E-2</c:v>
                </c:pt>
                <c:pt idx="49">
                  <c:v>6.7439464285714276E-2</c:v>
                </c:pt>
                <c:pt idx="50">
                  <c:v>6.3674612903225805E-2</c:v>
                </c:pt>
                <c:pt idx="51">
                  <c:v>5.7419033333333334E-2</c:v>
                </c:pt>
                <c:pt idx="52">
                  <c:v>5.792032258064516E-2</c:v>
                </c:pt>
                <c:pt idx="53">
                  <c:v>5.4466633333333334E-2</c:v>
                </c:pt>
                <c:pt idx="54">
                  <c:v>5.3434419354838704E-2</c:v>
                </c:pt>
                <c:pt idx="55">
                  <c:v>4.9413129032258064E-2</c:v>
                </c:pt>
                <c:pt idx="56">
                  <c:v>4.784653333333333E-2</c:v>
                </c:pt>
                <c:pt idx="57">
                  <c:v>4.4116129032258061E-2</c:v>
                </c:pt>
                <c:pt idx="58">
                  <c:v>4.3935766666666667E-2</c:v>
                </c:pt>
                <c:pt idx="59">
                  <c:v>4.1646967741935485E-2</c:v>
                </c:pt>
                <c:pt idx="60">
                  <c:v>3.9574387096774195E-2</c:v>
                </c:pt>
                <c:pt idx="61">
                  <c:v>3.8585357142857143E-2</c:v>
                </c:pt>
                <c:pt idx="62">
                  <c:v>3.613816129032258E-2</c:v>
                </c:pt>
                <c:pt idx="63">
                  <c:v>3.5793866666666667E-2</c:v>
                </c:pt>
                <c:pt idx="64">
                  <c:v>3.4834387096774194E-2</c:v>
                </c:pt>
                <c:pt idx="65">
                  <c:v>3.3262399999999998E-2</c:v>
                </c:pt>
                <c:pt idx="66">
                  <c:v>3.2332870967741935E-2</c:v>
                </c:pt>
                <c:pt idx="67">
                  <c:v>3.2487580645161288E-2</c:v>
                </c:pt>
                <c:pt idx="68">
                  <c:v>3.2014500000000001E-2</c:v>
                </c:pt>
                <c:pt idx="69">
                  <c:v>3.0381258064516126E-2</c:v>
                </c:pt>
                <c:pt idx="70">
                  <c:v>3.0256066666666668E-2</c:v>
                </c:pt>
                <c:pt idx="71">
                  <c:v>2.8647419354838711E-2</c:v>
                </c:pt>
                <c:pt idx="72">
                  <c:v>2.7402193548387098E-2</c:v>
                </c:pt>
                <c:pt idx="73">
                  <c:v>2.6842344827586209E-2</c:v>
                </c:pt>
                <c:pt idx="74">
                  <c:v>2.5678516129032259E-2</c:v>
                </c:pt>
                <c:pt idx="75">
                  <c:v>2.5353533333333334E-2</c:v>
                </c:pt>
                <c:pt idx="76">
                  <c:v>2.5025903225806452E-2</c:v>
                </c:pt>
                <c:pt idx="77">
                  <c:v>2.4941066666666668E-2</c:v>
                </c:pt>
                <c:pt idx="78">
                  <c:v>2.4604967741935484E-2</c:v>
                </c:pt>
                <c:pt idx="79">
                  <c:v>2.343941935483871E-2</c:v>
                </c:pt>
                <c:pt idx="80">
                  <c:v>2.2442300000000002E-2</c:v>
                </c:pt>
                <c:pt idx="81">
                  <c:v>2.1650870967741938E-2</c:v>
                </c:pt>
                <c:pt idx="82">
                  <c:v>2.1647299999999998E-2</c:v>
                </c:pt>
                <c:pt idx="83">
                  <c:v>2.0712451612903228E-2</c:v>
                </c:pt>
                <c:pt idx="84">
                  <c:v>2.0525225806451615E-2</c:v>
                </c:pt>
                <c:pt idx="85">
                  <c:v>1.9203821428571431E-2</c:v>
                </c:pt>
                <c:pt idx="86">
                  <c:v>1.8107225806451615E-2</c:v>
                </c:pt>
                <c:pt idx="87">
                  <c:v>2.0423733333333336E-2</c:v>
                </c:pt>
                <c:pt idx="88">
                  <c:v>2.3059419354838708E-2</c:v>
                </c:pt>
              </c:numCache>
            </c:numRef>
          </c:val>
        </c:ser>
        <c:ser>
          <c:idx val="46"/>
          <c:order val="46"/>
          <c:tx>
            <c:strRef>
              <c:f>'Permian Matrix'!$AW$97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Matrix'!$AW$98:$AW$186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4.0926999999999998E-2</c:v>
                </c:pt>
                <c:pt idx="46">
                  <c:v>6.8661233333333335E-2</c:v>
                </c:pt>
                <c:pt idx="47">
                  <c:v>6.9544870967741937E-2</c:v>
                </c:pt>
                <c:pt idx="48">
                  <c:v>6.948632258064516E-2</c:v>
                </c:pt>
                <c:pt idx="49">
                  <c:v>6.5440785714285715E-2</c:v>
                </c:pt>
                <c:pt idx="50">
                  <c:v>5.8746225806451606E-2</c:v>
                </c:pt>
                <c:pt idx="51">
                  <c:v>5.3816933333333337E-2</c:v>
                </c:pt>
                <c:pt idx="52">
                  <c:v>5.1322806451612905E-2</c:v>
                </c:pt>
                <c:pt idx="53">
                  <c:v>4.7056366666666669E-2</c:v>
                </c:pt>
                <c:pt idx="54">
                  <c:v>4.3364193548387095E-2</c:v>
                </c:pt>
                <c:pt idx="55">
                  <c:v>4.1816483870967744E-2</c:v>
                </c:pt>
                <c:pt idx="56">
                  <c:v>4.0815466666666668E-2</c:v>
                </c:pt>
                <c:pt idx="57">
                  <c:v>3.8425032258064519E-2</c:v>
                </c:pt>
                <c:pt idx="58">
                  <c:v>3.8622533333333334E-2</c:v>
                </c:pt>
                <c:pt idx="59">
                  <c:v>3.6121870967741936E-2</c:v>
                </c:pt>
                <c:pt idx="60">
                  <c:v>3.4795E-2</c:v>
                </c:pt>
                <c:pt idx="61">
                  <c:v>3.3065607142857147E-2</c:v>
                </c:pt>
                <c:pt idx="62">
                  <c:v>3.3424967741935478E-2</c:v>
                </c:pt>
                <c:pt idx="63">
                  <c:v>3.0797433333333336E-2</c:v>
                </c:pt>
                <c:pt idx="64">
                  <c:v>2.7671290322580644E-2</c:v>
                </c:pt>
                <c:pt idx="65">
                  <c:v>3.0766933333333336E-2</c:v>
                </c:pt>
                <c:pt idx="66">
                  <c:v>3.072283870967742E-2</c:v>
                </c:pt>
                <c:pt idx="67">
                  <c:v>2.8547032258064518E-2</c:v>
                </c:pt>
                <c:pt idx="68">
                  <c:v>2.7025733333333336E-2</c:v>
                </c:pt>
                <c:pt idx="69">
                  <c:v>2.5049387096774192E-2</c:v>
                </c:pt>
                <c:pt idx="70">
                  <c:v>2.5478233333333333E-2</c:v>
                </c:pt>
                <c:pt idx="71">
                  <c:v>2.3779903225806451E-2</c:v>
                </c:pt>
                <c:pt idx="72">
                  <c:v>2.2175193548387099E-2</c:v>
                </c:pt>
                <c:pt idx="73">
                  <c:v>2.0622275862068964E-2</c:v>
                </c:pt>
                <c:pt idx="74">
                  <c:v>2.0844129032258064E-2</c:v>
                </c:pt>
                <c:pt idx="75">
                  <c:v>2.0818300000000001E-2</c:v>
                </c:pt>
                <c:pt idx="76">
                  <c:v>2.1348451612903226E-2</c:v>
                </c:pt>
                <c:pt idx="77">
                  <c:v>2.0843766666666666E-2</c:v>
                </c:pt>
                <c:pt idx="78">
                  <c:v>1.9655870967741934E-2</c:v>
                </c:pt>
                <c:pt idx="79">
                  <c:v>1.9459258064516129E-2</c:v>
                </c:pt>
                <c:pt idx="80">
                  <c:v>1.8894666666666667E-2</c:v>
                </c:pt>
                <c:pt idx="81">
                  <c:v>1.7588032258064514E-2</c:v>
                </c:pt>
                <c:pt idx="82">
                  <c:v>1.7327800000000001E-2</c:v>
                </c:pt>
                <c:pt idx="83">
                  <c:v>1.7126774193548387E-2</c:v>
                </c:pt>
                <c:pt idx="84">
                  <c:v>1.7626387096774193E-2</c:v>
                </c:pt>
                <c:pt idx="85">
                  <c:v>1.7870714285714288E-2</c:v>
                </c:pt>
                <c:pt idx="86">
                  <c:v>1.8033935483870969E-2</c:v>
                </c:pt>
                <c:pt idx="87">
                  <c:v>1.7237166666666668E-2</c:v>
                </c:pt>
                <c:pt idx="88">
                  <c:v>1.3098580645161289E-2</c:v>
                </c:pt>
              </c:numCache>
            </c:numRef>
          </c:val>
        </c:ser>
        <c:ser>
          <c:idx val="47"/>
          <c:order val="47"/>
          <c:tx>
            <c:strRef>
              <c:f>'Permian Matrix'!$AX$97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Matrix'!$AX$98:$AX$186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4.9595100000000003E-2</c:v>
                </c:pt>
                <c:pt idx="47">
                  <c:v>7.6470709677419355E-2</c:v>
                </c:pt>
                <c:pt idx="48">
                  <c:v>7.448058064516129E-2</c:v>
                </c:pt>
                <c:pt idx="49">
                  <c:v>7.2069428571428576E-2</c:v>
                </c:pt>
                <c:pt idx="50">
                  <c:v>7.3355193548387085E-2</c:v>
                </c:pt>
                <c:pt idx="51">
                  <c:v>6.6253333333333331E-2</c:v>
                </c:pt>
                <c:pt idx="52">
                  <c:v>6.3664193548387094E-2</c:v>
                </c:pt>
                <c:pt idx="53">
                  <c:v>6.3846366666666668E-2</c:v>
                </c:pt>
                <c:pt idx="54">
                  <c:v>5.8133129032258063E-2</c:v>
                </c:pt>
                <c:pt idx="55">
                  <c:v>5.390751612903226E-2</c:v>
                </c:pt>
                <c:pt idx="56">
                  <c:v>5.2066633333333327E-2</c:v>
                </c:pt>
                <c:pt idx="57">
                  <c:v>4.6687903225806453E-2</c:v>
                </c:pt>
                <c:pt idx="58">
                  <c:v>4.3874966666666668E-2</c:v>
                </c:pt>
                <c:pt idx="59">
                  <c:v>4.1591483870967741E-2</c:v>
                </c:pt>
                <c:pt idx="60">
                  <c:v>4.1742064516129031E-2</c:v>
                </c:pt>
                <c:pt idx="61">
                  <c:v>3.7763142857142863E-2</c:v>
                </c:pt>
                <c:pt idx="62">
                  <c:v>3.5843129032258066E-2</c:v>
                </c:pt>
                <c:pt idx="63">
                  <c:v>3.3971300000000003E-2</c:v>
                </c:pt>
                <c:pt idx="64">
                  <c:v>3.4626096774193552E-2</c:v>
                </c:pt>
                <c:pt idx="65">
                  <c:v>3.506193333333333E-2</c:v>
                </c:pt>
                <c:pt idx="66">
                  <c:v>3.4148612903225808E-2</c:v>
                </c:pt>
                <c:pt idx="67">
                  <c:v>3.3637870967741935E-2</c:v>
                </c:pt>
                <c:pt idx="68">
                  <c:v>3.1699899999999996E-2</c:v>
                </c:pt>
                <c:pt idx="69">
                  <c:v>3.1018354838709676E-2</c:v>
                </c:pt>
                <c:pt idx="70">
                  <c:v>2.9772266666666665E-2</c:v>
                </c:pt>
                <c:pt idx="71">
                  <c:v>2.8352903225806452E-2</c:v>
                </c:pt>
                <c:pt idx="72">
                  <c:v>2.7669516129032259E-2</c:v>
                </c:pt>
                <c:pt idx="73">
                  <c:v>2.6778103448275862E-2</c:v>
                </c:pt>
                <c:pt idx="74">
                  <c:v>2.6713161290322578E-2</c:v>
                </c:pt>
                <c:pt idx="75">
                  <c:v>2.5526433333333331E-2</c:v>
                </c:pt>
                <c:pt idx="76">
                  <c:v>2.4943709677419355E-2</c:v>
                </c:pt>
                <c:pt idx="77">
                  <c:v>2.4679899999999998E-2</c:v>
                </c:pt>
                <c:pt idx="78">
                  <c:v>2.4071806451612901E-2</c:v>
                </c:pt>
                <c:pt idx="79">
                  <c:v>2.3316806451612906E-2</c:v>
                </c:pt>
                <c:pt idx="80">
                  <c:v>2.2922633333333334E-2</c:v>
                </c:pt>
                <c:pt idx="81">
                  <c:v>2.2144612903225804E-2</c:v>
                </c:pt>
                <c:pt idx="82">
                  <c:v>2.0175866666666667E-2</c:v>
                </c:pt>
                <c:pt idx="83">
                  <c:v>2.2085935483870969E-2</c:v>
                </c:pt>
                <c:pt idx="84">
                  <c:v>2.0489032258064515E-2</c:v>
                </c:pt>
                <c:pt idx="85">
                  <c:v>2.0550857142857145E-2</c:v>
                </c:pt>
                <c:pt idx="86">
                  <c:v>1.8678580645161289E-2</c:v>
                </c:pt>
                <c:pt idx="87">
                  <c:v>1.8245433333333335E-2</c:v>
                </c:pt>
                <c:pt idx="88">
                  <c:v>1.4736419354838709E-2</c:v>
                </c:pt>
              </c:numCache>
            </c:numRef>
          </c:val>
        </c:ser>
        <c:ser>
          <c:idx val="48"/>
          <c:order val="48"/>
          <c:tx>
            <c:strRef>
              <c:f>'Permian Matrix'!$AY$97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Matrix'!$AY$98:$AY$186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4.0557645161290325E-2</c:v>
                </c:pt>
                <c:pt idx="48">
                  <c:v>6.2985451612903226E-2</c:v>
                </c:pt>
                <c:pt idx="49">
                  <c:v>6.2188964285714285E-2</c:v>
                </c:pt>
                <c:pt idx="50">
                  <c:v>5.6962741935483875E-2</c:v>
                </c:pt>
                <c:pt idx="51">
                  <c:v>5.44556E-2</c:v>
                </c:pt>
                <c:pt idx="52">
                  <c:v>5.2564387096774197E-2</c:v>
                </c:pt>
                <c:pt idx="53">
                  <c:v>4.9220833333333339E-2</c:v>
                </c:pt>
                <c:pt idx="54">
                  <c:v>4.8635258064516129E-2</c:v>
                </c:pt>
                <c:pt idx="55">
                  <c:v>4.4001967741935481E-2</c:v>
                </c:pt>
                <c:pt idx="56">
                  <c:v>4.2593933333333327E-2</c:v>
                </c:pt>
                <c:pt idx="57">
                  <c:v>4.1775580645161285E-2</c:v>
                </c:pt>
                <c:pt idx="58">
                  <c:v>3.8434533333333333E-2</c:v>
                </c:pt>
                <c:pt idx="59">
                  <c:v>3.4945258064516128E-2</c:v>
                </c:pt>
                <c:pt idx="60">
                  <c:v>3.4015870967741932E-2</c:v>
                </c:pt>
                <c:pt idx="61">
                  <c:v>3.2717142857142854E-2</c:v>
                </c:pt>
                <c:pt idx="62">
                  <c:v>3.1126967741935484E-2</c:v>
                </c:pt>
                <c:pt idx="63">
                  <c:v>3.2297733333333335E-2</c:v>
                </c:pt>
                <c:pt idx="64">
                  <c:v>3.2721483870967745E-2</c:v>
                </c:pt>
                <c:pt idx="65">
                  <c:v>3.0859000000000001E-2</c:v>
                </c:pt>
                <c:pt idx="66">
                  <c:v>2.9613870967741936E-2</c:v>
                </c:pt>
                <c:pt idx="67">
                  <c:v>2.914641935483871E-2</c:v>
                </c:pt>
                <c:pt idx="68">
                  <c:v>2.8415199999999998E-2</c:v>
                </c:pt>
                <c:pt idx="69">
                  <c:v>2.827422580645161E-2</c:v>
                </c:pt>
                <c:pt idx="70">
                  <c:v>2.7349166666666664E-2</c:v>
                </c:pt>
                <c:pt idx="71">
                  <c:v>2.6937483870967741E-2</c:v>
                </c:pt>
                <c:pt idx="72">
                  <c:v>2.6366000000000001E-2</c:v>
                </c:pt>
                <c:pt idx="73">
                  <c:v>2.4687172413793104E-2</c:v>
                </c:pt>
                <c:pt idx="74">
                  <c:v>2.4827677419354838E-2</c:v>
                </c:pt>
                <c:pt idx="75">
                  <c:v>2.4634733333333332E-2</c:v>
                </c:pt>
                <c:pt idx="76">
                  <c:v>2.4250419354838709E-2</c:v>
                </c:pt>
                <c:pt idx="77">
                  <c:v>2.4613866666666664E-2</c:v>
                </c:pt>
                <c:pt idx="78">
                  <c:v>2.4192935483870966E-2</c:v>
                </c:pt>
                <c:pt idx="79">
                  <c:v>2.2743032258064518E-2</c:v>
                </c:pt>
                <c:pt idx="80">
                  <c:v>2.35526E-2</c:v>
                </c:pt>
                <c:pt idx="81">
                  <c:v>2.2222290322580645E-2</c:v>
                </c:pt>
                <c:pt idx="82">
                  <c:v>2.1919899999999999E-2</c:v>
                </c:pt>
                <c:pt idx="83">
                  <c:v>2.3160161290322581E-2</c:v>
                </c:pt>
                <c:pt idx="84">
                  <c:v>2.3550903225806451E-2</c:v>
                </c:pt>
                <c:pt idx="85">
                  <c:v>2.2609500000000001E-2</c:v>
                </c:pt>
                <c:pt idx="86">
                  <c:v>2.0924032258064516E-2</c:v>
                </c:pt>
                <c:pt idx="87">
                  <c:v>2.1119566666666666E-2</c:v>
                </c:pt>
                <c:pt idx="88">
                  <c:v>1.2720451612903227E-2</c:v>
                </c:pt>
              </c:numCache>
            </c:numRef>
          </c:val>
        </c:ser>
        <c:ser>
          <c:idx val="49"/>
          <c:order val="49"/>
          <c:tx>
            <c:strRef>
              <c:f>'Permian Matrix'!$AZ$97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Matrix'!$AZ$98:$AZ$186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4.2021064516129032E-2</c:v>
                </c:pt>
                <c:pt idx="49">
                  <c:v>7.1118428571428569E-2</c:v>
                </c:pt>
                <c:pt idx="50">
                  <c:v>6.7076709677419355E-2</c:v>
                </c:pt>
                <c:pt idx="51">
                  <c:v>6.4429466666666671E-2</c:v>
                </c:pt>
                <c:pt idx="52">
                  <c:v>6.0093967741935483E-2</c:v>
                </c:pt>
                <c:pt idx="53">
                  <c:v>5.7203666666666667E-2</c:v>
                </c:pt>
                <c:pt idx="54">
                  <c:v>5.9907387096774192E-2</c:v>
                </c:pt>
                <c:pt idx="55">
                  <c:v>5.6985709677419352E-2</c:v>
                </c:pt>
                <c:pt idx="56">
                  <c:v>5.5323266666666662E-2</c:v>
                </c:pt>
                <c:pt idx="57">
                  <c:v>5.0689096774193546E-2</c:v>
                </c:pt>
                <c:pt idx="58">
                  <c:v>5.0419033333333335E-2</c:v>
                </c:pt>
                <c:pt idx="59">
                  <c:v>4.5359838709677421E-2</c:v>
                </c:pt>
                <c:pt idx="60">
                  <c:v>4.1214483870967746E-2</c:v>
                </c:pt>
                <c:pt idx="61">
                  <c:v>3.8084857142857143E-2</c:v>
                </c:pt>
                <c:pt idx="62">
                  <c:v>4.1643096774193554E-2</c:v>
                </c:pt>
                <c:pt idx="63">
                  <c:v>3.5997466666666672E-2</c:v>
                </c:pt>
                <c:pt idx="64">
                  <c:v>3.8898129032258068E-2</c:v>
                </c:pt>
                <c:pt idx="65">
                  <c:v>3.7761666666666666E-2</c:v>
                </c:pt>
                <c:pt idx="66">
                  <c:v>3.5599161290322583E-2</c:v>
                </c:pt>
                <c:pt idx="67">
                  <c:v>3.4572483870967743E-2</c:v>
                </c:pt>
                <c:pt idx="68">
                  <c:v>3.2896666666666664E-2</c:v>
                </c:pt>
                <c:pt idx="69">
                  <c:v>3.1898741935483872E-2</c:v>
                </c:pt>
                <c:pt idx="70">
                  <c:v>3.1043966666666666E-2</c:v>
                </c:pt>
                <c:pt idx="71">
                  <c:v>3.0019354838709676E-2</c:v>
                </c:pt>
                <c:pt idx="72">
                  <c:v>2.9178677419354839E-2</c:v>
                </c:pt>
                <c:pt idx="73">
                  <c:v>2.822610344827586E-2</c:v>
                </c:pt>
                <c:pt idx="74">
                  <c:v>2.8919E-2</c:v>
                </c:pt>
                <c:pt idx="75">
                  <c:v>2.7455366666666665E-2</c:v>
                </c:pt>
                <c:pt idx="76">
                  <c:v>2.6418870967741936E-2</c:v>
                </c:pt>
                <c:pt idx="77">
                  <c:v>2.5954966666666669E-2</c:v>
                </c:pt>
                <c:pt idx="78">
                  <c:v>2.4959677419354839E-2</c:v>
                </c:pt>
                <c:pt idx="79">
                  <c:v>2.2487354838709676E-2</c:v>
                </c:pt>
                <c:pt idx="80">
                  <c:v>2.2704833333333334E-2</c:v>
                </c:pt>
                <c:pt idx="81">
                  <c:v>2.0588709677419353E-2</c:v>
                </c:pt>
                <c:pt idx="82">
                  <c:v>2.2012233333333336E-2</c:v>
                </c:pt>
                <c:pt idx="83">
                  <c:v>2.1099774193548387E-2</c:v>
                </c:pt>
                <c:pt idx="84">
                  <c:v>1.8943193548387097E-2</c:v>
                </c:pt>
                <c:pt idx="85">
                  <c:v>2.141742857142857E-2</c:v>
                </c:pt>
                <c:pt idx="86">
                  <c:v>2.0819548387096775E-2</c:v>
                </c:pt>
                <c:pt idx="87">
                  <c:v>1.98646E-2</c:v>
                </c:pt>
                <c:pt idx="88">
                  <c:v>1.4163645161290322E-2</c:v>
                </c:pt>
              </c:numCache>
            </c:numRef>
          </c:val>
        </c:ser>
        <c:ser>
          <c:idx val="50"/>
          <c:order val="50"/>
          <c:tx>
            <c:strRef>
              <c:f>'Permian Matrix'!$BA$97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Matrix'!$BA$98:$BA$186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3.4319285714285712E-2</c:v>
                </c:pt>
                <c:pt idx="50">
                  <c:v>5.6673548387096775E-2</c:v>
                </c:pt>
                <c:pt idx="51">
                  <c:v>6.0614766666666667E-2</c:v>
                </c:pt>
                <c:pt idx="52">
                  <c:v>5.5613612903225806E-2</c:v>
                </c:pt>
                <c:pt idx="53">
                  <c:v>4.6652766666666665E-2</c:v>
                </c:pt>
                <c:pt idx="54">
                  <c:v>4.2909999999999997E-2</c:v>
                </c:pt>
                <c:pt idx="55">
                  <c:v>4.0248290322580649E-2</c:v>
                </c:pt>
                <c:pt idx="56">
                  <c:v>3.7375100000000001E-2</c:v>
                </c:pt>
                <c:pt idx="57">
                  <c:v>3.6034838709677421E-2</c:v>
                </c:pt>
                <c:pt idx="58">
                  <c:v>3.3041966666666665E-2</c:v>
                </c:pt>
                <c:pt idx="59">
                  <c:v>2.7643064516129034E-2</c:v>
                </c:pt>
                <c:pt idx="60">
                  <c:v>2.9109064516129032E-2</c:v>
                </c:pt>
                <c:pt idx="61">
                  <c:v>2.8719500000000002E-2</c:v>
                </c:pt>
                <c:pt idx="62">
                  <c:v>2.8156096774193548E-2</c:v>
                </c:pt>
                <c:pt idx="63">
                  <c:v>2.8038899999999999E-2</c:v>
                </c:pt>
                <c:pt idx="64">
                  <c:v>2.6443483870967743E-2</c:v>
                </c:pt>
                <c:pt idx="65">
                  <c:v>2.7125433333333334E-2</c:v>
                </c:pt>
                <c:pt idx="66">
                  <c:v>2.6500354838709678E-2</c:v>
                </c:pt>
                <c:pt idx="67">
                  <c:v>2.5146000000000002E-2</c:v>
                </c:pt>
                <c:pt idx="68">
                  <c:v>2.6111633333333332E-2</c:v>
                </c:pt>
                <c:pt idx="69">
                  <c:v>2.4174677419354841E-2</c:v>
                </c:pt>
                <c:pt idx="70">
                  <c:v>2.3973166666666667E-2</c:v>
                </c:pt>
                <c:pt idx="71">
                  <c:v>2.2186774193548389E-2</c:v>
                </c:pt>
                <c:pt idx="72">
                  <c:v>2.2536677419354837E-2</c:v>
                </c:pt>
                <c:pt idx="73">
                  <c:v>2.1978931034482757E-2</c:v>
                </c:pt>
                <c:pt idx="74">
                  <c:v>2.1658548387096774E-2</c:v>
                </c:pt>
                <c:pt idx="75">
                  <c:v>2.16879E-2</c:v>
                </c:pt>
                <c:pt idx="76">
                  <c:v>2.1241516129032259E-2</c:v>
                </c:pt>
                <c:pt idx="77">
                  <c:v>2.0689233333333334E-2</c:v>
                </c:pt>
                <c:pt idx="78">
                  <c:v>2.0540774193548387E-2</c:v>
                </c:pt>
                <c:pt idx="79">
                  <c:v>2.0366322580645163E-2</c:v>
                </c:pt>
                <c:pt idx="80">
                  <c:v>2.1100300000000002E-2</c:v>
                </c:pt>
                <c:pt idx="81">
                  <c:v>1.921606451612903E-2</c:v>
                </c:pt>
                <c:pt idx="82">
                  <c:v>1.974233333333333E-2</c:v>
                </c:pt>
                <c:pt idx="83">
                  <c:v>1.8200870967741936E-2</c:v>
                </c:pt>
                <c:pt idx="84">
                  <c:v>1.7484580645161292E-2</c:v>
                </c:pt>
                <c:pt idx="85">
                  <c:v>1.7791035714285714E-2</c:v>
                </c:pt>
                <c:pt idx="86">
                  <c:v>1.6206096774193549E-2</c:v>
                </c:pt>
                <c:pt idx="87">
                  <c:v>1.55911E-2</c:v>
                </c:pt>
                <c:pt idx="88">
                  <c:v>1.2313064516129032E-2</c:v>
                </c:pt>
              </c:numCache>
            </c:numRef>
          </c:val>
        </c:ser>
        <c:ser>
          <c:idx val="51"/>
          <c:order val="51"/>
          <c:tx>
            <c:strRef>
              <c:f>'Permian Matrix'!$BB$97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Matrix'!$BB$98:$BB$186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5.7293387096774194E-2</c:v>
                </c:pt>
                <c:pt idx="51">
                  <c:v>8.8729833333333327E-2</c:v>
                </c:pt>
                <c:pt idx="52">
                  <c:v>8.7730290322580645E-2</c:v>
                </c:pt>
                <c:pt idx="53">
                  <c:v>9.1027466666666668E-2</c:v>
                </c:pt>
                <c:pt idx="54">
                  <c:v>9.0646161290322574E-2</c:v>
                </c:pt>
                <c:pt idx="55">
                  <c:v>8.3547967741935472E-2</c:v>
                </c:pt>
                <c:pt idx="56">
                  <c:v>8.4262133333333336E-2</c:v>
                </c:pt>
                <c:pt idx="57">
                  <c:v>7.6308774193548382E-2</c:v>
                </c:pt>
                <c:pt idx="58">
                  <c:v>7.2175000000000003E-2</c:v>
                </c:pt>
                <c:pt idx="59">
                  <c:v>6.5003903225806459E-2</c:v>
                </c:pt>
                <c:pt idx="60">
                  <c:v>6.4664451612903226E-2</c:v>
                </c:pt>
                <c:pt idx="61">
                  <c:v>6.3079964285714288E-2</c:v>
                </c:pt>
                <c:pt idx="62">
                  <c:v>6.1779516129032257E-2</c:v>
                </c:pt>
                <c:pt idx="63">
                  <c:v>6.2202666666666663E-2</c:v>
                </c:pt>
                <c:pt idx="64">
                  <c:v>5.977570967741936E-2</c:v>
                </c:pt>
                <c:pt idx="65">
                  <c:v>5.7080966666666663E-2</c:v>
                </c:pt>
                <c:pt idx="66">
                  <c:v>6.0068677419354836E-2</c:v>
                </c:pt>
                <c:pt idx="67">
                  <c:v>5.5370645161290324E-2</c:v>
                </c:pt>
                <c:pt idx="68">
                  <c:v>5.4140533333333338E-2</c:v>
                </c:pt>
                <c:pt idx="69">
                  <c:v>6.5598903225806457E-2</c:v>
                </c:pt>
                <c:pt idx="70">
                  <c:v>6.8169366666666675E-2</c:v>
                </c:pt>
                <c:pt idx="71">
                  <c:v>6.8424774193548379E-2</c:v>
                </c:pt>
                <c:pt idx="72">
                  <c:v>6.367283870967741E-2</c:v>
                </c:pt>
                <c:pt idx="73">
                  <c:v>6.0161482758620689E-2</c:v>
                </c:pt>
                <c:pt idx="74">
                  <c:v>5.5763806451612899E-2</c:v>
                </c:pt>
                <c:pt idx="75">
                  <c:v>5.4475066666666669E-2</c:v>
                </c:pt>
                <c:pt idx="76">
                  <c:v>5.1031645161290322E-2</c:v>
                </c:pt>
                <c:pt idx="77">
                  <c:v>5.2746966666666666E-2</c:v>
                </c:pt>
                <c:pt idx="78">
                  <c:v>4.9274032258064517E-2</c:v>
                </c:pt>
                <c:pt idx="79">
                  <c:v>4.7858419354838713E-2</c:v>
                </c:pt>
                <c:pt idx="80">
                  <c:v>4.8101900000000003E-2</c:v>
                </c:pt>
                <c:pt idx="81">
                  <c:v>4.9080129032258064E-2</c:v>
                </c:pt>
                <c:pt idx="82">
                  <c:v>5.0656600000000003E-2</c:v>
                </c:pt>
                <c:pt idx="83">
                  <c:v>4.7828161290322579E-2</c:v>
                </c:pt>
                <c:pt idx="84">
                  <c:v>4.5008419354838715E-2</c:v>
                </c:pt>
                <c:pt idx="85">
                  <c:v>4.3888392857142855E-2</c:v>
                </c:pt>
                <c:pt idx="86">
                  <c:v>4.3009709677419357E-2</c:v>
                </c:pt>
                <c:pt idx="87">
                  <c:v>4.2308499999999999E-2</c:v>
                </c:pt>
                <c:pt idx="88">
                  <c:v>2.4178387096774195E-2</c:v>
                </c:pt>
              </c:numCache>
            </c:numRef>
          </c:val>
        </c:ser>
        <c:ser>
          <c:idx val="52"/>
          <c:order val="52"/>
          <c:tx>
            <c:strRef>
              <c:f>'Permian Matrix'!$BC$97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Matrix'!$BC$98:$BC$186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4.2168466666666661E-2</c:v>
                </c:pt>
                <c:pt idx="52">
                  <c:v>6.2271322580645168E-2</c:v>
                </c:pt>
                <c:pt idx="53">
                  <c:v>5.4534866666666661E-2</c:v>
                </c:pt>
                <c:pt idx="54">
                  <c:v>5.2073000000000001E-2</c:v>
                </c:pt>
                <c:pt idx="55">
                  <c:v>5.2372193548387097E-2</c:v>
                </c:pt>
                <c:pt idx="56">
                  <c:v>4.8243000000000001E-2</c:v>
                </c:pt>
                <c:pt idx="57">
                  <c:v>4.5225064516129031E-2</c:v>
                </c:pt>
                <c:pt idx="58">
                  <c:v>4.2628966666666671E-2</c:v>
                </c:pt>
                <c:pt idx="59">
                  <c:v>4.2235096774193549E-2</c:v>
                </c:pt>
                <c:pt idx="60">
                  <c:v>4.4408258064516135E-2</c:v>
                </c:pt>
                <c:pt idx="61">
                  <c:v>4.6728178571428573E-2</c:v>
                </c:pt>
                <c:pt idx="62">
                  <c:v>4.2916774193548383E-2</c:v>
                </c:pt>
                <c:pt idx="63">
                  <c:v>4.2567566666666661E-2</c:v>
                </c:pt>
                <c:pt idx="64">
                  <c:v>3.2936451612903227E-2</c:v>
                </c:pt>
                <c:pt idx="65">
                  <c:v>3.1946000000000002E-2</c:v>
                </c:pt>
                <c:pt idx="66">
                  <c:v>3.0580967741935486E-2</c:v>
                </c:pt>
                <c:pt idx="67">
                  <c:v>2.8833838709677418E-2</c:v>
                </c:pt>
                <c:pt idx="68">
                  <c:v>2.8100933333333335E-2</c:v>
                </c:pt>
                <c:pt idx="69">
                  <c:v>2.7285580645161289E-2</c:v>
                </c:pt>
                <c:pt idx="70">
                  <c:v>2.6737766666666666E-2</c:v>
                </c:pt>
                <c:pt idx="71">
                  <c:v>2.581406451612903E-2</c:v>
                </c:pt>
                <c:pt idx="72">
                  <c:v>2.4770645161290322E-2</c:v>
                </c:pt>
                <c:pt idx="73">
                  <c:v>2.4460758620689659E-2</c:v>
                </c:pt>
                <c:pt idx="74">
                  <c:v>2.4975709677419355E-2</c:v>
                </c:pt>
                <c:pt idx="75">
                  <c:v>2.3654833333333333E-2</c:v>
                </c:pt>
                <c:pt idx="76">
                  <c:v>2.1840193548387097E-2</c:v>
                </c:pt>
                <c:pt idx="77">
                  <c:v>2.1410566666666669E-2</c:v>
                </c:pt>
                <c:pt idx="78">
                  <c:v>2.0021806451612903E-2</c:v>
                </c:pt>
                <c:pt idx="79">
                  <c:v>1.899909677419355E-2</c:v>
                </c:pt>
                <c:pt idx="80">
                  <c:v>1.96455E-2</c:v>
                </c:pt>
                <c:pt idx="81">
                  <c:v>1.7399290322580648E-2</c:v>
                </c:pt>
                <c:pt idx="82">
                  <c:v>2.1341166666666668E-2</c:v>
                </c:pt>
                <c:pt idx="83">
                  <c:v>2.3871774193548388E-2</c:v>
                </c:pt>
                <c:pt idx="84">
                  <c:v>2.2382387096774193E-2</c:v>
                </c:pt>
                <c:pt idx="85">
                  <c:v>1.8932928571428569E-2</c:v>
                </c:pt>
                <c:pt idx="86">
                  <c:v>1.8363806451612903E-2</c:v>
                </c:pt>
                <c:pt idx="87">
                  <c:v>1.77889E-2</c:v>
                </c:pt>
                <c:pt idx="88">
                  <c:v>1.9787806451612905E-2</c:v>
                </c:pt>
              </c:numCache>
            </c:numRef>
          </c:val>
        </c:ser>
        <c:ser>
          <c:idx val="53"/>
          <c:order val="53"/>
          <c:tx>
            <c:strRef>
              <c:f>'Permian Matrix'!$BD$97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Matrix'!$BD$98:$BD$186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3.8701225806451613E-2</c:v>
                </c:pt>
                <c:pt idx="53">
                  <c:v>6.7136166666666677E-2</c:v>
                </c:pt>
                <c:pt idx="54">
                  <c:v>7.5580967741935484E-2</c:v>
                </c:pt>
                <c:pt idx="55">
                  <c:v>6.7806000000000005E-2</c:v>
                </c:pt>
                <c:pt idx="56">
                  <c:v>5.5190199999999995E-2</c:v>
                </c:pt>
                <c:pt idx="57">
                  <c:v>5.6915483870967745E-2</c:v>
                </c:pt>
                <c:pt idx="58">
                  <c:v>5.6204800000000006E-2</c:v>
                </c:pt>
                <c:pt idx="59">
                  <c:v>5.6540645161290329E-2</c:v>
                </c:pt>
                <c:pt idx="60">
                  <c:v>4.9904322580645165E-2</c:v>
                </c:pt>
                <c:pt idx="61">
                  <c:v>5.6856035714285713E-2</c:v>
                </c:pt>
                <c:pt idx="62">
                  <c:v>5.5601032258064516E-2</c:v>
                </c:pt>
                <c:pt idx="63">
                  <c:v>5.6463733333333335E-2</c:v>
                </c:pt>
                <c:pt idx="64">
                  <c:v>5.2946032258064518E-2</c:v>
                </c:pt>
                <c:pt idx="65">
                  <c:v>4.5574499999999997E-2</c:v>
                </c:pt>
                <c:pt idx="66">
                  <c:v>4.5865806451612902E-2</c:v>
                </c:pt>
                <c:pt idx="67">
                  <c:v>4.8442161290322576E-2</c:v>
                </c:pt>
                <c:pt idx="68">
                  <c:v>5.0375666666666666E-2</c:v>
                </c:pt>
                <c:pt idx="69">
                  <c:v>5.0860548387096777E-2</c:v>
                </c:pt>
                <c:pt idx="70">
                  <c:v>5.164203333333333E-2</c:v>
                </c:pt>
                <c:pt idx="71">
                  <c:v>4.9357225806451611E-2</c:v>
                </c:pt>
                <c:pt idx="72">
                  <c:v>4.9454096774193552E-2</c:v>
                </c:pt>
                <c:pt idx="73">
                  <c:v>5.1383448275862068E-2</c:v>
                </c:pt>
                <c:pt idx="74">
                  <c:v>4.9584290322580646E-2</c:v>
                </c:pt>
                <c:pt idx="75">
                  <c:v>4.6873066666666671E-2</c:v>
                </c:pt>
                <c:pt idx="76">
                  <c:v>4.5081483870967741E-2</c:v>
                </c:pt>
                <c:pt idx="77">
                  <c:v>4.8137933333333334E-2</c:v>
                </c:pt>
                <c:pt idx="78">
                  <c:v>4.7300096774193542E-2</c:v>
                </c:pt>
                <c:pt idx="79">
                  <c:v>4.633541935483871E-2</c:v>
                </c:pt>
                <c:pt idx="80">
                  <c:v>4.4973933333333334E-2</c:v>
                </c:pt>
                <c:pt idx="81">
                  <c:v>3.7046806451612908E-2</c:v>
                </c:pt>
                <c:pt idx="82">
                  <c:v>3.7115733333333331E-2</c:v>
                </c:pt>
                <c:pt idx="83">
                  <c:v>3.8181129032258065E-2</c:v>
                </c:pt>
                <c:pt idx="84">
                  <c:v>3.8236258064516131E-2</c:v>
                </c:pt>
                <c:pt idx="85">
                  <c:v>4.1584892857142855E-2</c:v>
                </c:pt>
                <c:pt idx="86">
                  <c:v>4.2413290322580649E-2</c:v>
                </c:pt>
                <c:pt idx="87">
                  <c:v>4.12591E-2</c:v>
                </c:pt>
                <c:pt idx="88">
                  <c:v>2.9697903225806451E-2</c:v>
                </c:pt>
              </c:numCache>
            </c:numRef>
          </c:val>
        </c:ser>
        <c:ser>
          <c:idx val="54"/>
          <c:order val="54"/>
          <c:tx>
            <c:strRef>
              <c:f>'Permian Matrix'!$BE$97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Matrix'!$BE$98:$BE$186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3.1399200000000002E-2</c:v>
                </c:pt>
                <c:pt idx="54">
                  <c:v>5.8594E-2</c:v>
                </c:pt>
                <c:pt idx="55">
                  <c:v>5.8298451612903229E-2</c:v>
                </c:pt>
                <c:pt idx="56">
                  <c:v>6.2837633333333337E-2</c:v>
                </c:pt>
                <c:pt idx="57">
                  <c:v>6.0319096774193552E-2</c:v>
                </c:pt>
                <c:pt idx="58">
                  <c:v>6.1494266666666665E-2</c:v>
                </c:pt>
                <c:pt idx="59">
                  <c:v>5.3021645161290328E-2</c:v>
                </c:pt>
                <c:pt idx="60">
                  <c:v>5.0882677419354844E-2</c:v>
                </c:pt>
                <c:pt idx="61">
                  <c:v>4.9585964285714282E-2</c:v>
                </c:pt>
                <c:pt idx="62">
                  <c:v>4.8162419354838705E-2</c:v>
                </c:pt>
                <c:pt idx="63">
                  <c:v>4.2679266666666667E-2</c:v>
                </c:pt>
                <c:pt idx="64">
                  <c:v>4.1498935483870972E-2</c:v>
                </c:pt>
                <c:pt idx="65">
                  <c:v>4.2254366666666668E-2</c:v>
                </c:pt>
                <c:pt idx="66">
                  <c:v>4.7011225806451618E-2</c:v>
                </c:pt>
                <c:pt idx="67">
                  <c:v>4.1674516129032252E-2</c:v>
                </c:pt>
                <c:pt idx="68">
                  <c:v>3.5340033333333333E-2</c:v>
                </c:pt>
                <c:pt idx="69">
                  <c:v>3.2249612903225804E-2</c:v>
                </c:pt>
                <c:pt idx="70">
                  <c:v>3.7225733333333337E-2</c:v>
                </c:pt>
                <c:pt idx="71">
                  <c:v>3.9222935483870965E-2</c:v>
                </c:pt>
                <c:pt idx="72">
                  <c:v>4.145638709677419E-2</c:v>
                </c:pt>
                <c:pt idx="73">
                  <c:v>3.8762827586206902E-2</c:v>
                </c:pt>
                <c:pt idx="74">
                  <c:v>3.8039258064516128E-2</c:v>
                </c:pt>
                <c:pt idx="75">
                  <c:v>3.7583499999999999E-2</c:v>
                </c:pt>
                <c:pt idx="76">
                  <c:v>3.5460258064516123E-2</c:v>
                </c:pt>
                <c:pt idx="77">
                  <c:v>3.6150133333333327E-2</c:v>
                </c:pt>
                <c:pt idx="78">
                  <c:v>3.4641612903225809E-2</c:v>
                </c:pt>
                <c:pt idx="79">
                  <c:v>3.350854838709677E-2</c:v>
                </c:pt>
                <c:pt idx="80">
                  <c:v>3.1686133333333331E-2</c:v>
                </c:pt>
                <c:pt idx="81">
                  <c:v>2.2846129032258064E-2</c:v>
                </c:pt>
                <c:pt idx="82">
                  <c:v>3.1354899999999998E-2</c:v>
                </c:pt>
                <c:pt idx="83">
                  <c:v>2.7133516129032257E-2</c:v>
                </c:pt>
                <c:pt idx="84">
                  <c:v>2.9774064516129035E-2</c:v>
                </c:pt>
                <c:pt idx="85">
                  <c:v>3.2744142857142854E-2</c:v>
                </c:pt>
                <c:pt idx="86">
                  <c:v>2.9077419354838711E-2</c:v>
                </c:pt>
                <c:pt idx="87">
                  <c:v>3.1408499999999999E-2</c:v>
                </c:pt>
                <c:pt idx="88">
                  <c:v>2.7722387096774194E-2</c:v>
                </c:pt>
              </c:numCache>
            </c:numRef>
          </c:val>
        </c:ser>
        <c:ser>
          <c:idx val="55"/>
          <c:order val="55"/>
          <c:tx>
            <c:strRef>
              <c:f>'Permian Matrix'!$BF$97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Matrix'!$BF$98:$BF$186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3.7638290322580648E-2</c:v>
                </c:pt>
                <c:pt idx="55">
                  <c:v>6.1940741935483871E-2</c:v>
                </c:pt>
                <c:pt idx="56">
                  <c:v>5.4321700000000001E-2</c:v>
                </c:pt>
                <c:pt idx="57">
                  <c:v>4.795174193548387E-2</c:v>
                </c:pt>
                <c:pt idx="58">
                  <c:v>4.3592700000000005E-2</c:v>
                </c:pt>
                <c:pt idx="59">
                  <c:v>3.6220967741935478E-2</c:v>
                </c:pt>
                <c:pt idx="60">
                  <c:v>3.5460612903225802E-2</c:v>
                </c:pt>
                <c:pt idx="61">
                  <c:v>3.4475678571428574E-2</c:v>
                </c:pt>
                <c:pt idx="62">
                  <c:v>3.0792612903225804E-2</c:v>
                </c:pt>
                <c:pt idx="63">
                  <c:v>3.1021066666666666E-2</c:v>
                </c:pt>
                <c:pt idx="64">
                  <c:v>2.9925419354838709E-2</c:v>
                </c:pt>
                <c:pt idx="65">
                  <c:v>2.7086499999999999E-2</c:v>
                </c:pt>
                <c:pt idx="66">
                  <c:v>2.5843741935483871E-2</c:v>
                </c:pt>
                <c:pt idx="67">
                  <c:v>2.5052741935483871E-2</c:v>
                </c:pt>
                <c:pt idx="68">
                  <c:v>2.4323500000000001E-2</c:v>
                </c:pt>
                <c:pt idx="69">
                  <c:v>2.2945645161290322E-2</c:v>
                </c:pt>
                <c:pt idx="70">
                  <c:v>2.2231566666666664E-2</c:v>
                </c:pt>
                <c:pt idx="71">
                  <c:v>2.1623096774193547E-2</c:v>
                </c:pt>
                <c:pt idx="72">
                  <c:v>2.1992838709677418E-2</c:v>
                </c:pt>
                <c:pt idx="73">
                  <c:v>2.0848896551724137E-2</c:v>
                </c:pt>
                <c:pt idx="74">
                  <c:v>2.0751064516129035E-2</c:v>
                </c:pt>
                <c:pt idx="75">
                  <c:v>2.1741333333333335E-2</c:v>
                </c:pt>
                <c:pt idx="76">
                  <c:v>2.2933064516129035E-2</c:v>
                </c:pt>
                <c:pt idx="77">
                  <c:v>2.1866533333333334E-2</c:v>
                </c:pt>
                <c:pt idx="78">
                  <c:v>1.8435322580645161E-2</c:v>
                </c:pt>
                <c:pt idx="79">
                  <c:v>1.8322064516129034E-2</c:v>
                </c:pt>
                <c:pt idx="80">
                  <c:v>1.8494099999999999E-2</c:v>
                </c:pt>
                <c:pt idx="81">
                  <c:v>1.5886548387096775E-2</c:v>
                </c:pt>
                <c:pt idx="82">
                  <c:v>1.6265933333333333E-2</c:v>
                </c:pt>
                <c:pt idx="83">
                  <c:v>1.6135064516129033E-2</c:v>
                </c:pt>
                <c:pt idx="84">
                  <c:v>1.6677548387096775E-2</c:v>
                </c:pt>
                <c:pt idx="85">
                  <c:v>1.5446964285714284E-2</c:v>
                </c:pt>
                <c:pt idx="86">
                  <c:v>1.535983870967742E-2</c:v>
                </c:pt>
                <c:pt idx="87">
                  <c:v>1.46039E-2</c:v>
                </c:pt>
                <c:pt idx="88">
                  <c:v>1.3637967741935484E-2</c:v>
                </c:pt>
              </c:numCache>
            </c:numRef>
          </c:val>
        </c:ser>
        <c:ser>
          <c:idx val="56"/>
          <c:order val="56"/>
          <c:tx>
            <c:strRef>
              <c:f>'Permian Matrix'!$BG$97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Matrix'!$BG$98:$BG$186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3.0754290322580643E-2</c:v>
                </c:pt>
                <c:pt idx="56">
                  <c:v>6.10628E-2</c:v>
                </c:pt>
                <c:pt idx="57">
                  <c:v>6.6592032258064524E-2</c:v>
                </c:pt>
                <c:pt idx="58">
                  <c:v>6.1569766666666671E-2</c:v>
                </c:pt>
                <c:pt idx="59">
                  <c:v>5.7723838709677421E-2</c:v>
                </c:pt>
                <c:pt idx="60">
                  <c:v>5.5360161290322576E-2</c:v>
                </c:pt>
                <c:pt idx="61">
                  <c:v>5.5579500000000004E-2</c:v>
                </c:pt>
                <c:pt idx="62">
                  <c:v>5.6017935483870969E-2</c:v>
                </c:pt>
                <c:pt idx="63">
                  <c:v>5.266386666666667E-2</c:v>
                </c:pt>
                <c:pt idx="64">
                  <c:v>5.0917774193548392E-2</c:v>
                </c:pt>
                <c:pt idx="65">
                  <c:v>4.6631700000000005E-2</c:v>
                </c:pt>
                <c:pt idx="66">
                  <c:v>4.9854580645161295E-2</c:v>
                </c:pt>
                <c:pt idx="67">
                  <c:v>5.3032483870967741E-2</c:v>
                </c:pt>
                <c:pt idx="68">
                  <c:v>6.252456666666667E-2</c:v>
                </c:pt>
                <c:pt idx="69">
                  <c:v>6.6036258064516129E-2</c:v>
                </c:pt>
                <c:pt idx="70">
                  <c:v>6.4005099999999995E-2</c:v>
                </c:pt>
                <c:pt idx="71">
                  <c:v>5.9555677419354837E-2</c:v>
                </c:pt>
                <c:pt idx="72">
                  <c:v>6.0347096774193545E-2</c:v>
                </c:pt>
                <c:pt idx="73">
                  <c:v>5.7437827586206899E-2</c:v>
                </c:pt>
                <c:pt idx="74">
                  <c:v>5.6273032258064515E-2</c:v>
                </c:pt>
                <c:pt idx="75">
                  <c:v>5.2317933333333337E-2</c:v>
                </c:pt>
                <c:pt idx="76">
                  <c:v>4.9580935483870971E-2</c:v>
                </c:pt>
                <c:pt idx="77">
                  <c:v>4.9490133333333332E-2</c:v>
                </c:pt>
                <c:pt idx="78">
                  <c:v>4.7708387096774198E-2</c:v>
                </c:pt>
                <c:pt idx="79">
                  <c:v>4.5071322580645161E-2</c:v>
                </c:pt>
                <c:pt idx="80">
                  <c:v>4.6059733333333332E-2</c:v>
                </c:pt>
                <c:pt idx="81">
                  <c:v>5.0407322580645161E-2</c:v>
                </c:pt>
                <c:pt idx="82">
                  <c:v>4.6230466666666664E-2</c:v>
                </c:pt>
                <c:pt idx="83">
                  <c:v>4.3104322580645157E-2</c:v>
                </c:pt>
                <c:pt idx="84">
                  <c:v>4.2030516129032254E-2</c:v>
                </c:pt>
                <c:pt idx="85">
                  <c:v>3.8487249999999994E-2</c:v>
                </c:pt>
                <c:pt idx="86">
                  <c:v>4.2932419354838706E-2</c:v>
                </c:pt>
                <c:pt idx="87">
                  <c:v>4.1323033333333335E-2</c:v>
                </c:pt>
                <c:pt idx="88">
                  <c:v>1.7693419354838709E-2</c:v>
                </c:pt>
              </c:numCache>
            </c:numRef>
          </c:val>
        </c:ser>
        <c:ser>
          <c:idx val="57"/>
          <c:order val="57"/>
          <c:tx>
            <c:strRef>
              <c:f>'Permian Matrix'!$BH$97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Matrix'!$BH$98:$BH$186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3.5515900000000003E-2</c:v>
                </c:pt>
                <c:pt idx="57">
                  <c:v>5.6664193548387101E-2</c:v>
                </c:pt>
                <c:pt idx="58">
                  <c:v>5.4249033333333328E-2</c:v>
                </c:pt>
                <c:pt idx="59">
                  <c:v>4.8739677419354845E-2</c:v>
                </c:pt>
                <c:pt idx="60">
                  <c:v>4.5112387096774197E-2</c:v>
                </c:pt>
                <c:pt idx="61">
                  <c:v>4.2054071428571427E-2</c:v>
                </c:pt>
                <c:pt idx="62">
                  <c:v>4.1671516129032256E-2</c:v>
                </c:pt>
                <c:pt idx="63">
                  <c:v>3.9757966666666665E-2</c:v>
                </c:pt>
                <c:pt idx="64">
                  <c:v>3.7316322580645163E-2</c:v>
                </c:pt>
                <c:pt idx="65">
                  <c:v>3.7779866666666669E-2</c:v>
                </c:pt>
                <c:pt idx="66">
                  <c:v>3.2797645161290322E-2</c:v>
                </c:pt>
                <c:pt idx="67">
                  <c:v>3.005458064516129E-2</c:v>
                </c:pt>
                <c:pt idx="68">
                  <c:v>3.253113333333333E-2</c:v>
                </c:pt>
                <c:pt idx="69">
                  <c:v>3.0784516129032255E-2</c:v>
                </c:pt>
                <c:pt idx="70">
                  <c:v>2.9852633333333333E-2</c:v>
                </c:pt>
                <c:pt idx="71">
                  <c:v>2.8901354838709679E-2</c:v>
                </c:pt>
                <c:pt idx="72">
                  <c:v>2.4921193548387097E-2</c:v>
                </c:pt>
                <c:pt idx="73">
                  <c:v>2.4374758620689656E-2</c:v>
                </c:pt>
                <c:pt idx="74">
                  <c:v>4.6678999999999998E-2</c:v>
                </c:pt>
                <c:pt idx="75">
                  <c:v>2.2968800000000001E-2</c:v>
                </c:pt>
                <c:pt idx="76">
                  <c:v>2.182377419354839E-2</c:v>
                </c:pt>
                <c:pt idx="77">
                  <c:v>2.1213633333333332E-2</c:v>
                </c:pt>
                <c:pt idx="78">
                  <c:v>2.1092935483870968E-2</c:v>
                </c:pt>
                <c:pt idx="79">
                  <c:v>2.1357129032258063E-2</c:v>
                </c:pt>
                <c:pt idx="80">
                  <c:v>2.1724366666666665E-2</c:v>
                </c:pt>
                <c:pt idx="81">
                  <c:v>1.9574870967741936E-2</c:v>
                </c:pt>
                <c:pt idx="82">
                  <c:v>1.7894866666666669E-2</c:v>
                </c:pt>
                <c:pt idx="83">
                  <c:v>1.6802709677419356E-2</c:v>
                </c:pt>
                <c:pt idx="84">
                  <c:v>1.7023709677419355E-2</c:v>
                </c:pt>
                <c:pt idx="85">
                  <c:v>1.8103857142857144E-2</c:v>
                </c:pt>
                <c:pt idx="86">
                  <c:v>1.7247290322580645E-2</c:v>
                </c:pt>
                <c:pt idx="87">
                  <c:v>1.6691066666666664E-2</c:v>
                </c:pt>
                <c:pt idx="88">
                  <c:v>1.2027806451612904E-2</c:v>
                </c:pt>
              </c:numCache>
            </c:numRef>
          </c:val>
        </c:ser>
        <c:ser>
          <c:idx val="58"/>
          <c:order val="58"/>
          <c:tx>
            <c:strRef>
              <c:f>'Permian Matrix'!$BI$97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Matrix'!$BI$98:$BI$186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3.6400161290322586E-2</c:v>
                </c:pt>
                <c:pt idx="58">
                  <c:v>5.2757000000000005E-2</c:v>
                </c:pt>
                <c:pt idx="59">
                  <c:v>4.7968032258064515E-2</c:v>
                </c:pt>
                <c:pt idx="60">
                  <c:v>4.1297451612903227E-2</c:v>
                </c:pt>
                <c:pt idx="61">
                  <c:v>4.3968678571428568E-2</c:v>
                </c:pt>
                <c:pt idx="62">
                  <c:v>4.3468516129032256E-2</c:v>
                </c:pt>
                <c:pt idx="63">
                  <c:v>4.0944666666666664E-2</c:v>
                </c:pt>
                <c:pt idx="64">
                  <c:v>3.9836645161290325E-2</c:v>
                </c:pt>
                <c:pt idx="65">
                  <c:v>3.9163933333333331E-2</c:v>
                </c:pt>
                <c:pt idx="66">
                  <c:v>3.86231935483871E-2</c:v>
                </c:pt>
                <c:pt idx="67">
                  <c:v>3.8553645161290319E-2</c:v>
                </c:pt>
                <c:pt idx="68">
                  <c:v>3.4360366666666663E-2</c:v>
                </c:pt>
                <c:pt idx="69">
                  <c:v>3.2996741935483874E-2</c:v>
                </c:pt>
                <c:pt idx="70">
                  <c:v>3.4400399999999998E-2</c:v>
                </c:pt>
                <c:pt idx="71">
                  <c:v>3.1380741935483868E-2</c:v>
                </c:pt>
                <c:pt idx="72">
                  <c:v>3.116390322580645E-2</c:v>
                </c:pt>
                <c:pt idx="73">
                  <c:v>3.0589206896551722E-2</c:v>
                </c:pt>
                <c:pt idx="74">
                  <c:v>2.9052516129032258E-2</c:v>
                </c:pt>
                <c:pt idx="75">
                  <c:v>2.7803033333333334E-2</c:v>
                </c:pt>
                <c:pt idx="76">
                  <c:v>2.6562838709677419E-2</c:v>
                </c:pt>
                <c:pt idx="77">
                  <c:v>2.5953066666666667E-2</c:v>
                </c:pt>
                <c:pt idx="78">
                  <c:v>2.5161483870967741E-2</c:v>
                </c:pt>
                <c:pt idx="79">
                  <c:v>2.275490322580645E-2</c:v>
                </c:pt>
                <c:pt idx="80">
                  <c:v>2.5723833333333335E-2</c:v>
                </c:pt>
                <c:pt idx="81">
                  <c:v>2.5780838709677418E-2</c:v>
                </c:pt>
                <c:pt idx="82">
                  <c:v>2.3666366666666667E-2</c:v>
                </c:pt>
                <c:pt idx="83">
                  <c:v>2.215474193548387E-2</c:v>
                </c:pt>
                <c:pt idx="84">
                  <c:v>1.8577935483870968E-2</c:v>
                </c:pt>
                <c:pt idx="85">
                  <c:v>2.1364428571428569E-2</c:v>
                </c:pt>
                <c:pt idx="86">
                  <c:v>1.9224903225806451E-2</c:v>
                </c:pt>
                <c:pt idx="87">
                  <c:v>1.8688199999999999E-2</c:v>
                </c:pt>
                <c:pt idx="88">
                  <c:v>1.1670516129032258E-2</c:v>
                </c:pt>
              </c:numCache>
            </c:numRef>
          </c:val>
        </c:ser>
        <c:ser>
          <c:idx val="59"/>
          <c:order val="59"/>
          <c:tx>
            <c:strRef>
              <c:f>'Permian Matrix'!$BJ$97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Matrix'!$BJ$98:$BJ$186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3.2458599999999997E-2</c:v>
                </c:pt>
                <c:pt idx="59">
                  <c:v>3.9563000000000001E-2</c:v>
                </c:pt>
                <c:pt idx="60">
                  <c:v>4.3252677419354839E-2</c:v>
                </c:pt>
                <c:pt idx="61">
                  <c:v>4.0490678571428573E-2</c:v>
                </c:pt>
                <c:pt idx="62">
                  <c:v>3.9983387096774195E-2</c:v>
                </c:pt>
                <c:pt idx="63">
                  <c:v>3.7421299999999998E-2</c:v>
                </c:pt>
                <c:pt idx="64">
                  <c:v>3.5011806451612906E-2</c:v>
                </c:pt>
                <c:pt idx="65">
                  <c:v>4.1767899999999997E-2</c:v>
                </c:pt>
                <c:pt idx="66">
                  <c:v>4.0407774193548386E-2</c:v>
                </c:pt>
                <c:pt idx="67">
                  <c:v>3.6998225806451616E-2</c:v>
                </c:pt>
                <c:pt idx="68">
                  <c:v>3.5526833333333327E-2</c:v>
                </c:pt>
                <c:pt idx="69">
                  <c:v>3.342267741935484E-2</c:v>
                </c:pt>
                <c:pt idx="70">
                  <c:v>3.2465433333333335E-2</c:v>
                </c:pt>
                <c:pt idx="71">
                  <c:v>3.1573612903225808E-2</c:v>
                </c:pt>
                <c:pt idx="72">
                  <c:v>3.0022612903225807E-2</c:v>
                </c:pt>
                <c:pt idx="73">
                  <c:v>2.8076793103448277E-2</c:v>
                </c:pt>
                <c:pt idx="74">
                  <c:v>2.5830000000000002E-2</c:v>
                </c:pt>
                <c:pt idx="75">
                  <c:v>2.3832000000000002E-2</c:v>
                </c:pt>
                <c:pt idx="76">
                  <c:v>2.3425967741935484E-2</c:v>
                </c:pt>
                <c:pt idx="77">
                  <c:v>2.3464499999999999E-2</c:v>
                </c:pt>
                <c:pt idx="78">
                  <c:v>2.2852967741935484E-2</c:v>
                </c:pt>
                <c:pt idx="79">
                  <c:v>2.1368580645161291E-2</c:v>
                </c:pt>
                <c:pt idx="80">
                  <c:v>2.0281800000000003E-2</c:v>
                </c:pt>
                <c:pt idx="81">
                  <c:v>1.7938419354838711E-2</c:v>
                </c:pt>
                <c:pt idx="82">
                  <c:v>1.7133899999999997E-2</c:v>
                </c:pt>
                <c:pt idx="83">
                  <c:v>1.8980419354838712E-2</c:v>
                </c:pt>
                <c:pt idx="84">
                  <c:v>1.7064806451612902E-2</c:v>
                </c:pt>
                <c:pt idx="85">
                  <c:v>1.6852678571428571E-2</c:v>
                </c:pt>
                <c:pt idx="86">
                  <c:v>1.6876677419354839E-2</c:v>
                </c:pt>
                <c:pt idx="87">
                  <c:v>1.5837666666666667E-2</c:v>
                </c:pt>
                <c:pt idx="88">
                  <c:v>8.6727096774193539E-3</c:v>
                </c:pt>
              </c:numCache>
            </c:numRef>
          </c:val>
        </c:ser>
        <c:ser>
          <c:idx val="60"/>
          <c:order val="60"/>
          <c:tx>
            <c:strRef>
              <c:f>'Permian Matrix'!$BK$97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Matrix'!$BK$98:$BK$186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1.4504741935483871E-2</c:v>
                </c:pt>
                <c:pt idx="60">
                  <c:v>3.7258741935483876E-2</c:v>
                </c:pt>
                <c:pt idx="61">
                  <c:v>3.6334785714285715E-2</c:v>
                </c:pt>
                <c:pt idx="62">
                  <c:v>3.2718322580645158E-2</c:v>
                </c:pt>
                <c:pt idx="63">
                  <c:v>2.8941500000000002E-2</c:v>
                </c:pt>
                <c:pt idx="64">
                  <c:v>2.8650999999999999E-2</c:v>
                </c:pt>
                <c:pt idx="65">
                  <c:v>2.6264799999999998E-2</c:v>
                </c:pt>
                <c:pt idx="66">
                  <c:v>2.8339483870967741E-2</c:v>
                </c:pt>
                <c:pt idx="67">
                  <c:v>2.8363129032258062E-2</c:v>
                </c:pt>
                <c:pt idx="68">
                  <c:v>2.6484733333333333E-2</c:v>
                </c:pt>
                <c:pt idx="69">
                  <c:v>2.5746225806451611E-2</c:v>
                </c:pt>
                <c:pt idx="70">
                  <c:v>2.8166666666666666E-2</c:v>
                </c:pt>
                <c:pt idx="71">
                  <c:v>2.8650548387096776E-2</c:v>
                </c:pt>
                <c:pt idx="72">
                  <c:v>2.839190322580645E-2</c:v>
                </c:pt>
                <c:pt idx="73">
                  <c:v>2.5937068965517243E-2</c:v>
                </c:pt>
                <c:pt idx="74">
                  <c:v>2.3847322580645161E-2</c:v>
                </c:pt>
                <c:pt idx="75">
                  <c:v>2.2249399999999999E-2</c:v>
                </c:pt>
                <c:pt idx="76">
                  <c:v>2.1357645161290323E-2</c:v>
                </c:pt>
                <c:pt idx="77">
                  <c:v>2.0341633333333334E-2</c:v>
                </c:pt>
                <c:pt idx="78">
                  <c:v>1.9335903225806451E-2</c:v>
                </c:pt>
                <c:pt idx="79">
                  <c:v>1.8635096774193546E-2</c:v>
                </c:pt>
                <c:pt idx="80">
                  <c:v>1.9143433333333335E-2</c:v>
                </c:pt>
                <c:pt idx="81">
                  <c:v>1.7810193548387098E-2</c:v>
                </c:pt>
                <c:pt idx="82">
                  <c:v>1.9037433333333336E-2</c:v>
                </c:pt>
                <c:pt idx="83">
                  <c:v>1.7883483870967741E-2</c:v>
                </c:pt>
                <c:pt idx="84">
                  <c:v>2.0121967741935486E-2</c:v>
                </c:pt>
                <c:pt idx="85">
                  <c:v>2.1539785714285716E-2</c:v>
                </c:pt>
                <c:pt idx="86">
                  <c:v>2.3236806451612902E-2</c:v>
                </c:pt>
                <c:pt idx="87">
                  <c:v>2.2569200000000001E-2</c:v>
                </c:pt>
                <c:pt idx="88">
                  <c:v>1.4237322580645161E-2</c:v>
                </c:pt>
              </c:numCache>
            </c:numRef>
          </c:val>
        </c:ser>
        <c:ser>
          <c:idx val="61"/>
          <c:order val="61"/>
          <c:tx>
            <c:strRef>
              <c:f>'Permian Matrix'!$BL$97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Matrix'!$BL$98:$BL$186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3.1586741935483872E-2</c:v>
                </c:pt>
                <c:pt idx="61">
                  <c:v>4.2034357142857144E-2</c:v>
                </c:pt>
                <c:pt idx="62">
                  <c:v>4.143358064516129E-2</c:v>
                </c:pt>
                <c:pt idx="63">
                  <c:v>3.994863333333333E-2</c:v>
                </c:pt>
                <c:pt idx="64">
                  <c:v>3.7286967741935483E-2</c:v>
                </c:pt>
                <c:pt idx="65">
                  <c:v>3.0558499999999999E-2</c:v>
                </c:pt>
                <c:pt idx="66">
                  <c:v>2.7364580645161292E-2</c:v>
                </c:pt>
                <c:pt idx="67">
                  <c:v>2.640858064516129E-2</c:v>
                </c:pt>
                <c:pt idx="68">
                  <c:v>2.6889433333333334E-2</c:v>
                </c:pt>
                <c:pt idx="69">
                  <c:v>2.5460612903225804E-2</c:v>
                </c:pt>
                <c:pt idx="70">
                  <c:v>2.3322333333333334E-2</c:v>
                </c:pt>
                <c:pt idx="71">
                  <c:v>2.1062612903225805E-2</c:v>
                </c:pt>
                <c:pt idx="72">
                  <c:v>2.0804387096774193E-2</c:v>
                </c:pt>
                <c:pt idx="73">
                  <c:v>2.0032000000000001E-2</c:v>
                </c:pt>
                <c:pt idx="74">
                  <c:v>1.9838967741935484E-2</c:v>
                </c:pt>
                <c:pt idx="75">
                  <c:v>1.9015000000000001E-2</c:v>
                </c:pt>
                <c:pt idx="76">
                  <c:v>1.7437161290322582E-2</c:v>
                </c:pt>
                <c:pt idx="77">
                  <c:v>1.7597466666666665E-2</c:v>
                </c:pt>
                <c:pt idx="78">
                  <c:v>1.7221709677419355E-2</c:v>
                </c:pt>
                <c:pt idx="79">
                  <c:v>1.5937096774193547E-2</c:v>
                </c:pt>
                <c:pt idx="80">
                  <c:v>1.5672700000000001E-2</c:v>
                </c:pt>
                <c:pt idx="81">
                  <c:v>1.5667838709677421E-2</c:v>
                </c:pt>
                <c:pt idx="82">
                  <c:v>2.1648400000000002E-2</c:v>
                </c:pt>
                <c:pt idx="83">
                  <c:v>1.4505258064516129E-2</c:v>
                </c:pt>
                <c:pt idx="84">
                  <c:v>1.43E-2</c:v>
                </c:pt>
                <c:pt idx="85">
                  <c:v>1.3681535714285714E-2</c:v>
                </c:pt>
                <c:pt idx="86">
                  <c:v>1.3266451612903227E-2</c:v>
                </c:pt>
                <c:pt idx="87">
                  <c:v>1.2964266666666667E-2</c:v>
                </c:pt>
                <c:pt idx="88">
                  <c:v>8.4752258064516132E-3</c:v>
                </c:pt>
              </c:numCache>
            </c:numRef>
          </c:val>
        </c:ser>
        <c:ser>
          <c:idx val="62"/>
          <c:order val="62"/>
          <c:tx>
            <c:strRef>
              <c:f>'Permian Matrix'!$BM$97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Matrix'!$BM$98:$BM$186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2.5911357142857142E-2</c:v>
                </c:pt>
                <c:pt idx="62">
                  <c:v>3.8753225806451609E-2</c:v>
                </c:pt>
                <c:pt idx="63">
                  <c:v>3.7179900000000002E-2</c:v>
                </c:pt>
                <c:pt idx="64">
                  <c:v>4.0975677419354838E-2</c:v>
                </c:pt>
                <c:pt idx="65">
                  <c:v>3.7758399999999998E-2</c:v>
                </c:pt>
                <c:pt idx="66">
                  <c:v>3.6252225806451613E-2</c:v>
                </c:pt>
                <c:pt idx="67">
                  <c:v>3.68821935483871E-2</c:v>
                </c:pt>
                <c:pt idx="68">
                  <c:v>3.3171066666666665E-2</c:v>
                </c:pt>
                <c:pt idx="69">
                  <c:v>3.2791064516129037E-2</c:v>
                </c:pt>
                <c:pt idx="70">
                  <c:v>2.7452133333333333E-2</c:v>
                </c:pt>
                <c:pt idx="71">
                  <c:v>2.6557870967741936E-2</c:v>
                </c:pt>
                <c:pt idx="72">
                  <c:v>2.4690096774193548E-2</c:v>
                </c:pt>
                <c:pt idx="73">
                  <c:v>2.2647965517241381E-2</c:v>
                </c:pt>
                <c:pt idx="74">
                  <c:v>2.0904548387096773E-2</c:v>
                </c:pt>
                <c:pt idx="75">
                  <c:v>2.2365766666666669E-2</c:v>
                </c:pt>
                <c:pt idx="76">
                  <c:v>2.1040580645161292E-2</c:v>
                </c:pt>
                <c:pt idx="77">
                  <c:v>1.9580166666666666E-2</c:v>
                </c:pt>
                <c:pt idx="78">
                  <c:v>1.9409516129032259E-2</c:v>
                </c:pt>
                <c:pt idx="79">
                  <c:v>1.84571935483871E-2</c:v>
                </c:pt>
                <c:pt idx="80">
                  <c:v>1.71212E-2</c:v>
                </c:pt>
                <c:pt idx="81">
                  <c:v>1.603558064516129E-2</c:v>
                </c:pt>
                <c:pt idx="82">
                  <c:v>1.6827133333333334E-2</c:v>
                </c:pt>
                <c:pt idx="83">
                  <c:v>1.6969000000000001E-2</c:v>
                </c:pt>
                <c:pt idx="84">
                  <c:v>1.4548548387096774E-2</c:v>
                </c:pt>
                <c:pt idx="85">
                  <c:v>1.3729285714285713E-2</c:v>
                </c:pt>
                <c:pt idx="86">
                  <c:v>1.3099000000000001E-2</c:v>
                </c:pt>
                <c:pt idx="87">
                  <c:v>1.1425566666666666E-2</c:v>
                </c:pt>
                <c:pt idx="88">
                  <c:v>9.434677419354838E-3</c:v>
                </c:pt>
              </c:numCache>
            </c:numRef>
          </c:val>
        </c:ser>
        <c:ser>
          <c:idx val="63"/>
          <c:order val="63"/>
          <c:tx>
            <c:strRef>
              <c:f>'Permian Matrix'!$BN$97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Matrix'!$BN$98:$BN$186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3.0325774193548389E-2</c:v>
                </c:pt>
                <c:pt idx="63">
                  <c:v>5.2284366666666665E-2</c:v>
                </c:pt>
                <c:pt idx="64">
                  <c:v>4.8877096774193551E-2</c:v>
                </c:pt>
                <c:pt idx="65">
                  <c:v>3.945746666666667E-2</c:v>
                </c:pt>
                <c:pt idx="66">
                  <c:v>3.584412903225806E-2</c:v>
                </c:pt>
                <c:pt idx="67">
                  <c:v>3.2840935483870966E-2</c:v>
                </c:pt>
                <c:pt idx="68">
                  <c:v>3.0138966666666666E-2</c:v>
                </c:pt>
                <c:pt idx="69">
                  <c:v>3.1827806451612907E-2</c:v>
                </c:pt>
                <c:pt idx="70">
                  <c:v>3.0220899999999998E-2</c:v>
                </c:pt>
                <c:pt idx="71">
                  <c:v>3.0665645161290323E-2</c:v>
                </c:pt>
                <c:pt idx="72">
                  <c:v>3.2016064516129032E-2</c:v>
                </c:pt>
                <c:pt idx="73">
                  <c:v>2.9198620689655171E-2</c:v>
                </c:pt>
                <c:pt idx="74">
                  <c:v>3.2643999999999999E-2</c:v>
                </c:pt>
                <c:pt idx="75">
                  <c:v>3.0279966666666665E-2</c:v>
                </c:pt>
                <c:pt idx="76">
                  <c:v>2.7461580645161288E-2</c:v>
                </c:pt>
                <c:pt idx="77">
                  <c:v>2.8530400000000001E-2</c:v>
                </c:pt>
                <c:pt idx="78">
                  <c:v>2.8027612903225804E-2</c:v>
                </c:pt>
                <c:pt idx="79">
                  <c:v>2.7951032258064515E-2</c:v>
                </c:pt>
                <c:pt idx="80">
                  <c:v>2.8157499999999999E-2</c:v>
                </c:pt>
                <c:pt idx="81">
                  <c:v>2.6284709677419357E-2</c:v>
                </c:pt>
                <c:pt idx="82">
                  <c:v>2.5611166666666667E-2</c:v>
                </c:pt>
                <c:pt idx="83">
                  <c:v>2.4906483870967742E-2</c:v>
                </c:pt>
                <c:pt idx="84">
                  <c:v>2.3721354838709675E-2</c:v>
                </c:pt>
                <c:pt idx="85">
                  <c:v>2.5396285714285712E-2</c:v>
                </c:pt>
                <c:pt idx="86">
                  <c:v>2.7243709677419355E-2</c:v>
                </c:pt>
                <c:pt idx="87">
                  <c:v>2.62014E-2</c:v>
                </c:pt>
                <c:pt idx="88">
                  <c:v>2.1529516129032259E-2</c:v>
                </c:pt>
              </c:numCache>
            </c:numRef>
          </c:val>
        </c:ser>
        <c:ser>
          <c:idx val="64"/>
          <c:order val="64"/>
          <c:tx>
            <c:strRef>
              <c:f>'Permian Matrix'!$BO$97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Matrix'!$BO$98:$BO$186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4.7764633333333334E-2</c:v>
                </c:pt>
                <c:pt idx="64">
                  <c:v>7.3704032258064517E-2</c:v>
                </c:pt>
                <c:pt idx="65">
                  <c:v>6.8657866666666664E-2</c:v>
                </c:pt>
                <c:pt idx="66">
                  <c:v>6.3638548387096774E-2</c:v>
                </c:pt>
                <c:pt idx="67">
                  <c:v>5.5585870967741938E-2</c:v>
                </c:pt>
                <c:pt idx="68">
                  <c:v>5.1231833333333338E-2</c:v>
                </c:pt>
                <c:pt idx="69">
                  <c:v>4.8940548387096779E-2</c:v>
                </c:pt>
                <c:pt idx="70">
                  <c:v>4.7162333333333334E-2</c:v>
                </c:pt>
                <c:pt idx="71">
                  <c:v>4.4754903225806456E-2</c:v>
                </c:pt>
                <c:pt idx="72">
                  <c:v>4.2637032258064513E-2</c:v>
                </c:pt>
                <c:pt idx="73">
                  <c:v>4.4663034482758622E-2</c:v>
                </c:pt>
                <c:pt idx="74">
                  <c:v>4.6107451612903222E-2</c:v>
                </c:pt>
                <c:pt idx="75">
                  <c:v>4.4081833333333334E-2</c:v>
                </c:pt>
                <c:pt idx="76">
                  <c:v>4.1718709677419356E-2</c:v>
                </c:pt>
                <c:pt idx="77">
                  <c:v>3.9503900000000002E-2</c:v>
                </c:pt>
                <c:pt idx="78">
                  <c:v>3.7520322580645159E-2</c:v>
                </c:pt>
                <c:pt idx="79">
                  <c:v>3.2842548387096777E-2</c:v>
                </c:pt>
                <c:pt idx="80">
                  <c:v>2.9668966666666668E-2</c:v>
                </c:pt>
                <c:pt idx="81">
                  <c:v>2.8223032258064516E-2</c:v>
                </c:pt>
                <c:pt idx="82">
                  <c:v>2.9181166666666664E-2</c:v>
                </c:pt>
                <c:pt idx="83">
                  <c:v>2.9218161290322581E-2</c:v>
                </c:pt>
                <c:pt idx="84">
                  <c:v>2.9265032258064518E-2</c:v>
                </c:pt>
                <c:pt idx="85">
                  <c:v>3.0565785714285715E-2</c:v>
                </c:pt>
                <c:pt idx="86">
                  <c:v>2.8193612903225803E-2</c:v>
                </c:pt>
                <c:pt idx="87">
                  <c:v>2.7925333333333333E-2</c:v>
                </c:pt>
                <c:pt idx="88">
                  <c:v>1.5840096774193548E-2</c:v>
                </c:pt>
              </c:numCache>
            </c:numRef>
          </c:val>
        </c:ser>
        <c:ser>
          <c:idx val="65"/>
          <c:order val="65"/>
          <c:tx>
            <c:strRef>
              <c:f>'Permian Matrix'!$BP$97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Matrix'!$BP$98:$BP$186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2.3279870967741936E-2</c:v>
                </c:pt>
                <c:pt idx="65">
                  <c:v>4.0576999999999995E-2</c:v>
                </c:pt>
                <c:pt idx="66">
                  <c:v>3.6289645161290324E-2</c:v>
                </c:pt>
                <c:pt idx="67">
                  <c:v>3.665883870967742E-2</c:v>
                </c:pt>
                <c:pt idx="68">
                  <c:v>3.4149466666666663E-2</c:v>
                </c:pt>
                <c:pt idx="69">
                  <c:v>3.6205516129032257E-2</c:v>
                </c:pt>
                <c:pt idx="70">
                  <c:v>3.6813033333333328E-2</c:v>
                </c:pt>
                <c:pt idx="71">
                  <c:v>3.3712774193548387E-2</c:v>
                </c:pt>
                <c:pt idx="72">
                  <c:v>3.4871548387096774E-2</c:v>
                </c:pt>
                <c:pt idx="73">
                  <c:v>3.0861793103448276E-2</c:v>
                </c:pt>
                <c:pt idx="74">
                  <c:v>4.0303129032258064E-2</c:v>
                </c:pt>
                <c:pt idx="75">
                  <c:v>3.0390766666666666E-2</c:v>
                </c:pt>
                <c:pt idx="76">
                  <c:v>2.8047709677419354E-2</c:v>
                </c:pt>
                <c:pt idx="77">
                  <c:v>3.1984600000000002E-2</c:v>
                </c:pt>
                <c:pt idx="78">
                  <c:v>3.3128967741935487E-2</c:v>
                </c:pt>
                <c:pt idx="79">
                  <c:v>2.7973451612903225E-2</c:v>
                </c:pt>
                <c:pt idx="80">
                  <c:v>2.8197000000000003E-2</c:v>
                </c:pt>
                <c:pt idx="81">
                  <c:v>2.7099258064516126E-2</c:v>
                </c:pt>
                <c:pt idx="82">
                  <c:v>2.5024733333333334E-2</c:v>
                </c:pt>
                <c:pt idx="83">
                  <c:v>2.6735032258064517E-2</c:v>
                </c:pt>
                <c:pt idx="84">
                  <c:v>2.4480870967741937E-2</c:v>
                </c:pt>
                <c:pt idx="85">
                  <c:v>2.5654464285714284E-2</c:v>
                </c:pt>
                <c:pt idx="86">
                  <c:v>2.6679645161290323E-2</c:v>
                </c:pt>
                <c:pt idx="87">
                  <c:v>2.6162933333333336E-2</c:v>
                </c:pt>
                <c:pt idx="88">
                  <c:v>2.303867741935484E-2</c:v>
                </c:pt>
              </c:numCache>
            </c:numRef>
          </c:val>
        </c:ser>
        <c:ser>
          <c:idx val="66"/>
          <c:order val="66"/>
          <c:tx>
            <c:strRef>
              <c:f>'Permian Matrix'!$BQ$97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Matrix'!$BQ$98:$BQ$186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3.2555399999999998E-2</c:v>
                </c:pt>
                <c:pt idx="66">
                  <c:v>7.3317096774193541E-2</c:v>
                </c:pt>
                <c:pt idx="67">
                  <c:v>7.8219161290322581E-2</c:v>
                </c:pt>
                <c:pt idx="68">
                  <c:v>7.0413799999999999E-2</c:v>
                </c:pt>
                <c:pt idx="69">
                  <c:v>6.5644967741935484E-2</c:v>
                </c:pt>
                <c:pt idx="70">
                  <c:v>6.7369633333333331E-2</c:v>
                </c:pt>
                <c:pt idx="71">
                  <c:v>6.0958451612903225E-2</c:v>
                </c:pt>
                <c:pt idx="72">
                  <c:v>5.6015225806451616E-2</c:v>
                </c:pt>
                <c:pt idx="73">
                  <c:v>5.6978793103448278E-2</c:v>
                </c:pt>
                <c:pt idx="74">
                  <c:v>5.6726741935483868E-2</c:v>
                </c:pt>
                <c:pt idx="75">
                  <c:v>5.4498633333333338E-2</c:v>
                </c:pt>
                <c:pt idx="76">
                  <c:v>5.3337419354838704E-2</c:v>
                </c:pt>
                <c:pt idx="77">
                  <c:v>4.94092E-2</c:v>
                </c:pt>
                <c:pt idx="78">
                  <c:v>4.8191999999999999E-2</c:v>
                </c:pt>
                <c:pt idx="79">
                  <c:v>4.5013322580645158E-2</c:v>
                </c:pt>
                <c:pt idx="80">
                  <c:v>4.358293333333333E-2</c:v>
                </c:pt>
                <c:pt idx="81">
                  <c:v>4.0498258064516131E-2</c:v>
                </c:pt>
                <c:pt idx="82">
                  <c:v>4.1416099999999997E-2</c:v>
                </c:pt>
                <c:pt idx="83">
                  <c:v>4.0180806451612906E-2</c:v>
                </c:pt>
                <c:pt idx="84">
                  <c:v>4.0697354838709676E-2</c:v>
                </c:pt>
                <c:pt idx="85">
                  <c:v>4.1117214285714285E-2</c:v>
                </c:pt>
                <c:pt idx="86">
                  <c:v>4.0905161290322581E-2</c:v>
                </c:pt>
                <c:pt idx="87">
                  <c:v>4.0305099999999996E-2</c:v>
                </c:pt>
                <c:pt idx="88">
                  <c:v>2.8152612903225807E-2</c:v>
                </c:pt>
              </c:numCache>
            </c:numRef>
          </c:val>
        </c:ser>
        <c:ser>
          <c:idx val="67"/>
          <c:order val="67"/>
          <c:tx>
            <c:strRef>
              <c:f>'Permian Matrix'!$BR$97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Matrix'!$BR$98:$BR$186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2.4696419354838708E-2</c:v>
                </c:pt>
                <c:pt idx="67">
                  <c:v>4.6792129032258066E-2</c:v>
                </c:pt>
                <c:pt idx="68">
                  <c:v>4.6715900000000005E-2</c:v>
                </c:pt>
                <c:pt idx="69">
                  <c:v>4.3988838709677416E-2</c:v>
                </c:pt>
                <c:pt idx="70">
                  <c:v>4.1792166666666665E-2</c:v>
                </c:pt>
                <c:pt idx="71">
                  <c:v>3.7898451612903228E-2</c:v>
                </c:pt>
                <c:pt idx="72">
                  <c:v>3.3672225806451614E-2</c:v>
                </c:pt>
                <c:pt idx="73">
                  <c:v>3.4674724137931039E-2</c:v>
                </c:pt>
                <c:pt idx="74">
                  <c:v>3.4430193548387097E-2</c:v>
                </c:pt>
                <c:pt idx="75">
                  <c:v>3.1005566666666665E-2</c:v>
                </c:pt>
                <c:pt idx="76">
                  <c:v>2.9252096774193551E-2</c:v>
                </c:pt>
                <c:pt idx="77">
                  <c:v>3.1059166666666669E-2</c:v>
                </c:pt>
                <c:pt idx="78">
                  <c:v>3.2334290322580644E-2</c:v>
                </c:pt>
                <c:pt idx="79">
                  <c:v>3.0664032258064515E-2</c:v>
                </c:pt>
                <c:pt idx="80">
                  <c:v>3.2478599999999996E-2</c:v>
                </c:pt>
                <c:pt idx="81">
                  <c:v>2.871558064516129E-2</c:v>
                </c:pt>
                <c:pt idx="82">
                  <c:v>2.7995833333333334E-2</c:v>
                </c:pt>
                <c:pt idx="83">
                  <c:v>2.4412516129032259E-2</c:v>
                </c:pt>
                <c:pt idx="84">
                  <c:v>2.6494967741935483E-2</c:v>
                </c:pt>
                <c:pt idx="85">
                  <c:v>2.5003500000000001E-2</c:v>
                </c:pt>
                <c:pt idx="86">
                  <c:v>2.3679258064516127E-2</c:v>
                </c:pt>
                <c:pt idx="87">
                  <c:v>2.2738366666666666E-2</c:v>
                </c:pt>
                <c:pt idx="88">
                  <c:v>1.6287064516129032E-2</c:v>
                </c:pt>
              </c:numCache>
            </c:numRef>
          </c:val>
        </c:ser>
        <c:ser>
          <c:idx val="68"/>
          <c:order val="68"/>
          <c:tx>
            <c:strRef>
              <c:f>'Permian Matrix'!$BS$97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Matrix'!$BS$98:$BS$186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2.8684516129032257E-2</c:v>
                </c:pt>
                <c:pt idx="68">
                  <c:v>4.4460666666666669E-2</c:v>
                </c:pt>
                <c:pt idx="69">
                  <c:v>4.234890322580645E-2</c:v>
                </c:pt>
                <c:pt idx="70">
                  <c:v>4.0870266666666669E-2</c:v>
                </c:pt>
                <c:pt idx="71">
                  <c:v>3.7346870967741939E-2</c:v>
                </c:pt>
                <c:pt idx="72">
                  <c:v>3.6752258064516131E-2</c:v>
                </c:pt>
                <c:pt idx="73">
                  <c:v>3.4679655172413795E-2</c:v>
                </c:pt>
                <c:pt idx="74">
                  <c:v>3.3486580645161287E-2</c:v>
                </c:pt>
                <c:pt idx="75">
                  <c:v>3.00121E-2</c:v>
                </c:pt>
                <c:pt idx="76">
                  <c:v>2.9418000000000003E-2</c:v>
                </c:pt>
                <c:pt idx="77">
                  <c:v>2.9088833333333335E-2</c:v>
                </c:pt>
                <c:pt idx="78">
                  <c:v>2.846574193548387E-2</c:v>
                </c:pt>
                <c:pt idx="79">
                  <c:v>2.7312838709677417E-2</c:v>
                </c:pt>
                <c:pt idx="80">
                  <c:v>2.8702733333333334E-2</c:v>
                </c:pt>
                <c:pt idx="81">
                  <c:v>2.307E-2</c:v>
                </c:pt>
                <c:pt idx="82">
                  <c:v>2.3013533333333332E-2</c:v>
                </c:pt>
                <c:pt idx="83">
                  <c:v>2.2459419354838712E-2</c:v>
                </c:pt>
                <c:pt idx="84">
                  <c:v>2.2593161290322582E-2</c:v>
                </c:pt>
                <c:pt idx="85">
                  <c:v>2.4584142857142856E-2</c:v>
                </c:pt>
                <c:pt idx="86">
                  <c:v>2.1445451612903225E-2</c:v>
                </c:pt>
                <c:pt idx="87">
                  <c:v>2.0666066666666667E-2</c:v>
                </c:pt>
                <c:pt idx="88">
                  <c:v>1.5783580645161291E-2</c:v>
                </c:pt>
              </c:numCache>
            </c:numRef>
          </c:val>
        </c:ser>
        <c:ser>
          <c:idx val="69"/>
          <c:order val="69"/>
          <c:tx>
            <c:strRef>
              <c:f>'Permian Matrix'!$BT$97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Matrix'!$BT$98:$BT$186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1.7668166666666665E-2</c:v>
                </c:pt>
                <c:pt idx="69">
                  <c:v>3.4432419354838706E-2</c:v>
                </c:pt>
                <c:pt idx="70">
                  <c:v>3.0576333333333334E-2</c:v>
                </c:pt>
                <c:pt idx="71">
                  <c:v>3.6099161290322576E-2</c:v>
                </c:pt>
                <c:pt idx="72">
                  <c:v>3.418470967741935E-2</c:v>
                </c:pt>
                <c:pt idx="73">
                  <c:v>3.0614827586206896E-2</c:v>
                </c:pt>
                <c:pt idx="74">
                  <c:v>2.7778677419354837E-2</c:v>
                </c:pt>
                <c:pt idx="75">
                  <c:v>2.6129733333333335E-2</c:v>
                </c:pt>
                <c:pt idx="76">
                  <c:v>2.534177419354839E-2</c:v>
                </c:pt>
                <c:pt idx="77">
                  <c:v>2.4438499999999998E-2</c:v>
                </c:pt>
                <c:pt idx="78">
                  <c:v>2.1881709677419352E-2</c:v>
                </c:pt>
                <c:pt idx="79">
                  <c:v>2.0844677419354838E-2</c:v>
                </c:pt>
                <c:pt idx="80">
                  <c:v>1.6411233333333334E-2</c:v>
                </c:pt>
                <c:pt idx="81">
                  <c:v>1.5195580645161291E-2</c:v>
                </c:pt>
                <c:pt idx="82">
                  <c:v>1.4693099999999999E-2</c:v>
                </c:pt>
                <c:pt idx="83">
                  <c:v>1.7920129032258064E-2</c:v>
                </c:pt>
                <c:pt idx="84">
                  <c:v>1.9700000000000002E-2</c:v>
                </c:pt>
                <c:pt idx="85">
                  <c:v>1.9621178571428571E-2</c:v>
                </c:pt>
                <c:pt idx="86">
                  <c:v>1.9377387096774192E-2</c:v>
                </c:pt>
                <c:pt idx="87">
                  <c:v>1.8820099999999999E-2</c:v>
                </c:pt>
                <c:pt idx="88">
                  <c:v>1.2775129032258066E-2</c:v>
                </c:pt>
              </c:numCache>
            </c:numRef>
          </c:val>
        </c:ser>
        <c:ser>
          <c:idx val="70"/>
          <c:order val="70"/>
          <c:tx>
            <c:strRef>
              <c:f>'Permian Matrix'!$BU$97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Matrix'!$BU$98:$BU$186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2.0398516129032256E-2</c:v>
                </c:pt>
                <c:pt idx="70">
                  <c:v>4.8408600000000003E-2</c:v>
                </c:pt>
                <c:pt idx="71">
                  <c:v>5.1000774193548384E-2</c:v>
                </c:pt>
                <c:pt idx="72">
                  <c:v>4.7477290322580648E-2</c:v>
                </c:pt>
                <c:pt idx="73">
                  <c:v>4.5665344827586205E-2</c:v>
                </c:pt>
                <c:pt idx="74">
                  <c:v>4.4252806451612905E-2</c:v>
                </c:pt>
                <c:pt idx="75">
                  <c:v>4.2595266666666666E-2</c:v>
                </c:pt>
                <c:pt idx="76">
                  <c:v>4.0736000000000001E-2</c:v>
                </c:pt>
                <c:pt idx="77">
                  <c:v>3.8923166666666661E-2</c:v>
                </c:pt>
                <c:pt idx="78">
                  <c:v>4.0165774193548387E-2</c:v>
                </c:pt>
                <c:pt idx="79">
                  <c:v>3.7098161290322576E-2</c:v>
                </c:pt>
                <c:pt idx="80">
                  <c:v>2.8608433333333336E-2</c:v>
                </c:pt>
                <c:pt idx="81">
                  <c:v>2.7752645161290321E-2</c:v>
                </c:pt>
                <c:pt idx="82">
                  <c:v>2.3360800000000001E-2</c:v>
                </c:pt>
                <c:pt idx="83">
                  <c:v>2.3158580645161291E-2</c:v>
                </c:pt>
                <c:pt idx="84">
                  <c:v>2.2884838709677419E-2</c:v>
                </c:pt>
                <c:pt idx="85">
                  <c:v>2.2596035714285711E-2</c:v>
                </c:pt>
                <c:pt idx="86">
                  <c:v>2.3875677419354837E-2</c:v>
                </c:pt>
                <c:pt idx="87">
                  <c:v>2.27073E-2</c:v>
                </c:pt>
                <c:pt idx="88">
                  <c:v>1.755564516129032E-2</c:v>
                </c:pt>
              </c:numCache>
            </c:numRef>
          </c:val>
        </c:ser>
        <c:ser>
          <c:idx val="71"/>
          <c:order val="71"/>
          <c:tx>
            <c:strRef>
              <c:f>'Permian Matrix'!$BV$97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Matrix'!$BV$98:$BV$186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3.0224033333333334E-2</c:v>
                </c:pt>
                <c:pt idx="71">
                  <c:v>4.7482129032258062E-2</c:v>
                </c:pt>
                <c:pt idx="72">
                  <c:v>4.4593645161290323E-2</c:v>
                </c:pt>
                <c:pt idx="73">
                  <c:v>4.1867068965517243E-2</c:v>
                </c:pt>
                <c:pt idx="74">
                  <c:v>4.0755161290322577E-2</c:v>
                </c:pt>
                <c:pt idx="75">
                  <c:v>3.46483E-2</c:v>
                </c:pt>
                <c:pt idx="76">
                  <c:v>3.7384612903225804E-2</c:v>
                </c:pt>
                <c:pt idx="77">
                  <c:v>3.7300899999999998E-2</c:v>
                </c:pt>
                <c:pt idx="78">
                  <c:v>3.6440516129032256E-2</c:v>
                </c:pt>
                <c:pt idx="79">
                  <c:v>3.4921451612903227E-2</c:v>
                </c:pt>
                <c:pt idx="80">
                  <c:v>3.07534E-2</c:v>
                </c:pt>
                <c:pt idx="81">
                  <c:v>2.9806290322580645E-2</c:v>
                </c:pt>
                <c:pt idx="82">
                  <c:v>2.7337766666666666E-2</c:v>
                </c:pt>
                <c:pt idx="83">
                  <c:v>2.5339548387096771E-2</c:v>
                </c:pt>
                <c:pt idx="84">
                  <c:v>2.2986548387096774E-2</c:v>
                </c:pt>
                <c:pt idx="85">
                  <c:v>2.321332142857143E-2</c:v>
                </c:pt>
                <c:pt idx="86">
                  <c:v>2.1876290322580646E-2</c:v>
                </c:pt>
                <c:pt idx="87">
                  <c:v>2.2315466666666665E-2</c:v>
                </c:pt>
                <c:pt idx="88">
                  <c:v>1.6055774193548387E-2</c:v>
                </c:pt>
              </c:numCache>
            </c:numRef>
          </c:val>
        </c:ser>
        <c:ser>
          <c:idx val="72"/>
          <c:order val="72"/>
          <c:tx>
            <c:strRef>
              <c:f>'Permian Matrix'!$BW$97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Matrix'!$BW$98:$BW$186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3.1240193548387099E-2</c:v>
                </c:pt>
                <c:pt idx="72">
                  <c:v>5.4968129032258069E-2</c:v>
                </c:pt>
                <c:pt idx="73">
                  <c:v>6.0936793103448274E-2</c:v>
                </c:pt>
                <c:pt idx="74">
                  <c:v>4.9275516129032262E-2</c:v>
                </c:pt>
                <c:pt idx="75">
                  <c:v>4.1431266666666668E-2</c:v>
                </c:pt>
                <c:pt idx="76">
                  <c:v>4.1428967741935482E-2</c:v>
                </c:pt>
                <c:pt idx="77">
                  <c:v>3.8893366666666665E-2</c:v>
                </c:pt>
                <c:pt idx="78">
                  <c:v>4.1602032258064518E-2</c:v>
                </c:pt>
                <c:pt idx="79">
                  <c:v>3.7222677419354838E-2</c:v>
                </c:pt>
                <c:pt idx="80">
                  <c:v>3.5742166666666665E-2</c:v>
                </c:pt>
                <c:pt idx="81">
                  <c:v>3.329E-2</c:v>
                </c:pt>
                <c:pt idx="82">
                  <c:v>3.2742133333333333E-2</c:v>
                </c:pt>
                <c:pt idx="83">
                  <c:v>3.0709806451612903E-2</c:v>
                </c:pt>
                <c:pt idx="84">
                  <c:v>2.8616612903225806E-2</c:v>
                </c:pt>
                <c:pt idx="85">
                  <c:v>2.9474285714285713E-2</c:v>
                </c:pt>
                <c:pt idx="86">
                  <c:v>2.7572483870967744E-2</c:v>
                </c:pt>
                <c:pt idx="87">
                  <c:v>2.5504699999999998E-2</c:v>
                </c:pt>
                <c:pt idx="88">
                  <c:v>1.5502483870967742E-2</c:v>
                </c:pt>
              </c:numCache>
            </c:numRef>
          </c:val>
        </c:ser>
        <c:ser>
          <c:idx val="73"/>
          <c:order val="73"/>
          <c:tx>
            <c:strRef>
              <c:f>'Permian Matrix'!$BX$97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Matrix'!$BX$98:$BX$186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5.1411387096774196E-2</c:v>
                </c:pt>
                <c:pt idx="73">
                  <c:v>9.1075206896551728E-2</c:v>
                </c:pt>
                <c:pt idx="74">
                  <c:v>8.4505419354838712E-2</c:v>
                </c:pt>
                <c:pt idx="75">
                  <c:v>7.0578100000000005E-2</c:v>
                </c:pt>
                <c:pt idx="76">
                  <c:v>6.6455870967741928E-2</c:v>
                </c:pt>
                <c:pt idx="77">
                  <c:v>6.6090133333333329E-2</c:v>
                </c:pt>
                <c:pt idx="78">
                  <c:v>5.8657225806451614E-2</c:v>
                </c:pt>
                <c:pt idx="79">
                  <c:v>5.212558064516129E-2</c:v>
                </c:pt>
                <c:pt idx="80">
                  <c:v>4.9454400000000003E-2</c:v>
                </c:pt>
                <c:pt idx="81">
                  <c:v>4.7220580645161291E-2</c:v>
                </c:pt>
                <c:pt idx="82">
                  <c:v>4.4754733333333331E-2</c:v>
                </c:pt>
                <c:pt idx="83">
                  <c:v>4.3444741935483873E-2</c:v>
                </c:pt>
                <c:pt idx="84">
                  <c:v>4.2634129032258064E-2</c:v>
                </c:pt>
                <c:pt idx="85">
                  <c:v>4.2636892857142852E-2</c:v>
                </c:pt>
                <c:pt idx="86">
                  <c:v>3.8960806451612907E-2</c:v>
                </c:pt>
                <c:pt idx="87">
                  <c:v>3.7372633333333329E-2</c:v>
                </c:pt>
                <c:pt idx="88">
                  <c:v>2.4892548387096775E-2</c:v>
                </c:pt>
              </c:numCache>
            </c:numRef>
          </c:val>
        </c:ser>
        <c:ser>
          <c:idx val="74"/>
          <c:order val="74"/>
          <c:tx>
            <c:strRef>
              <c:f>'Permian Matrix'!$BY$97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Matrix'!$BY$98:$BY$186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3.6467413793103448E-2</c:v>
                </c:pt>
                <c:pt idx="74">
                  <c:v>6.1159806451612904E-2</c:v>
                </c:pt>
                <c:pt idx="75">
                  <c:v>6.0665333333333335E-2</c:v>
                </c:pt>
                <c:pt idx="76">
                  <c:v>5.4718806451612902E-2</c:v>
                </c:pt>
                <c:pt idx="77">
                  <c:v>5.2711766666666666E-2</c:v>
                </c:pt>
                <c:pt idx="78">
                  <c:v>5.3964387096774188E-2</c:v>
                </c:pt>
                <c:pt idx="79">
                  <c:v>4.9284290322580651E-2</c:v>
                </c:pt>
                <c:pt idx="80">
                  <c:v>4.9377933333333332E-2</c:v>
                </c:pt>
                <c:pt idx="81">
                  <c:v>4.3413258064516132E-2</c:v>
                </c:pt>
                <c:pt idx="82">
                  <c:v>3.98284E-2</c:v>
                </c:pt>
                <c:pt idx="83">
                  <c:v>3.6991580645161289E-2</c:v>
                </c:pt>
                <c:pt idx="84">
                  <c:v>3.8017870967741937E-2</c:v>
                </c:pt>
                <c:pt idx="85">
                  <c:v>4.0770750000000001E-2</c:v>
                </c:pt>
                <c:pt idx="86">
                  <c:v>3.9936193548387094E-2</c:v>
                </c:pt>
                <c:pt idx="87">
                  <c:v>4.0305066666666667E-2</c:v>
                </c:pt>
                <c:pt idx="88">
                  <c:v>3.3341322580645164E-2</c:v>
                </c:pt>
              </c:numCache>
            </c:numRef>
          </c:val>
        </c:ser>
        <c:ser>
          <c:idx val="75"/>
          <c:order val="75"/>
          <c:tx>
            <c:strRef>
              <c:f>'Permian Matrix'!$BZ$97</c:f>
              <c:strCache>
                <c:ptCount val="1"/>
                <c:pt idx="0">
                  <c:v>Mar-00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Matrix'!$BZ$98:$BZ$186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4.9058612903225808E-2</c:v>
                </c:pt>
                <c:pt idx="75">
                  <c:v>8.1287100000000001E-2</c:v>
                </c:pt>
                <c:pt idx="76">
                  <c:v>8.3168000000000006E-2</c:v>
                </c:pt>
                <c:pt idx="77">
                  <c:v>8.44525E-2</c:v>
                </c:pt>
                <c:pt idx="78">
                  <c:v>8.0600806451612911E-2</c:v>
                </c:pt>
                <c:pt idx="79">
                  <c:v>7.7200225806451611E-2</c:v>
                </c:pt>
                <c:pt idx="80">
                  <c:v>7.5375433333333339E-2</c:v>
                </c:pt>
                <c:pt idx="81">
                  <c:v>6.740396774193548E-2</c:v>
                </c:pt>
                <c:pt idx="82">
                  <c:v>5.8837999999999994E-2</c:v>
                </c:pt>
                <c:pt idx="83">
                  <c:v>5.6475322580645158E-2</c:v>
                </c:pt>
                <c:pt idx="84">
                  <c:v>6.1069580645161291E-2</c:v>
                </c:pt>
                <c:pt idx="85">
                  <c:v>5.4933785714285713E-2</c:v>
                </c:pt>
                <c:pt idx="86">
                  <c:v>5.6250645161290323E-2</c:v>
                </c:pt>
                <c:pt idx="87">
                  <c:v>5.3952199999999999E-2</c:v>
                </c:pt>
                <c:pt idx="88">
                  <c:v>3.9749161290322584E-2</c:v>
                </c:pt>
              </c:numCache>
            </c:numRef>
          </c:val>
        </c:ser>
        <c:ser>
          <c:idx val="76"/>
          <c:order val="76"/>
          <c:tx>
            <c:strRef>
              <c:f>'Permian Matrix'!$CA$97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Matrix'!$CA$98:$CA$186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3.85425E-2</c:v>
                </c:pt>
                <c:pt idx="76">
                  <c:v>7.0098483870967745E-2</c:v>
                </c:pt>
                <c:pt idx="77">
                  <c:v>6.9935466666666668E-2</c:v>
                </c:pt>
                <c:pt idx="78">
                  <c:v>6.0938419354838715E-2</c:v>
                </c:pt>
                <c:pt idx="79">
                  <c:v>5.4635387096774193E-2</c:v>
                </c:pt>
                <c:pt idx="80">
                  <c:v>4.9991266666666666E-2</c:v>
                </c:pt>
                <c:pt idx="81">
                  <c:v>4.2500032258064514E-2</c:v>
                </c:pt>
                <c:pt idx="82">
                  <c:v>3.9645699999999999E-2</c:v>
                </c:pt>
                <c:pt idx="83">
                  <c:v>4.0096193548387095E-2</c:v>
                </c:pt>
                <c:pt idx="84">
                  <c:v>3.8761967741935487E-2</c:v>
                </c:pt>
                <c:pt idx="85">
                  <c:v>3.8527607142857141E-2</c:v>
                </c:pt>
                <c:pt idx="86">
                  <c:v>3.4984451612903228E-2</c:v>
                </c:pt>
                <c:pt idx="87">
                  <c:v>3.1906733333333333E-2</c:v>
                </c:pt>
                <c:pt idx="88">
                  <c:v>2.4159129032258062E-2</c:v>
                </c:pt>
              </c:numCache>
            </c:numRef>
          </c:val>
        </c:ser>
        <c:ser>
          <c:idx val="77"/>
          <c:order val="77"/>
          <c:tx>
            <c:strRef>
              <c:f>'Permian Matrix'!$CB$97</c:f>
              <c:strCache>
                <c:ptCount val="1"/>
                <c:pt idx="0">
                  <c:v>May-00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Matrix'!$CB$98:$CB$186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4.1239677419354838E-2</c:v>
                </c:pt>
                <c:pt idx="77">
                  <c:v>7.3650866666666662E-2</c:v>
                </c:pt>
                <c:pt idx="78">
                  <c:v>6.2969225806451617E-2</c:v>
                </c:pt>
                <c:pt idx="79">
                  <c:v>5.7620806451612903E-2</c:v>
                </c:pt>
                <c:pt idx="80">
                  <c:v>5.0623466666666665E-2</c:v>
                </c:pt>
                <c:pt idx="81">
                  <c:v>4.9318967741935484E-2</c:v>
                </c:pt>
                <c:pt idx="82">
                  <c:v>4.7901533333333336E-2</c:v>
                </c:pt>
                <c:pt idx="83">
                  <c:v>4.6883193548387096E-2</c:v>
                </c:pt>
                <c:pt idx="84">
                  <c:v>4.441554838709677E-2</c:v>
                </c:pt>
                <c:pt idx="85">
                  <c:v>4.7776321428571425E-2</c:v>
                </c:pt>
                <c:pt idx="86">
                  <c:v>4.2833806451612902E-2</c:v>
                </c:pt>
                <c:pt idx="87">
                  <c:v>3.7958266666666671E-2</c:v>
                </c:pt>
                <c:pt idx="88">
                  <c:v>2.3975193548387095E-2</c:v>
                </c:pt>
              </c:numCache>
            </c:numRef>
          </c:val>
        </c:ser>
        <c:ser>
          <c:idx val="78"/>
          <c:order val="78"/>
          <c:tx>
            <c:strRef>
              <c:f>'Permian Matrix'!$CC$97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Matrix'!$CC$98:$CC$186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4.1673966666666666E-2</c:v>
                </c:pt>
                <c:pt idx="78">
                  <c:v>5.6767870967741933E-2</c:v>
                </c:pt>
                <c:pt idx="79">
                  <c:v>5.9414354838709674E-2</c:v>
                </c:pt>
                <c:pt idx="80">
                  <c:v>6.1963966666666669E-2</c:v>
                </c:pt>
                <c:pt idx="81">
                  <c:v>5.0730193548387092E-2</c:v>
                </c:pt>
                <c:pt idx="82">
                  <c:v>5.0007900000000001E-2</c:v>
                </c:pt>
                <c:pt idx="83">
                  <c:v>4.7259935483870967E-2</c:v>
                </c:pt>
                <c:pt idx="84">
                  <c:v>4.5453258064516132E-2</c:v>
                </c:pt>
                <c:pt idx="85">
                  <c:v>4.1923357142857144E-2</c:v>
                </c:pt>
                <c:pt idx="86">
                  <c:v>3.8770774193548387E-2</c:v>
                </c:pt>
                <c:pt idx="87">
                  <c:v>3.9466633333333334E-2</c:v>
                </c:pt>
                <c:pt idx="88">
                  <c:v>2.3969096774193548E-2</c:v>
                </c:pt>
              </c:numCache>
            </c:numRef>
          </c:val>
        </c:ser>
        <c:ser>
          <c:idx val="79"/>
          <c:order val="79"/>
          <c:tx>
            <c:strRef>
              <c:f>'Permian Matrix'!$CD$97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Matrix'!$CD$98:$CD$186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5.6344677419354838E-2</c:v>
                </c:pt>
                <c:pt idx="79">
                  <c:v>8.2972096774193538E-2</c:v>
                </c:pt>
                <c:pt idx="80">
                  <c:v>7.7111133333333332E-2</c:v>
                </c:pt>
                <c:pt idx="81">
                  <c:v>6.3556258064516133E-2</c:v>
                </c:pt>
                <c:pt idx="82">
                  <c:v>5.4950699999999998E-2</c:v>
                </c:pt>
                <c:pt idx="83">
                  <c:v>4.9851741935483869E-2</c:v>
                </c:pt>
                <c:pt idx="84">
                  <c:v>4.6747064516129033E-2</c:v>
                </c:pt>
                <c:pt idx="85">
                  <c:v>4.5396714285714283E-2</c:v>
                </c:pt>
                <c:pt idx="86">
                  <c:v>3.9611225806451614E-2</c:v>
                </c:pt>
                <c:pt idx="87">
                  <c:v>4.2182299999999999E-2</c:v>
                </c:pt>
                <c:pt idx="88">
                  <c:v>3.436245161290323E-2</c:v>
                </c:pt>
              </c:numCache>
            </c:numRef>
          </c:val>
        </c:ser>
        <c:ser>
          <c:idx val="80"/>
          <c:order val="80"/>
          <c:tx>
            <c:strRef>
              <c:f>'Permian Matrix'!$CE$97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Matrix'!$CE$98:$CE$186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6.404941935483871E-2</c:v>
                </c:pt>
                <c:pt idx="80">
                  <c:v>0.11811029999999999</c:v>
                </c:pt>
                <c:pt idx="81">
                  <c:v>0.100135</c:v>
                </c:pt>
                <c:pt idx="82">
                  <c:v>7.9648066666666656E-2</c:v>
                </c:pt>
                <c:pt idx="83">
                  <c:v>6.9318451612903217E-2</c:v>
                </c:pt>
                <c:pt idx="84">
                  <c:v>7.9239258064516135E-2</c:v>
                </c:pt>
                <c:pt idx="85">
                  <c:v>7.9943071428571419E-2</c:v>
                </c:pt>
                <c:pt idx="86">
                  <c:v>7.1195129032258067E-2</c:v>
                </c:pt>
                <c:pt idx="87">
                  <c:v>6.7050233333333334E-2</c:v>
                </c:pt>
                <c:pt idx="88">
                  <c:v>4.449154838709677E-2</c:v>
                </c:pt>
              </c:numCache>
            </c:numRef>
          </c:val>
        </c:ser>
        <c:ser>
          <c:idx val="81"/>
          <c:order val="81"/>
          <c:tx>
            <c:strRef>
              <c:f>'Permian Matrix'!$CF$97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Matrix'!$CF$98:$CF$186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5.7629366666666661E-2</c:v>
                </c:pt>
                <c:pt idx="81">
                  <c:v>7.0798354838709679E-2</c:v>
                </c:pt>
                <c:pt idx="82">
                  <c:v>6.0654266666666665E-2</c:v>
                </c:pt>
                <c:pt idx="83">
                  <c:v>5.389661290322581E-2</c:v>
                </c:pt>
                <c:pt idx="84">
                  <c:v>5.0996741935483876E-2</c:v>
                </c:pt>
                <c:pt idx="85">
                  <c:v>5.2022142857142857E-2</c:v>
                </c:pt>
                <c:pt idx="86">
                  <c:v>4.9077903225806449E-2</c:v>
                </c:pt>
                <c:pt idx="87">
                  <c:v>4.3283433333333329E-2</c:v>
                </c:pt>
                <c:pt idx="88">
                  <c:v>3.8511806451612909E-2</c:v>
                </c:pt>
              </c:numCache>
            </c:numRef>
          </c:val>
        </c:ser>
        <c:ser>
          <c:idx val="82"/>
          <c:order val="82"/>
          <c:tx>
            <c:strRef>
              <c:f>'Permian Matrix'!$CG$97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Matrix'!$CG$98:$CG$186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4.8001741935483871E-2</c:v>
                </c:pt>
                <c:pt idx="82">
                  <c:v>7.5137133333333328E-2</c:v>
                </c:pt>
                <c:pt idx="83">
                  <c:v>7.0038225806451609E-2</c:v>
                </c:pt>
                <c:pt idx="84">
                  <c:v>6.8730838709677416E-2</c:v>
                </c:pt>
                <c:pt idx="85">
                  <c:v>6.7291785714285707E-2</c:v>
                </c:pt>
                <c:pt idx="86">
                  <c:v>6.4439612903225807E-2</c:v>
                </c:pt>
                <c:pt idx="87">
                  <c:v>5.6811066666666667E-2</c:v>
                </c:pt>
                <c:pt idx="88">
                  <c:v>4.0739806451612903E-2</c:v>
                </c:pt>
              </c:numCache>
            </c:numRef>
          </c:val>
        </c:ser>
        <c:ser>
          <c:idx val="83"/>
          <c:order val="83"/>
          <c:tx>
            <c:strRef>
              <c:f>'Permian Matrix'!$CH$97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Matrix'!$CH$98:$CH$186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4.82485E-2</c:v>
                </c:pt>
                <c:pt idx="83">
                  <c:v>8.1094645161290321E-2</c:v>
                </c:pt>
                <c:pt idx="84">
                  <c:v>7.4589612903225813E-2</c:v>
                </c:pt>
                <c:pt idx="85">
                  <c:v>6.7558071428571426E-2</c:v>
                </c:pt>
                <c:pt idx="86">
                  <c:v>6.1780000000000002E-2</c:v>
                </c:pt>
                <c:pt idx="87">
                  <c:v>5.8727966666666666E-2</c:v>
                </c:pt>
                <c:pt idx="88">
                  <c:v>4.9822806451612904E-2</c:v>
                </c:pt>
              </c:numCache>
            </c:numRef>
          </c:val>
        </c:ser>
        <c:ser>
          <c:idx val="84"/>
          <c:order val="84"/>
          <c:tx>
            <c:strRef>
              <c:f>'Permian Matrix'!$CI$97</c:f>
              <c:strCache>
                <c:ptCount val="1"/>
                <c:pt idx="0">
                  <c:v>Dec-00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Matrix'!$CI$98:$CI$186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6.0106935483870971E-2</c:v>
                </c:pt>
                <c:pt idx="84">
                  <c:v>7.5995419354838709E-2</c:v>
                </c:pt>
                <c:pt idx="85">
                  <c:v>7.1278535714285718E-2</c:v>
                </c:pt>
                <c:pt idx="86">
                  <c:v>7.2545999999999999E-2</c:v>
                </c:pt>
                <c:pt idx="87">
                  <c:v>6.11967E-2</c:v>
                </c:pt>
                <c:pt idx="88">
                  <c:v>4.8214E-2</c:v>
                </c:pt>
              </c:numCache>
            </c:numRef>
          </c:val>
        </c:ser>
        <c:ser>
          <c:idx val="85"/>
          <c:order val="85"/>
          <c:tx>
            <c:strRef>
              <c:f>'Permian Matrix'!$CJ$97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Matrix'!$CJ$98:$CJ$186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3.741454838709677E-2</c:v>
                </c:pt>
                <c:pt idx="85">
                  <c:v>6.4973428571428571E-2</c:v>
                </c:pt>
                <c:pt idx="86">
                  <c:v>7.6864645161290324E-2</c:v>
                </c:pt>
                <c:pt idx="87">
                  <c:v>6.9777400000000003E-2</c:v>
                </c:pt>
                <c:pt idx="88">
                  <c:v>4.7550290322580645E-2</c:v>
                </c:pt>
              </c:numCache>
            </c:numRef>
          </c:val>
        </c:ser>
        <c:ser>
          <c:idx val="86"/>
          <c:order val="86"/>
          <c:tx>
            <c:strRef>
              <c:f>'Permian Matrix'!$CK$97</c:f>
              <c:strCache>
                <c:ptCount val="1"/>
                <c:pt idx="0">
                  <c:v>Feb-01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Matrix'!$CK$98:$CK$186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3.7142000000000001E-2</c:v>
                </c:pt>
                <c:pt idx="86">
                  <c:v>5.8864225806451613E-2</c:v>
                </c:pt>
                <c:pt idx="87">
                  <c:v>4.7264933333333335E-2</c:v>
                </c:pt>
                <c:pt idx="88">
                  <c:v>4.3094096774193548E-2</c:v>
                </c:pt>
              </c:numCache>
            </c:numRef>
          </c:val>
        </c:ser>
        <c:ser>
          <c:idx val="87"/>
          <c:order val="87"/>
          <c:tx>
            <c:strRef>
              <c:f>'Permian Matrix'!$CL$97</c:f>
              <c:strCache>
                <c:ptCount val="1"/>
                <c:pt idx="0">
                  <c:v>Mar-01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Matrix'!$CL$98:$CL$186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2.3352806451612904E-2</c:v>
                </c:pt>
                <c:pt idx="87">
                  <c:v>3.7930866666666667E-2</c:v>
                </c:pt>
                <c:pt idx="88">
                  <c:v>2.8301387096774194E-2</c:v>
                </c:pt>
              </c:numCache>
            </c:numRef>
          </c:val>
        </c:ser>
        <c:ser>
          <c:idx val="88"/>
          <c:order val="88"/>
          <c:tx>
            <c:strRef>
              <c:f>'Permian Matrix'!$CM$97</c:f>
              <c:strCache>
                <c:ptCount val="1"/>
                <c:pt idx="0">
                  <c:v>Apr-01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003366" mc:Ignorable="a14" a14:legacySpreadsheetColorIndex="5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Matrix'!$CM$98:$CM$186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3.242246666666667E-2</c:v>
                </c:pt>
                <c:pt idx="88">
                  <c:v>4.2805129032258062E-2</c:v>
                </c:pt>
              </c:numCache>
            </c:numRef>
          </c:val>
        </c:ser>
        <c:ser>
          <c:idx val="89"/>
          <c:order val="89"/>
          <c:tx>
            <c:strRef>
              <c:f>'Permian Matrix'!$CN$97</c:f>
              <c:strCache>
                <c:ptCount val="1"/>
                <c:pt idx="0">
                  <c:v>May-01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339966" mc:Ignorable="a14" a14:legacySpreadsheetColorIndex="5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Matrix'!$CN$98:$CN$186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1.0876935483870968E-2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87664"/>
        <c:axId val="227788224"/>
      </c:areaChart>
      <c:dateAx>
        <c:axId val="227787664"/>
        <c:scaling>
          <c:orientation val="minMax"/>
          <c:max val="3692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88224"/>
        <c:crossesAt val="0"/>
        <c:auto val="1"/>
        <c:lblOffset val="100"/>
        <c:baseTimeUnit val="days"/>
        <c:majorUnit val="4"/>
        <c:majorTimeUnit val="months"/>
        <c:minorUnit val="1"/>
        <c:minorTimeUnit val="months"/>
      </c:dateAx>
      <c:valAx>
        <c:axId val="22778822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
</a:t>
                </a:r>
              </a:p>
            </c:rich>
          </c:tx>
          <c:layout>
            <c:manualLayout>
              <c:xMode val="edge"/>
              <c:yMode val="edge"/>
              <c:x val="6.944453863462814E-3"/>
              <c:y val="0.463917525773195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87664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Permian % change in production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(5 months after start of wells)</a:t>
            </a:r>
          </a:p>
        </c:rich>
      </c:tx>
      <c:layout>
        <c:manualLayout>
          <c:xMode val="edge"/>
          <c:yMode val="edge"/>
          <c:x val="0.32083376849198203"/>
          <c:y val="1.2371134020618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44538634628142E-2"/>
          <c:y val="0.14020618556701031"/>
          <c:w val="0.88889009452324019"/>
          <c:h val="0.65773195876288659"/>
        </c:manualLayout>
      </c:layout>
      <c:lineChart>
        <c:grouping val="standard"/>
        <c:varyColors val="0"/>
        <c:ser>
          <c:idx val="0"/>
          <c:order val="0"/>
          <c:tx>
            <c:strRef>
              <c:f>'Permian Matrix'!$C$197</c:f>
              <c:strCache>
                <c:ptCount val="1"/>
                <c:pt idx="0">
                  <c:v>month 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'Permian Matrix'!$D$192:$CI$192</c:f>
              <c:numCache>
                <c:formatCode>mmm\-yy</c:formatCode>
                <c:ptCount val="84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</c:numCache>
            </c:numRef>
          </c:cat>
          <c:val>
            <c:numRef>
              <c:f>'Permian Matrix'!$D$197:$CI$197</c:f>
              <c:numCache>
                <c:formatCode>0.00%</c:formatCode>
                <c:ptCount val="84"/>
                <c:pt idx="0">
                  <c:v>-5.7955991784631129E-2</c:v>
                </c:pt>
                <c:pt idx="1">
                  <c:v>-4.8322775236296599E-2</c:v>
                </c:pt>
                <c:pt idx="2">
                  <c:v>-0.23972304566844257</c:v>
                </c:pt>
                <c:pt idx="3">
                  <c:v>-0.23210190296318955</c:v>
                </c:pt>
                <c:pt idx="4">
                  <c:v>-0.14713905925530502</c:v>
                </c:pt>
                <c:pt idx="5">
                  <c:v>-0.21033562150061949</c:v>
                </c:pt>
                <c:pt idx="6">
                  <c:v>-0.19351965725132686</c:v>
                </c:pt>
                <c:pt idx="7">
                  <c:v>-0.10507598352327112</c:v>
                </c:pt>
                <c:pt idx="8">
                  <c:v>-0.28582861805521714</c:v>
                </c:pt>
                <c:pt idx="9">
                  <c:v>-9.6242045269758866E-2</c:v>
                </c:pt>
                <c:pt idx="10">
                  <c:v>-1.7208510804213931E-2</c:v>
                </c:pt>
                <c:pt idx="11">
                  <c:v>-0.14474781394420977</c:v>
                </c:pt>
                <c:pt idx="12">
                  <c:v>1.548147694159204E-2</c:v>
                </c:pt>
                <c:pt idx="13">
                  <c:v>-6.446255372674331E-2</c:v>
                </c:pt>
                <c:pt idx="14">
                  <c:v>-6.7790400150937957E-2</c:v>
                </c:pt>
                <c:pt idx="15">
                  <c:v>-0.22902907439018283</c:v>
                </c:pt>
                <c:pt idx="16">
                  <c:v>-0.18290309829871462</c:v>
                </c:pt>
                <c:pt idx="17">
                  <c:v>-0.1750949698415212</c:v>
                </c:pt>
                <c:pt idx="18">
                  <c:v>-9.0694869644302775E-2</c:v>
                </c:pt>
                <c:pt idx="19">
                  <c:v>-0.25554435896774774</c:v>
                </c:pt>
                <c:pt idx="20">
                  <c:v>-0.18980463988284227</c:v>
                </c:pt>
                <c:pt idx="21">
                  <c:v>-0.17261407073756549</c:v>
                </c:pt>
                <c:pt idx="22">
                  <c:v>-6.0482170203277709E-2</c:v>
                </c:pt>
                <c:pt idx="23">
                  <c:v>-0.30775127109252981</c:v>
                </c:pt>
                <c:pt idx="24">
                  <c:v>-0.13482133953797573</c:v>
                </c:pt>
                <c:pt idx="25">
                  <c:v>-0.28948555479592059</c:v>
                </c:pt>
                <c:pt idx="26">
                  <c:v>5.1762752970481177E-2</c:v>
                </c:pt>
                <c:pt idx="27">
                  <c:v>-0.16412855562871809</c:v>
                </c:pt>
                <c:pt idx="28">
                  <c:v>-0.10392504917989646</c:v>
                </c:pt>
                <c:pt idx="29">
                  <c:v>-0.1902890375289954</c:v>
                </c:pt>
                <c:pt idx="30">
                  <c:v>-2.8649975177425568E-2</c:v>
                </c:pt>
                <c:pt idx="31">
                  <c:v>-0.22855845499154609</c:v>
                </c:pt>
                <c:pt idx="32">
                  <c:v>-0.27199238107466106</c:v>
                </c:pt>
                <c:pt idx="33">
                  <c:v>-0.23178126653055267</c:v>
                </c:pt>
                <c:pt idx="34">
                  <c:v>-0.17519158724665215</c:v>
                </c:pt>
                <c:pt idx="35">
                  <c:v>-8.0961344832114687E-2</c:v>
                </c:pt>
                <c:pt idx="36">
                  <c:v>-0.23449701177152818</c:v>
                </c:pt>
                <c:pt idx="37">
                  <c:v>-0.20371625885665143</c:v>
                </c:pt>
                <c:pt idx="38">
                  <c:v>-0.24250058118511472</c:v>
                </c:pt>
                <c:pt idx="39">
                  <c:v>-0.22948532604287444</c:v>
                </c:pt>
                <c:pt idx="40">
                  <c:v>-0.15578754070418843</c:v>
                </c:pt>
                <c:pt idx="41">
                  <c:v>-0.19503811974224133</c:v>
                </c:pt>
                <c:pt idx="42">
                  <c:v>9.40871586231809E-2</c:v>
                </c:pt>
                <c:pt idx="43">
                  <c:v>-0.25393436340361236</c:v>
                </c:pt>
                <c:pt idx="44">
                  <c:v>-0.20269485328729564</c:v>
                </c:pt>
                <c:pt idx="45">
                  <c:v>-0.14440473969855472</c:v>
                </c:pt>
                <c:pt idx="46">
                  <c:v>-0.13361163231237883</c:v>
                </c:pt>
                <c:pt idx="47">
                  <c:v>-0.16545192975950918</c:v>
                </c:pt>
                <c:pt idx="48">
                  <c:v>-0.19565620591273974</c:v>
                </c:pt>
                <c:pt idx="49">
                  <c:v>-0.24285665497928152</c:v>
                </c:pt>
                <c:pt idx="50">
                  <c:v>-5.8400488276936419E-2</c:v>
                </c:pt>
                <c:pt idx="51">
                  <c:v>-0.22527741501680218</c:v>
                </c:pt>
                <c:pt idx="52">
                  <c:v>-0.15223810508045485</c:v>
                </c:pt>
                <c:pt idx="53">
                  <c:v>4.9497673254371863E-2</c:v>
                </c:pt>
                <c:pt idx="54">
                  <c:v>-0.41523193603876346</c:v>
                </c:pt>
                <c:pt idx="55">
                  <c:v>-9.3389734988854486E-2</c:v>
                </c:pt>
                <c:pt idx="56">
                  <c:v>-0.25783693731279689</c:v>
                </c:pt>
                <c:pt idx="57">
                  <c:v>-0.1760616386634522</c:v>
                </c:pt>
                <c:pt idx="58">
                  <c:v>-5.4133912999519834E-2</c:v>
                </c:pt>
                <c:pt idx="59">
                  <c:v>-0.23102610255571124</c:v>
                </c:pt>
                <c:pt idx="60">
                  <c:v>-0.2730113631536108</c:v>
                </c:pt>
                <c:pt idx="61">
                  <c:v>-6.4536563033254168E-2</c:v>
                </c:pt>
                <c:pt idx="62">
                  <c:v>-0.37187848724945249</c:v>
                </c:pt>
                <c:pt idx="63">
                  <c:v>-0.30489782222562628</c:v>
                </c:pt>
                <c:pt idx="64">
                  <c:v>-0.1077330475630958</c:v>
                </c:pt>
                <c:pt idx="65">
                  <c:v>-8.1119734721323861E-2</c:v>
                </c:pt>
                <c:pt idx="66">
                  <c:v>-0.1900678084817132</c:v>
                </c:pt>
                <c:pt idx="67">
                  <c:v>-0.17337591134074773</c:v>
                </c:pt>
                <c:pt idx="68">
                  <c:v>-0.11087201655190496</c:v>
                </c:pt>
                <c:pt idx="69">
                  <c:v>-8.5848249038127461E-2</c:v>
                </c:pt>
                <c:pt idx="70">
                  <c:v>-0.27028756489708178</c:v>
                </c:pt>
                <c:pt idx="71">
                  <c:v>-0.24630929829132667</c:v>
                </c:pt>
                <c:pt idx="72">
                  <c:v>-0.27433452434094202</c:v>
                </c:pt>
                <c:pt idx="73">
                  <c:v>-0.11764947883756682</c:v>
                </c:pt>
                <c:pt idx="74">
                  <c:v>-5.0277032807768879E-2</c:v>
                </c:pt>
                <c:pt idx="75">
                  <c:v>-0.28684239792279959</c:v>
                </c:pt>
                <c:pt idx="76">
                  <c:v>-0.33036812770790452</c:v>
                </c:pt>
                <c:pt idx="77">
                  <c:v>-0.11908093174012556</c:v>
                </c:pt>
                <c:pt idx="78">
                  <c:v>-0.39917461564031431</c:v>
                </c:pt>
                <c:pt idx="79">
                  <c:v>-0.32910797733545555</c:v>
                </c:pt>
                <c:pt idx="80">
                  <c:v>-0.26520689674699544</c:v>
                </c:pt>
                <c:pt idx="81">
                  <c:v>-0.1423732840944272</c:v>
                </c:pt>
                <c:pt idx="82">
                  <c:v>-0.27580956116323391</c:v>
                </c:pt>
                <c:pt idx="83">
                  <c:v>-0.36556702483765996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90464"/>
        <c:axId val="227791024"/>
      </c:lineChart>
      <c:dateAx>
        <c:axId val="227790464"/>
        <c:scaling>
          <c:orientation val="minMax"/>
          <c:max val="3686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3055613953469446"/>
              <c:y val="0.940206185567010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91024"/>
        <c:crossesAt val="-0.5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2779102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90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11</xdr:col>
      <xdr:colOff>238125</xdr:colOff>
      <xdr:row>29</xdr:row>
      <xdr:rowOff>28575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371475</xdr:colOff>
      <xdr:row>4</xdr:row>
      <xdr:rowOff>114300</xdr:rowOff>
    </xdr:from>
    <xdr:to>
      <xdr:col>9</xdr:col>
      <xdr:colOff>180975</xdr:colOff>
      <xdr:row>5</xdr:row>
      <xdr:rowOff>123825</xdr:rowOff>
    </xdr:to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5248275" y="762000"/>
          <a:ext cx="4191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9</xdr:col>
      <xdr:colOff>342900</xdr:colOff>
      <xdr:row>4</xdr:row>
      <xdr:rowOff>95250</xdr:rowOff>
    </xdr:from>
    <xdr:ext cx="76200" cy="180975"/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5829300" y="7429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19050</xdr:colOff>
      <xdr:row>0</xdr:row>
      <xdr:rowOff>104775</xdr:rowOff>
    </xdr:from>
    <xdr:to>
      <xdr:col>23</xdr:col>
      <xdr:colOff>171450</xdr:colOff>
      <xdr:row>29</xdr:row>
      <xdr:rowOff>28575</xdr:rowOff>
    </xdr:to>
    <xdr:graphicFrame macro="">
      <xdr:nvGraphicFramePr>
        <xdr:cNvPr id="1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0.78921</cdr:x>
      <cdr:y>0.01739</cdr:y>
    </cdr:from>
    <cdr:to>
      <cdr:x>1</cdr:x>
      <cdr:y>0.07297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6125" y="83671"/>
          <a:ext cx="1447574" cy="25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0.11763</cdr:x>
      <cdr:y>0.0884</cdr:y>
    </cdr:from>
    <cdr:to>
      <cdr:x>0.2049</cdr:x>
      <cdr:y>0.17679</cdr:y>
    </cdr:to>
    <cdr:sp macro="" textlink="">
      <cdr:nvSpPr>
        <cdr:cNvPr id="15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988" y="412379"/>
          <a:ext cx="599346" cy="409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 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0.08706</cdr:x>
      <cdr:y>0.08448</cdr:y>
    </cdr:from>
    <cdr:to>
      <cdr:x>0.10703</cdr:x>
      <cdr:y>0.11337</cdr:y>
    </cdr:to>
    <cdr:sp macro="" textlink="">
      <cdr:nvSpPr>
        <cdr:cNvPr id="15363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047" y="394243"/>
          <a:ext cx="137139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0.23424</cdr:x>
      <cdr:y>0.0884</cdr:y>
    </cdr:from>
    <cdr:to>
      <cdr:x>0.30499</cdr:x>
      <cdr:y>0.16651</cdr:y>
    </cdr:to>
    <cdr:sp macro="" textlink="">
      <cdr:nvSpPr>
        <cdr:cNvPr id="1536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1809" y="412379"/>
          <a:ext cx="485911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0.20539</cdr:x>
      <cdr:y>0.08448</cdr:y>
    </cdr:from>
    <cdr:to>
      <cdr:x>0.22536</cdr:x>
      <cdr:y>0.11337</cdr:y>
    </cdr:to>
    <cdr:sp macro="" textlink="">
      <cdr:nvSpPr>
        <cdr:cNvPr id="15365" name="Rectangl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3720" y="394243"/>
          <a:ext cx="137139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0.31485</cdr:x>
      <cdr:y>0.0906</cdr:y>
    </cdr:from>
    <cdr:to>
      <cdr:x>0.39251</cdr:x>
      <cdr:y>0.17287</cdr:y>
    </cdr:to>
    <cdr:sp macro="" textlink="">
      <cdr:nvSpPr>
        <cdr:cNvPr id="1536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5443" y="422580"/>
          <a:ext cx="533317" cy="380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0.28848</cdr:x>
      <cdr:y>0.0906</cdr:y>
    </cdr:from>
    <cdr:to>
      <cdr:x>0.30623</cdr:x>
      <cdr:y>0.11949</cdr:y>
    </cdr:to>
    <cdr:sp macro="" textlink="">
      <cdr:nvSpPr>
        <cdr:cNvPr id="15367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4285" y="422580"/>
          <a:ext cx="121900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0.40262</cdr:x>
      <cdr:y>0.08644</cdr:y>
    </cdr:from>
    <cdr:to>
      <cdr:x>0.47485</cdr:x>
      <cdr:y>0.1523</cdr:y>
    </cdr:to>
    <cdr:sp macro="" textlink="">
      <cdr:nvSpPr>
        <cdr:cNvPr id="1536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8175" y="403311"/>
          <a:ext cx="496069" cy="30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0.37451</cdr:x>
      <cdr:y>0.0884</cdr:y>
    </cdr:from>
    <cdr:to>
      <cdr:x>0.39202</cdr:x>
      <cdr:y>0.11729</cdr:y>
    </cdr:to>
    <cdr:sp macro="" textlink="">
      <cdr:nvSpPr>
        <cdr:cNvPr id="15369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5166" y="412379"/>
          <a:ext cx="120207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0.49186</cdr:x>
      <cdr:y>0.08644</cdr:y>
    </cdr:from>
    <cdr:to>
      <cdr:x>0.57371</cdr:x>
      <cdr:y>0.16455</cdr:y>
    </cdr:to>
    <cdr:sp macro="" textlink="">
      <cdr:nvSpPr>
        <cdr:cNvPr id="1537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1066" y="403311"/>
          <a:ext cx="562099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0.46746</cdr:x>
      <cdr:y>0.0884</cdr:y>
    </cdr:from>
    <cdr:to>
      <cdr:x>0.48398</cdr:x>
      <cdr:y>0.11729</cdr:y>
    </cdr:to>
    <cdr:sp macro="" textlink="">
      <cdr:nvSpPr>
        <cdr:cNvPr id="15371" name="Rectangle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13452" y="412379"/>
          <a:ext cx="113436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0.57445</cdr:x>
      <cdr:y>0.0906</cdr:y>
    </cdr:from>
    <cdr:to>
      <cdr:x>0.64792</cdr:x>
      <cdr:y>0.15647</cdr:y>
    </cdr:to>
    <cdr:sp macro="" textlink="">
      <cdr:nvSpPr>
        <cdr:cNvPr id="1537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48244" y="422580"/>
          <a:ext cx="504535" cy="30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1998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0.55596</cdr:x>
      <cdr:y>0.0906</cdr:y>
    </cdr:from>
    <cdr:to>
      <cdr:x>0.57347</cdr:x>
      <cdr:y>0.11949</cdr:y>
    </cdr:to>
    <cdr:sp macro="" textlink="">
      <cdr:nvSpPr>
        <cdr:cNvPr id="15373" name="Rectangle 1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1264" y="422580"/>
          <a:ext cx="120208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0.66986</cdr:x>
      <cdr:y>0.0884</cdr:y>
    </cdr:from>
    <cdr:to>
      <cdr:x>0.73914</cdr:x>
      <cdr:y>0.16871</cdr:y>
    </cdr:to>
    <cdr:sp macro="" textlink="">
      <cdr:nvSpPr>
        <cdr:cNvPr id="1537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3462" y="412379"/>
          <a:ext cx="475752" cy="371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0.64792</cdr:x>
      <cdr:y>0.0906</cdr:y>
    </cdr:from>
    <cdr:to>
      <cdr:x>0.66123</cdr:x>
      <cdr:y>0.11949</cdr:y>
    </cdr:to>
    <cdr:sp macro="" textlink="">
      <cdr:nvSpPr>
        <cdr:cNvPr id="15375" name="Rectangle 1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2779" y="422580"/>
          <a:ext cx="91425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0.75763</cdr:x>
      <cdr:y>0.0884</cdr:y>
    </cdr:from>
    <cdr:to>
      <cdr:x>0.8269</cdr:x>
      <cdr:y>0.16651</cdr:y>
    </cdr:to>
    <cdr:sp macro="" textlink="">
      <cdr:nvSpPr>
        <cdr:cNvPr id="1537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6194" y="412379"/>
          <a:ext cx="475753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0.72952</cdr:x>
      <cdr:y>0.0906</cdr:y>
    </cdr:from>
    <cdr:to>
      <cdr:x>0.74703</cdr:x>
      <cdr:y>0.11949</cdr:y>
    </cdr:to>
    <cdr:sp macro="" textlink="">
      <cdr:nvSpPr>
        <cdr:cNvPr id="15377" name="Rectangle 1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3185" y="422580"/>
          <a:ext cx="120207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0.81729</cdr:x>
      <cdr:y>0.0906</cdr:y>
    </cdr:from>
    <cdr:to>
      <cdr:x>0.83479</cdr:x>
      <cdr:y>0.11949</cdr:y>
    </cdr:to>
    <cdr:sp macro="" textlink="">
      <cdr:nvSpPr>
        <cdr:cNvPr id="15387" name="Rectangle 2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5917" y="422580"/>
          <a:ext cx="120208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0.85057</cdr:x>
      <cdr:y>0.0906</cdr:y>
    </cdr:from>
    <cdr:to>
      <cdr:x>0.93809</cdr:x>
      <cdr:y>0.14618</cdr:y>
    </cdr:to>
    <cdr:sp macro="" textlink="">
      <cdr:nvSpPr>
        <cdr:cNvPr id="1538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4481" y="422580"/>
          <a:ext cx="601040" cy="25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50-1930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978-1980.txt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feb.txt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mar.txt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apr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981-1983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984-1986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987-1990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991-1993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jan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feb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march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apr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may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31-1950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june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july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august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sept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oct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nov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994/dec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jan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feb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march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951-1956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apr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may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june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july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august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sept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oct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novemeber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1995/dec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jan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957-1960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feb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march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april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may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june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july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aug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sept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oct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nov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961-1965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1996/dec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jan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feb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mar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apr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may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june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july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aug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sept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966-196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oct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nov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1997/dec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jan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feb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mar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apr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may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june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july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969-1970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aug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sept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oct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nov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1998/dec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jan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feb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mar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apr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may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971-1973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june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july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aug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sept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oct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nov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1999/dec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jan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feb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march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974-1977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apr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may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june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july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aug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sept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oct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nov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00/dec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jan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-1930"/>
    </sheetNames>
    <sheetDataSet>
      <sheetData sheetId="0">
        <row r="648">
          <cell r="A648">
            <v>34335</v>
          </cell>
          <cell r="B648">
            <v>514949</v>
          </cell>
          <cell r="C648">
            <v>248230</v>
          </cell>
        </row>
        <row r="649">
          <cell r="A649">
            <v>34366</v>
          </cell>
          <cell r="B649">
            <v>464591</v>
          </cell>
          <cell r="C649">
            <v>228572</v>
          </cell>
        </row>
        <row r="650">
          <cell r="A650">
            <v>34394</v>
          </cell>
          <cell r="B650">
            <v>511563</v>
          </cell>
          <cell r="C650">
            <v>253763</v>
          </cell>
        </row>
        <row r="651">
          <cell r="A651">
            <v>34425</v>
          </cell>
          <cell r="B651">
            <v>488748</v>
          </cell>
          <cell r="C651">
            <v>239927</v>
          </cell>
        </row>
        <row r="652">
          <cell r="A652">
            <v>34455</v>
          </cell>
          <cell r="B652">
            <v>498100</v>
          </cell>
          <cell r="C652">
            <v>243422</v>
          </cell>
        </row>
        <row r="653">
          <cell r="A653">
            <v>34486</v>
          </cell>
          <cell r="B653">
            <v>478955</v>
          </cell>
          <cell r="C653">
            <v>224082</v>
          </cell>
        </row>
        <row r="654">
          <cell r="A654">
            <v>34516</v>
          </cell>
          <cell r="B654">
            <v>485612</v>
          </cell>
          <cell r="C654">
            <v>233361</v>
          </cell>
        </row>
        <row r="655">
          <cell r="A655">
            <v>34547</v>
          </cell>
          <cell r="B655">
            <v>490504</v>
          </cell>
          <cell r="C655">
            <v>234699</v>
          </cell>
        </row>
        <row r="656">
          <cell r="A656">
            <v>34578</v>
          </cell>
          <cell r="B656">
            <v>468603</v>
          </cell>
          <cell r="C656">
            <v>230498</v>
          </cell>
        </row>
        <row r="657">
          <cell r="A657">
            <v>34608</v>
          </cell>
          <cell r="B657">
            <v>476644</v>
          </cell>
          <cell r="C657">
            <v>222696</v>
          </cell>
        </row>
        <row r="658">
          <cell r="A658">
            <v>34639</v>
          </cell>
          <cell r="B658">
            <v>453306</v>
          </cell>
          <cell r="C658">
            <v>203785</v>
          </cell>
        </row>
        <row r="659">
          <cell r="A659">
            <v>34669</v>
          </cell>
          <cell r="B659">
            <v>465355</v>
          </cell>
          <cell r="C659">
            <v>193400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5796930</v>
          </cell>
          <cell r="C661">
            <v>2756435</v>
          </cell>
        </row>
        <row r="663">
          <cell r="A663">
            <v>34700</v>
          </cell>
          <cell r="B663">
            <v>457712</v>
          </cell>
          <cell r="C663">
            <v>206218</v>
          </cell>
        </row>
        <row r="664">
          <cell r="A664">
            <v>34731</v>
          </cell>
          <cell r="B664">
            <v>411008</v>
          </cell>
          <cell r="C664">
            <v>516024</v>
          </cell>
        </row>
        <row r="665">
          <cell r="A665">
            <v>34759</v>
          </cell>
          <cell r="B665">
            <v>456863</v>
          </cell>
          <cell r="C665">
            <v>556922</v>
          </cell>
        </row>
        <row r="666">
          <cell r="A666">
            <v>34790</v>
          </cell>
          <cell r="B666">
            <v>444400</v>
          </cell>
          <cell r="C666">
            <v>219270</v>
          </cell>
        </row>
        <row r="667">
          <cell r="A667">
            <v>34820</v>
          </cell>
          <cell r="B667">
            <v>453853</v>
          </cell>
          <cell r="C667">
            <v>220466</v>
          </cell>
        </row>
        <row r="668">
          <cell r="A668">
            <v>34851</v>
          </cell>
          <cell r="B668">
            <v>449772</v>
          </cell>
          <cell r="C668">
            <v>219887</v>
          </cell>
        </row>
        <row r="669">
          <cell r="A669">
            <v>34881</v>
          </cell>
          <cell r="B669">
            <v>461042</v>
          </cell>
          <cell r="C669">
            <v>231041</v>
          </cell>
        </row>
        <row r="670">
          <cell r="A670">
            <v>34912</v>
          </cell>
          <cell r="B670">
            <v>467325</v>
          </cell>
          <cell r="C670">
            <v>221037</v>
          </cell>
        </row>
        <row r="671">
          <cell r="A671">
            <v>34943</v>
          </cell>
          <cell r="B671">
            <v>451907</v>
          </cell>
          <cell r="C671">
            <v>230974</v>
          </cell>
        </row>
        <row r="672">
          <cell r="A672">
            <v>34973</v>
          </cell>
          <cell r="B672">
            <v>471468</v>
          </cell>
          <cell r="C672">
            <v>243804</v>
          </cell>
        </row>
        <row r="673">
          <cell r="A673">
            <v>35004</v>
          </cell>
          <cell r="B673">
            <v>440986</v>
          </cell>
          <cell r="C673">
            <v>226740</v>
          </cell>
        </row>
        <row r="674">
          <cell r="A674">
            <v>35034</v>
          </cell>
          <cell r="B674">
            <v>454310</v>
          </cell>
          <cell r="C674">
            <v>225941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5420646</v>
          </cell>
          <cell r="C676">
            <v>3318324</v>
          </cell>
        </row>
        <row r="678">
          <cell r="A678">
            <v>35065</v>
          </cell>
          <cell r="B678">
            <v>449372</v>
          </cell>
          <cell r="C678">
            <v>225326</v>
          </cell>
        </row>
        <row r="679">
          <cell r="A679">
            <v>35096</v>
          </cell>
          <cell r="B679">
            <v>412921</v>
          </cell>
          <cell r="C679">
            <v>209662</v>
          </cell>
        </row>
        <row r="680">
          <cell r="A680">
            <v>35125</v>
          </cell>
          <cell r="B680">
            <v>452471</v>
          </cell>
          <cell r="C680">
            <v>223388</v>
          </cell>
        </row>
        <row r="681">
          <cell r="A681">
            <v>35156</v>
          </cell>
          <cell r="B681">
            <v>436172</v>
          </cell>
          <cell r="C681">
            <v>211738</v>
          </cell>
        </row>
        <row r="682">
          <cell r="A682">
            <v>35186</v>
          </cell>
          <cell r="B682">
            <v>444684</v>
          </cell>
          <cell r="C682">
            <v>149494</v>
          </cell>
        </row>
        <row r="683">
          <cell r="A683">
            <v>35217</v>
          </cell>
          <cell r="B683">
            <v>422868</v>
          </cell>
          <cell r="C683">
            <v>142343</v>
          </cell>
        </row>
        <row r="684">
          <cell r="A684">
            <v>35247</v>
          </cell>
          <cell r="B684">
            <v>446170</v>
          </cell>
          <cell r="C684">
            <v>157537</v>
          </cell>
        </row>
        <row r="685">
          <cell r="A685">
            <v>35278</v>
          </cell>
          <cell r="B685">
            <v>444969</v>
          </cell>
          <cell r="C685">
            <v>91854</v>
          </cell>
        </row>
        <row r="686">
          <cell r="A686">
            <v>35309</v>
          </cell>
          <cell r="B686">
            <v>443887</v>
          </cell>
          <cell r="C686">
            <v>129401</v>
          </cell>
        </row>
        <row r="687">
          <cell r="A687">
            <v>35339</v>
          </cell>
          <cell r="B687">
            <v>452794</v>
          </cell>
          <cell r="C687">
            <v>121326</v>
          </cell>
        </row>
        <row r="688">
          <cell r="A688">
            <v>35370</v>
          </cell>
          <cell r="B688">
            <v>428193</v>
          </cell>
          <cell r="C688">
            <v>120776</v>
          </cell>
        </row>
        <row r="689">
          <cell r="A689">
            <v>35400</v>
          </cell>
          <cell r="B689">
            <v>437698</v>
          </cell>
          <cell r="C689">
            <v>121002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5272199</v>
          </cell>
          <cell r="C691">
            <v>1903847</v>
          </cell>
        </row>
        <row r="693">
          <cell r="A693">
            <v>35431</v>
          </cell>
          <cell r="B693">
            <v>425617</v>
          </cell>
          <cell r="C693">
            <v>118340</v>
          </cell>
        </row>
        <row r="694">
          <cell r="A694">
            <v>35462</v>
          </cell>
          <cell r="B694">
            <v>392814</v>
          </cell>
          <cell r="C694">
            <v>121101</v>
          </cell>
        </row>
        <row r="695">
          <cell r="A695">
            <v>35490</v>
          </cell>
          <cell r="B695">
            <v>437067</v>
          </cell>
          <cell r="C695">
            <v>123134</v>
          </cell>
        </row>
        <row r="696">
          <cell r="A696">
            <v>35521</v>
          </cell>
          <cell r="B696">
            <v>417571</v>
          </cell>
          <cell r="C696">
            <v>84255</v>
          </cell>
        </row>
        <row r="697">
          <cell r="A697">
            <v>35551</v>
          </cell>
          <cell r="B697">
            <v>433434</v>
          </cell>
          <cell r="C697">
            <v>84410</v>
          </cell>
        </row>
        <row r="698">
          <cell r="A698">
            <v>35582</v>
          </cell>
          <cell r="B698">
            <v>420502</v>
          </cell>
          <cell r="C698">
            <v>96658</v>
          </cell>
        </row>
        <row r="699">
          <cell r="A699">
            <v>35612</v>
          </cell>
          <cell r="B699">
            <v>432251</v>
          </cell>
          <cell r="C699">
            <v>89525</v>
          </cell>
        </row>
        <row r="700">
          <cell r="A700">
            <v>35643</v>
          </cell>
          <cell r="B700">
            <v>431918</v>
          </cell>
          <cell r="C700">
            <v>94826</v>
          </cell>
        </row>
        <row r="701">
          <cell r="A701">
            <v>35674</v>
          </cell>
          <cell r="B701">
            <v>419143</v>
          </cell>
          <cell r="C701">
            <v>80111</v>
          </cell>
        </row>
        <row r="702">
          <cell r="A702">
            <v>35704</v>
          </cell>
          <cell r="B702">
            <v>441962</v>
          </cell>
          <cell r="C702">
            <v>91031</v>
          </cell>
        </row>
        <row r="703">
          <cell r="A703">
            <v>35735</v>
          </cell>
          <cell r="B703">
            <v>415297</v>
          </cell>
          <cell r="C703">
            <v>121569</v>
          </cell>
        </row>
        <row r="704">
          <cell r="A704">
            <v>35765</v>
          </cell>
          <cell r="B704">
            <v>420205</v>
          </cell>
          <cell r="C704">
            <v>122465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5087781</v>
          </cell>
          <cell r="C706">
            <v>1227425</v>
          </cell>
        </row>
        <row r="708">
          <cell r="A708">
            <v>35796</v>
          </cell>
          <cell r="B708">
            <v>425222</v>
          </cell>
          <cell r="C708">
            <v>92368</v>
          </cell>
        </row>
        <row r="709">
          <cell r="A709">
            <v>35827</v>
          </cell>
          <cell r="B709">
            <v>386371</v>
          </cell>
          <cell r="C709">
            <v>84151</v>
          </cell>
        </row>
        <row r="710">
          <cell r="A710">
            <v>35855</v>
          </cell>
          <cell r="B710">
            <v>426242</v>
          </cell>
          <cell r="C710">
            <v>66698</v>
          </cell>
        </row>
        <row r="711">
          <cell r="A711">
            <v>35886</v>
          </cell>
          <cell r="B711">
            <v>401405</v>
          </cell>
          <cell r="C711">
            <v>65214</v>
          </cell>
        </row>
        <row r="712">
          <cell r="A712">
            <v>35916</v>
          </cell>
          <cell r="B712">
            <v>407844</v>
          </cell>
          <cell r="C712">
            <v>135262</v>
          </cell>
        </row>
        <row r="713">
          <cell r="A713">
            <v>35947</v>
          </cell>
          <cell r="B713">
            <v>395137</v>
          </cell>
          <cell r="C713">
            <v>143074</v>
          </cell>
        </row>
        <row r="714">
          <cell r="A714">
            <v>35977</v>
          </cell>
          <cell r="B714">
            <v>397958</v>
          </cell>
          <cell r="C714">
            <v>139913</v>
          </cell>
        </row>
        <row r="715">
          <cell r="A715">
            <v>36008</v>
          </cell>
          <cell r="B715">
            <v>398706</v>
          </cell>
          <cell r="C715">
            <v>146013</v>
          </cell>
        </row>
        <row r="716">
          <cell r="A716">
            <v>36039</v>
          </cell>
          <cell r="B716">
            <v>382385</v>
          </cell>
          <cell r="C716">
            <v>106633</v>
          </cell>
        </row>
        <row r="717">
          <cell r="A717">
            <v>36069</v>
          </cell>
          <cell r="B717">
            <v>383074</v>
          </cell>
          <cell r="C717">
            <v>72694</v>
          </cell>
        </row>
        <row r="718">
          <cell r="A718">
            <v>36100</v>
          </cell>
          <cell r="B718">
            <v>365326</v>
          </cell>
          <cell r="C718">
            <v>120578</v>
          </cell>
        </row>
        <row r="719">
          <cell r="A719">
            <v>36130</v>
          </cell>
          <cell r="B719">
            <v>362393</v>
          </cell>
          <cell r="C719">
            <v>97533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4732063</v>
          </cell>
          <cell r="C721">
            <v>1270131</v>
          </cell>
        </row>
        <row r="723">
          <cell r="A723">
            <v>36161</v>
          </cell>
          <cell r="B723">
            <v>364980</v>
          </cell>
          <cell r="C723">
            <v>110790</v>
          </cell>
        </row>
        <row r="724">
          <cell r="A724">
            <v>36192</v>
          </cell>
          <cell r="B724">
            <v>329198</v>
          </cell>
          <cell r="C724">
            <v>56350</v>
          </cell>
        </row>
        <row r="725">
          <cell r="A725">
            <v>36220</v>
          </cell>
          <cell r="B725">
            <v>346099</v>
          </cell>
          <cell r="C725">
            <v>82084</v>
          </cell>
        </row>
        <row r="726">
          <cell r="A726">
            <v>36251</v>
          </cell>
          <cell r="B726">
            <v>330516</v>
          </cell>
          <cell r="C726">
            <v>98950</v>
          </cell>
        </row>
        <row r="727">
          <cell r="A727">
            <v>36281</v>
          </cell>
          <cell r="B727">
            <v>345118</v>
          </cell>
          <cell r="C727">
            <v>62664</v>
          </cell>
        </row>
        <row r="728">
          <cell r="A728">
            <v>36312</v>
          </cell>
          <cell r="B728">
            <v>336857</v>
          </cell>
          <cell r="C728">
            <v>84042</v>
          </cell>
        </row>
        <row r="729">
          <cell r="A729">
            <v>36342</v>
          </cell>
          <cell r="B729">
            <v>340231</v>
          </cell>
          <cell r="C729">
            <v>88489</v>
          </cell>
        </row>
        <row r="730">
          <cell r="A730">
            <v>36373</v>
          </cell>
          <cell r="B730">
            <v>339312</v>
          </cell>
          <cell r="C730">
            <v>86495</v>
          </cell>
        </row>
        <row r="731">
          <cell r="A731">
            <v>36404</v>
          </cell>
          <cell r="B731">
            <v>326161</v>
          </cell>
          <cell r="C731">
            <v>81259</v>
          </cell>
        </row>
        <row r="732">
          <cell r="A732">
            <v>36434</v>
          </cell>
          <cell r="B732">
            <v>336139</v>
          </cell>
          <cell r="C732">
            <v>66811</v>
          </cell>
        </row>
        <row r="733">
          <cell r="A733">
            <v>36465</v>
          </cell>
          <cell r="B733">
            <v>319444</v>
          </cell>
          <cell r="C733">
            <v>69249</v>
          </cell>
        </row>
        <row r="734">
          <cell r="A734">
            <v>36495</v>
          </cell>
          <cell r="B734">
            <v>334705</v>
          </cell>
          <cell r="C734">
            <v>93037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4048760</v>
          </cell>
          <cell r="C736">
            <v>980220</v>
          </cell>
        </row>
        <row r="738">
          <cell r="A738">
            <v>36526</v>
          </cell>
          <cell r="B738">
            <v>333030</v>
          </cell>
          <cell r="C738">
            <v>72165</v>
          </cell>
        </row>
        <row r="739">
          <cell r="A739">
            <v>36557</v>
          </cell>
          <cell r="B739">
            <v>322780</v>
          </cell>
          <cell r="C739">
            <v>61989</v>
          </cell>
        </row>
        <row r="740">
          <cell r="A740">
            <v>36586</v>
          </cell>
          <cell r="B740">
            <v>337386</v>
          </cell>
          <cell r="C740">
            <v>63367</v>
          </cell>
        </row>
        <row r="741">
          <cell r="A741">
            <v>36617</v>
          </cell>
          <cell r="B741">
            <v>320649</v>
          </cell>
          <cell r="C741">
            <v>65968</v>
          </cell>
        </row>
        <row r="742">
          <cell r="A742">
            <v>36647</v>
          </cell>
          <cell r="B742">
            <v>329647</v>
          </cell>
          <cell r="C742">
            <v>63188</v>
          </cell>
        </row>
        <row r="743">
          <cell r="A743">
            <v>36678</v>
          </cell>
          <cell r="B743">
            <v>312686</v>
          </cell>
          <cell r="C743">
            <v>58712</v>
          </cell>
        </row>
        <row r="744">
          <cell r="A744">
            <v>36708</v>
          </cell>
          <cell r="B744">
            <v>321263</v>
          </cell>
          <cell r="C744">
            <v>76895</v>
          </cell>
        </row>
        <row r="745">
          <cell r="A745">
            <v>36739</v>
          </cell>
          <cell r="B745">
            <v>320916</v>
          </cell>
          <cell r="C745">
            <v>68778</v>
          </cell>
        </row>
        <row r="746">
          <cell r="A746">
            <v>36770</v>
          </cell>
          <cell r="B746">
            <v>309343</v>
          </cell>
          <cell r="C746">
            <v>62465</v>
          </cell>
        </row>
        <row r="747">
          <cell r="A747">
            <v>36800</v>
          </cell>
          <cell r="B747">
            <v>319765</v>
          </cell>
          <cell r="C747">
            <v>80538</v>
          </cell>
        </row>
        <row r="748">
          <cell r="A748">
            <v>36831</v>
          </cell>
          <cell r="B748">
            <v>306838</v>
          </cell>
          <cell r="C748">
            <v>56101</v>
          </cell>
        </row>
        <row r="749">
          <cell r="A749">
            <v>36861</v>
          </cell>
          <cell r="B749">
            <v>299064</v>
          </cell>
          <cell r="C749">
            <v>59205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3833367</v>
          </cell>
          <cell r="C751">
            <v>789371</v>
          </cell>
        </row>
        <row r="753">
          <cell r="A753">
            <v>36892</v>
          </cell>
          <cell r="B753">
            <v>305677</v>
          </cell>
          <cell r="C753">
            <v>74233</v>
          </cell>
        </row>
        <row r="754">
          <cell r="A754">
            <v>36923</v>
          </cell>
          <cell r="B754">
            <v>274947</v>
          </cell>
          <cell r="C754">
            <v>56883</v>
          </cell>
        </row>
        <row r="755">
          <cell r="A755">
            <v>36951</v>
          </cell>
          <cell r="B755">
            <v>297556</v>
          </cell>
          <cell r="C755">
            <v>59459</v>
          </cell>
        </row>
        <row r="756">
          <cell r="A756">
            <v>36982</v>
          </cell>
          <cell r="B756">
            <v>290311</v>
          </cell>
          <cell r="C756">
            <v>52525</v>
          </cell>
        </row>
        <row r="757">
          <cell r="A757">
            <v>37012</v>
          </cell>
          <cell r="B757">
            <v>295688</v>
          </cell>
          <cell r="C757">
            <v>41363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8-1980"/>
    </sheetNames>
    <sheetDataSet>
      <sheetData sheetId="0">
        <row r="328">
          <cell r="A328">
            <v>34335</v>
          </cell>
          <cell r="B328">
            <v>1270683</v>
          </cell>
          <cell r="C328">
            <v>10003250</v>
          </cell>
        </row>
        <row r="329">
          <cell r="A329">
            <v>34366</v>
          </cell>
          <cell r="B329">
            <v>1153925</v>
          </cell>
          <cell r="C329">
            <v>9238870</v>
          </cell>
        </row>
        <row r="330">
          <cell r="A330">
            <v>34394</v>
          </cell>
          <cell r="B330">
            <v>1261001</v>
          </cell>
          <cell r="C330">
            <v>10304560</v>
          </cell>
        </row>
        <row r="331">
          <cell r="A331">
            <v>34425</v>
          </cell>
          <cell r="B331">
            <v>1219144</v>
          </cell>
          <cell r="C331">
            <v>9899771</v>
          </cell>
        </row>
        <row r="332">
          <cell r="A332">
            <v>34455</v>
          </cell>
          <cell r="B332">
            <v>1260683</v>
          </cell>
          <cell r="C332">
            <v>9915819</v>
          </cell>
        </row>
        <row r="333">
          <cell r="A333">
            <v>34486</v>
          </cell>
          <cell r="B333">
            <v>1204167</v>
          </cell>
          <cell r="C333">
            <v>9259252</v>
          </cell>
        </row>
        <row r="334">
          <cell r="A334">
            <v>34516</v>
          </cell>
          <cell r="B334">
            <v>1212849</v>
          </cell>
          <cell r="C334">
            <v>9487612</v>
          </cell>
        </row>
        <row r="335">
          <cell r="A335">
            <v>34547</v>
          </cell>
          <cell r="B335">
            <v>1220658</v>
          </cell>
          <cell r="C335">
            <v>9378024</v>
          </cell>
        </row>
        <row r="336">
          <cell r="A336">
            <v>34578</v>
          </cell>
          <cell r="B336">
            <v>1181018</v>
          </cell>
          <cell r="C336">
            <v>9416424</v>
          </cell>
        </row>
        <row r="337">
          <cell r="A337">
            <v>34608</v>
          </cell>
          <cell r="B337">
            <v>1246930</v>
          </cell>
          <cell r="C337">
            <v>9519567</v>
          </cell>
        </row>
        <row r="338">
          <cell r="A338">
            <v>34639</v>
          </cell>
          <cell r="B338">
            <v>1200340</v>
          </cell>
          <cell r="C338">
            <v>9062215</v>
          </cell>
        </row>
        <row r="339">
          <cell r="A339">
            <v>34669</v>
          </cell>
          <cell r="B339">
            <v>1246957</v>
          </cell>
          <cell r="C339">
            <v>9278846</v>
          </cell>
        </row>
        <row r="340">
          <cell r="A340" t="str">
            <v>Totals:</v>
          </cell>
          <cell r="B340" t="str">
            <v>__________</v>
          </cell>
          <cell r="C340" t="str">
            <v>__________</v>
          </cell>
        </row>
        <row r="341">
          <cell r="A341">
            <v>1994</v>
          </cell>
          <cell r="B341">
            <v>14678355</v>
          </cell>
          <cell r="C341">
            <v>114764210</v>
          </cell>
        </row>
        <row r="343">
          <cell r="A343">
            <v>34700</v>
          </cell>
          <cell r="B343">
            <v>1245310</v>
          </cell>
          <cell r="C343">
            <v>9098532</v>
          </cell>
        </row>
        <row r="344">
          <cell r="A344">
            <v>34731</v>
          </cell>
          <cell r="B344">
            <v>1144874</v>
          </cell>
          <cell r="C344">
            <v>8410436</v>
          </cell>
        </row>
        <row r="345">
          <cell r="A345">
            <v>34759</v>
          </cell>
          <cell r="B345">
            <v>1237047</v>
          </cell>
          <cell r="C345">
            <v>9256183</v>
          </cell>
        </row>
        <row r="346">
          <cell r="A346">
            <v>34790</v>
          </cell>
          <cell r="B346">
            <v>1198147</v>
          </cell>
          <cell r="C346">
            <v>8830092</v>
          </cell>
        </row>
        <row r="347">
          <cell r="A347">
            <v>34820</v>
          </cell>
          <cell r="B347">
            <v>1258569</v>
          </cell>
          <cell r="C347">
            <v>9161932</v>
          </cell>
        </row>
        <row r="348">
          <cell r="A348">
            <v>34851</v>
          </cell>
          <cell r="B348">
            <v>1198181</v>
          </cell>
          <cell r="C348">
            <v>8765190</v>
          </cell>
        </row>
        <row r="349">
          <cell r="A349">
            <v>34881</v>
          </cell>
          <cell r="B349">
            <v>1243145</v>
          </cell>
          <cell r="C349">
            <v>8504261</v>
          </cell>
        </row>
        <row r="350">
          <cell r="A350">
            <v>34912</v>
          </cell>
          <cell r="B350">
            <v>1243833</v>
          </cell>
          <cell r="C350">
            <v>8451892</v>
          </cell>
        </row>
        <row r="351">
          <cell r="A351">
            <v>34943</v>
          </cell>
          <cell r="B351">
            <v>1183346</v>
          </cell>
          <cell r="C351">
            <v>8358912</v>
          </cell>
        </row>
        <row r="352">
          <cell r="A352">
            <v>34973</v>
          </cell>
          <cell r="B352">
            <v>1240373</v>
          </cell>
          <cell r="C352">
            <v>8751419</v>
          </cell>
        </row>
        <row r="353">
          <cell r="A353">
            <v>35004</v>
          </cell>
          <cell r="B353">
            <v>1189523</v>
          </cell>
          <cell r="C353">
            <v>8641684</v>
          </cell>
        </row>
        <row r="354">
          <cell r="A354">
            <v>35034</v>
          </cell>
          <cell r="B354">
            <v>1227298</v>
          </cell>
          <cell r="C354">
            <v>8669886</v>
          </cell>
        </row>
        <row r="355">
          <cell r="A355" t="str">
            <v>Totals:</v>
          </cell>
          <cell r="B355" t="str">
            <v>__________</v>
          </cell>
          <cell r="C355" t="str">
            <v>__________</v>
          </cell>
        </row>
        <row r="356">
          <cell r="A356">
            <v>1995</v>
          </cell>
          <cell r="B356">
            <v>14609646</v>
          </cell>
          <cell r="C356">
            <v>104900419</v>
          </cell>
        </row>
        <row r="358">
          <cell r="A358">
            <v>35065</v>
          </cell>
          <cell r="B358">
            <v>1211765</v>
          </cell>
          <cell r="C358">
            <v>8734319</v>
          </cell>
        </row>
        <row r="359">
          <cell r="A359">
            <v>35096</v>
          </cell>
          <cell r="B359">
            <v>1134332</v>
          </cell>
          <cell r="C359">
            <v>8237689</v>
          </cell>
        </row>
        <row r="360">
          <cell r="A360">
            <v>35125</v>
          </cell>
          <cell r="B360">
            <v>1230206</v>
          </cell>
          <cell r="C360">
            <v>8617798</v>
          </cell>
        </row>
        <row r="361">
          <cell r="A361">
            <v>35156</v>
          </cell>
          <cell r="B361">
            <v>1154541</v>
          </cell>
          <cell r="C361">
            <v>8492259</v>
          </cell>
        </row>
        <row r="362">
          <cell r="A362">
            <v>35186</v>
          </cell>
          <cell r="B362">
            <v>1182171</v>
          </cell>
          <cell r="C362">
            <v>8693728</v>
          </cell>
        </row>
        <row r="363">
          <cell r="A363">
            <v>35217</v>
          </cell>
          <cell r="B363">
            <v>1147159</v>
          </cell>
          <cell r="C363">
            <v>8288238</v>
          </cell>
        </row>
        <row r="364">
          <cell r="A364">
            <v>35247</v>
          </cell>
          <cell r="B364">
            <v>1174143</v>
          </cell>
          <cell r="C364">
            <v>8439079</v>
          </cell>
        </row>
        <row r="365">
          <cell r="A365">
            <v>35278</v>
          </cell>
          <cell r="B365">
            <v>1165955</v>
          </cell>
          <cell r="C365">
            <v>8234081</v>
          </cell>
        </row>
        <row r="366">
          <cell r="A366">
            <v>35309</v>
          </cell>
          <cell r="B366">
            <v>1133854</v>
          </cell>
          <cell r="C366">
            <v>7731588</v>
          </cell>
        </row>
        <row r="367">
          <cell r="A367">
            <v>35339</v>
          </cell>
          <cell r="B367">
            <v>1160897</v>
          </cell>
          <cell r="C367">
            <v>8076484</v>
          </cell>
        </row>
        <row r="368">
          <cell r="A368">
            <v>35370</v>
          </cell>
          <cell r="B368">
            <v>1131712</v>
          </cell>
          <cell r="C368">
            <v>7807327</v>
          </cell>
        </row>
        <row r="369">
          <cell r="A369">
            <v>35400</v>
          </cell>
          <cell r="B369">
            <v>1142273</v>
          </cell>
          <cell r="C369">
            <v>7993443</v>
          </cell>
        </row>
        <row r="370">
          <cell r="A370" t="str">
            <v>Totals:</v>
          </cell>
          <cell r="B370" t="str">
            <v>__________</v>
          </cell>
          <cell r="C370" t="str">
            <v>__________</v>
          </cell>
        </row>
        <row r="371">
          <cell r="A371">
            <v>1996</v>
          </cell>
          <cell r="B371">
            <v>13969008</v>
          </cell>
          <cell r="C371">
            <v>99346033</v>
          </cell>
        </row>
        <row r="373">
          <cell r="A373">
            <v>35431</v>
          </cell>
          <cell r="B373">
            <v>1126214</v>
          </cell>
          <cell r="C373">
            <v>7941839</v>
          </cell>
        </row>
        <row r="374">
          <cell r="A374">
            <v>35462</v>
          </cell>
          <cell r="B374">
            <v>1049705</v>
          </cell>
          <cell r="C374">
            <v>7238319</v>
          </cell>
        </row>
        <row r="375">
          <cell r="A375">
            <v>35490</v>
          </cell>
          <cell r="B375">
            <v>1155436</v>
          </cell>
          <cell r="C375">
            <v>8021127</v>
          </cell>
        </row>
        <row r="376">
          <cell r="A376">
            <v>35521</v>
          </cell>
          <cell r="B376">
            <v>1103613</v>
          </cell>
          <cell r="C376">
            <v>7569176</v>
          </cell>
        </row>
        <row r="377">
          <cell r="A377">
            <v>35551</v>
          </cell>
          <cell r="B377">
            <v>1124055</v>
          </cell>
          <cell r="C377">
            <v>7875685</v>
          </cell>
        </row>
        <row r="378">
          <cell r="A378">
            <v>35582</v>
          </cell>
          <cell r="B378">
            <v>1076200</v>
          </cell>
          <cell r="C378">
            <v>7725574</v>
          </cell>
        </row>
        <row r="379">
          <cell r="A379">
            <v>35612</v>
          </cell>
          <cell r="B379">
            <v>1099245</v>
          </cell>
          <cell r="C379">
            <v>7815495</v>
          </cell>
        </row>
        <row r="380">
          <cell r="A380">
            <v>35643</v>
          </cell>
          <cell r="B380">
            <v>1094918</v>
          </cell>
          <cell r="C380">
            <v>7655078</v>
          </cell>
        </row>
        <row r="381">
          <cell r="A381">
            <v>35674</v>
          </cell>
          <cell r="B381">
            <v>1047855</v>
          </cell>
          <cell r="C381">
            <v>7484052</v>
          </cell>
        </row>
        <row r="382">
          <cell r="A382">
            <v>35704</v>
          </cell>
          <cell r="B382">
            <v>1115352</v>
          </cell>
          <cell r="C382">
            <v>7592158</v>
          </cell>
        </row>
        <row r="383">
          <cell r="A383">
            <v>35735</v>
          </cell>
          <cell r="B383">
            <v>1082804</v>
          </cell>
          <cell r="C383">
            <v>7321192</v>
          </cell>
        </row>
        <row r="384">
          <cell r="A384">
            <v>35765</v>
          </cell>
          <cell r="B384">
            <v>1110288</v>
          </cell>
          <cell r="C384">
            <v>7308719</v>
          </cell>
        </row>
        <row r="385">
          <cell r="A385" t="str">
            <v>Totals:</v>
          </cell>
          <cell r="B385" t="str">
            <v>__________</v>
          </cell>
          <cell r="C385" t="str">
            <v>__________</v>
          </cell>
        </row>
        <row r="386">
          <cell r="A386">
            <v>1997</v>
          </cell>
          <cell r="B386">
            <v>13185685</v>
          </cell>
          <cell r="C386">
            <v>91548414</v>
          </cell>
        </row>
        <row r="388">
          <cell r="A388">
            <v>35796</v>
          </cell>
          <cell r="B388">
            <v>1089744</v>
          </cell>
          <cell r="C388">
            <v>7294812</v>
          </cell>
        </row>
        <row r="389">
          <cell r="A389">
            <v>35827</v>
          </cell>
          <cell r="B389">
            <v>995893</v>
          </cell>
          <cell r="C389">
            <v>6558871</v>
          </cell>
        </row>
        <row r="390">
          <cell r="A390">
            <v>35855</v>
          </cell>
          <cell r="B390">
            <v>1076930</v>
          </cell>
          <cell r="C390">
            <v>7286391</v>
          </cell>
        </row>
        <row r="391">
          <cell r="A391">
            <v>35886</v>
          </cell>
          <cell r="B391">
            <v>1038223</v>
          </cell>
          <cell r="C391">
            <v>7174037</v>
          </cell>
        </row>
        <row r="392">
          <cell r="A392">
            <v>35916</v>
          </cell>
          <cell r="B392">
            <v>1065321</v>
          </cell>
          <cell r="C392">
            <v>7463183</v>
          </cell>
        </row>
        <row r="393">
          <cell r="A393">
            <v>35947</v>
          </cell>
          <cell r="B393">
            <v>1003786</v>
          </cell>
          <cell r="C393">
            <v>6884686</v>
          </cell>
        </row>
        <row r="394">
          <cell r="A394">
            <v>35977</v>
          </cell>
          <cell r="B394">
            <v>992915</v>
          </cell>
          <cell r="C394">
            <v>6752597</v>
          </cell>
        </row>
        <row r="395">
          <cell r="A395">
            <v>36008</v>
          </cell>
          <cell r="B395">
            <v>1012399</v>
          </cell>
          <cell r="C395">
            <v>6925170</v>
          </cell>
        </row>
        <row r="396">
          <cell r="A396">
            <v>36039</v>
          </cell>
          <cell r="B396">
            <v>980271</v>
          </cell>
          <cell r="C396">
            <v>6486639</v>
          </cell>
        </row>
        <row r="397">
          <cell r="A397">
            <v>36069</v>
          </cell>
          <cell r="B397">
            <v>1018514</v>
          </cell>
          <cell r="C397">
            <v>6604434</v>
          </cell>
        </row>
        <row r="398">
          <cell r="A398">
            <v>36100</v>
          </cell>
          <cell r="B398">
            <v>962069</v>
          </cell>
          <cell r="C398">
            <v>6250691</v>
          </cell>
        </row>
        <row r="399">
          <cell r="A399">
            <v>36130</v>
          </cell>
          <cell r="B399">
            <v>945394</v>
          </cell>
          <cell r="C399">
            <v>6139223</v>
          </cell>
        </row>
        <row r="400">
          <cell r="A400" t="str">
            <v>Totals:</v>
          </cell>
          <cell r="B400" t="str">
            <v>__________</v>
          </cell>
          <cell r="C400" t="str">
            <v>__________</v>
          </cell>
        </row>
        <row r="401">
          <cell r="A401">
            <v>1998</v>
          </cell>
          <cell r="B401">
            <v>12181459</v>
          </cell>
          <cell r="C401">
            <v>81820734</v>
          </cell>
        </row>
        <row r="403">
          <cell r="A403">
            <v>36161</v>
          </cell>
          <cell r="B403">
            <v>934894</v>
          </cell>
          <cell r="C403">
            <v>6306975</v>
          </cell>
        </row>
        <row r="404">
          <cell r="A404">
            <v>36192</v>
          </cell>
          <cell r="B404">
            <v>863726</v>
          </cell>
          <cell r="C404">
            <v>5754991</v>
          </cell>
        </row>
        <row r="405">
          <cell r="A405">
            <v>36220</v>
          </cell>
          <cell r="B405">
            <v>945023</v>
          </cell>
          <cell r="C405">
            <v>6119930</v>
          </cell>
        </row>
        <row r="406">
          <cell r="A406">
            <v>36251</v>
          </cell>
          <cell r="B406">
            <v>908608</v>
          </cell>
          <cell r="C406">
            <v>5857129</v>
          </cell>
        </row>
        <row r="407">
          <cell r="A407">
            <v>36281</v>
          </cell>
          <cell r="B407">
            <v>939364</v>
          </cell>
          <cell r="C407">
            <v>6400208</v>
          </cell>
        </row>
        <row r="408">
          <cell r="A408">
            <v>36312</v>
          </cell>
          <cell r="B408">
            <v>899716</v>
          </cell>
          <cell r="C408">
            <v>6223169</v>
          </cell>
        </row>
        <row r="409">
          <cell r="A409">
            <v>36342</v>
          </cell>
          <cell r="B409">
            <v>921152</v>
          </cell>
          <cell r="C409">
            <v>6343183</v>
          </cell>
        </row>
        <row r="410">
          <cell r="A410">
            <v>36373</v>
          </cell>
          <cell r="B410">
            <v>911189</v>
          </cell>
          <cell r="C410">
            <v>6208842</v>
          </cell>
        </row>
        <row r="411">
          <cell r="A411">
            <v>36404</v>
          </cell>
          <cell r="B411">
            <v>903600</v>
          </cell>
          <cell r="C411">
            <v>5921750</v>
          </cell>
        </row>
        <row r="412">
          <cell r="A412">
            <v>36434</v>
          </cell>
          <cell r="B412">
            <v>945736</v>
          </cell>
          <cell r="C412">
            <v>6102060</v>
          </cell>
        </row>
        <row r="413">
          <cell r="A413">
            <v>36465</v>
          </cell>
          <cell r="B413">
            <v>906778</v>
          </cell>
          <cell r="C413">
            <v>5839929</v>
          </cell>
        </row>
        <row r="414">
          <cell r="A414">
            <v>36495</v>
          </cell>
          <cell r="B414">
            <v>923344</v>
          </cell>
          <cell r="C414">
            <v>5909948</v>
          </cell>
        </row>
        <row r="415">
          <cell r="A415" t="str">
            <v>Totals:</v>
          </cell>
          <cell r="B415" t="str">
            <v>__________</v>
          </cell>
          <cell r="C415" t="str">
            <v>__________</v>
          </cell>
        </row>
        <row r="416">
          <cell r="A416">
            <v>1999</v>
          </cell>
          <cell r="B416">
            <v>11003130</v>
          </cell>
          <cell r="C416">
            <v>72988114</v>
          </cell>
        </row>
        <row r="418">
          <cell r="A418">
            <v>36526</v>
          </cell>
          <cell r="B418">
            <v>917075</v>
          </cell>
          <cell r="C418">
            <v>5786101</v>
          </cell>
        </row>
        <row r="419">
          <cell r="A419">
            <v>36557</v>
          </cell>
          <cell r="B419">
            <v>855027</v>
          </cell>
          <cell r="C419">
            <v>5462333</v>
          </cell>
        </row>
        <row r="420">
          <cell r="A420">
            <v>36586</v>
          </cell>
          <cell r="B420">
            <v>905930</v>
          </cell>
          <cell r="C420">
            <v>5845633</v>
          </cell>
        </row>
        <row r="421">
          <cell r="A421">
            <v>36617</v>
          </cell>
          <cell r="B421">
            <v>882479</v>
          </cell>
          <cell r="C421">
            <v>5645064</v>
          </cell>
        </row>
        <row r="422">
          <cell r="A422">
            <v>36647</v>
          </cell>
          <cell r="B422">
            <v>888987</v>
          </cell>
          <cell r="C422">
            <v>5764482</v>
          </cell>
        </row>
        <row r="423">
          <cell r="A423">
            <v>36678</v>
          </cell>
          <cell r="B423">
            <v>865282</v>
          </cell>
          <cell r="C423">
            <v>5516304</v>
          </cell>
        </row>
        <row r="424">
          <cell r="A424">
            <v>36708</v>
          </cell>
          <cell r="B424">
            <v>881829</v>
          </cell>
          <cell r="C424">
            <v>5778118</v>
          </cell>
        </row>
        <row r="425">
          <cell r="A425">
            <v>36739</v>
          </cell>
          <cell r="B425">
            <v>885391</v>
          </cell>
          <cell r="C425">
            <v>5703363</v>
          </cell>
        </row>
        <row r="426">
          <cell r="A426">
            <v>36770</v>
          </cell>
          <cell r="B426">
            <v>862748</v>
          </cell>
          <cell r="C426">
            <v>5490982</v>
          </cell>
        </row>
        <row r="427">
          <cell r="A427">
            <v>36800</v>
          </cell>
          <cell r="B427">
            <v>892505</v>
          </cell>
          <cell r="C427">
            <v>5533687</v>
          </cell>
        </row>
        <row r="428">
          <cell r="A428">
            <v>36831</v>
          </cell>
          <cell r="B428">
            <v>866750</v>
          </cell>
          <cell r="C428">
            <v>5428845</v>
          </cell>
        </row>
        <row r="429">
          <cell r="A429">
            <v>36861</v>
          </cell>
          <cell r="B429">
            <v>870120</v>
          </cell>
          <cell r="C429">
            <v>5403424</v>
          </cell>
        </row>
        <row r="430">
          <cell r="A430" t="str">
            <v>Totals:</v>
          </cell>
          <cell r="B430" t="str">
            <v>__________</v>
          </cell>
          <cell r="C430" t="str">
            <v>__________</v>
          </cell>
        </row>
        <row r="431">
          <cell r="A431">
            <v>2000</v>
          </cell>
          <cell r="B431">
            <v>10574123</v>
          </cell>
          <cell r="C431">
            <v>67358336</v>
          </cell>
        </row>
        <row r="433">
          <cell r="A433">
            <v>36892</v>
          </cell>
          <cell r="B433">
            <v>906419</v>
          </cell>
          <cell r="C433">
            <v>5494582</v>
          </cell>
        </row>
        <row r="434">
          <cell r="A434">
            <v>36923</v>
          </cell>
          <cell r="B434">
            <v>817485</v>
          </cell>
          <cell r="C434">
            <v>4876026</v>
          </cell>
        </row>
        <row r="435">
          <cell r="A435">
            <v>36951</v>
          </cell>
          <cell r="B435">
            <v>891943</v>
          </cell>
          <cell r="C435">
            <v>5398800</v>
          </cell>
        </row>
        <row r="436">
          <cell r="A436">
            <v>36982</v>
          </cell>
          <cell r="B436">
            <v>855504</v>
          </cell>
          <cell r="C436">
            <v>5121024</v>
          </cell>
        </row>
        <row r="437">
          <cell r="A437">
            <v>37012</v>
          </cell>
          <cell r="B437">
            <v>784295</v>
          </cell>
          <cell r="C437">
            <v>4338013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58">
          <cell r="A58">
            <v>36923</v>
          </cell>
          <cell r="B58">
            <v>120455</v>
          </cell>
          <cell r="C58">
            <v>1039976</v>
          </cell>
        </row>
        <row r="59">
          <cell r="A59">
            <v>36951</v>
          </cell>
          <cell r="B59">
            <v>183665</v>
          </cell>
          <cell r="C59">
            <v>1824791</v>
          </cell>
        </row>
        <row r="60">
          <cell r="A60">
            <v>36982</v>
          </cell>
          <cell r="B60">
            <v>144162</v>
          </cell>
          <cell r="C60">
            <v>1417948</v>
          </cell>
        </row>
        <row r="61">
          <cell r="A61">
            <v>37012</v>
          </cell>
          <cell r="B61">
            <v>94196</v>
          </cell>
          <cell r="C61">
            <v>1335917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52">
          <cell r="A52">
            <v>36951</v>
          </cell>
          <cell r="B52">
            <v>102020</v>
          </cell>
          <cell r="C52">
            <v>723937</v>
          </cell>
        </row>
        <row r="53">
          <cell r="A53">
            <v>36982</v>
          </cell>
          <cell r="B53">
            <v>150741</v>
          </cell>
          <cell r="C53">
            <v>1137926</v>
          </cell>
        </row>
        <row r="54">
          <cell r="A54">
            <v>37012</v>
          </cell>
          <cell r="B54">
            <v>133445</v>
          </cell>
          <cell r="C54">
            <v>877343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32">
          <cell r="A32">
            <v>36982</v>
          </cell>
          <cell r="B32">
            <v>67520</v>
          </cell>
          <cell r="C32">
            <v>972674</v>
          </cell>
        </row>
        <row r="33">
          <cell r="A33">
            <v>37012</v>
          </cell>
          <cell r="B33">
            <v>81755</v>
          </cell>
          <cell r="C33">
            <v>1326959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1-1983"/>
    </sheetNames>
    <sheetDataSet>
      <sheetData sheetId="0">
        <row r="285">
          <cell r="A285">
            <v>34335</v>
          </cell>
          <cell r="B285">
            <v>1125861</v>
          </cell>
          <cell r="C285">
            <v>11903271</v>
          </cell>
        </row>
        <row r="286">
          <cell r="A286">
            <v>34366</v>
          </cell>
          <cell r="B286">
            <v>1009166</v>
          </cell>
          <cell r="C286">
            <v>10495872</v>
          </cell>
        </row>
        <row r="287">
          <cell r="A287">
            <v>34394</v>
          </cell>
          <cell r="B287">
            <v>1112767</v>
          </cell>
          <cell r="C287">
            <v>11534384</v>
          </cell>
        </row>
        <row r="288">
          <cell r="A288">
            <v>34425</v>
          </cell>
          <cell r="B288">
            <v>1056864</v>
          </cell>
          <cell r="C288">
            <v>11112219</v>
          </cell>
        </row>
        <row r="289">
          <cell r="A289">
            <v>34455</v>
          </cell>
          <cell r="B289">
            <v>1075083</v>
          </cell>
          <cell r="C289">
            <v>10651432</v>
          </cell>
        </row>
        <row r="290">
          <cell r="A290">
            <v>34486</v>
          </cell>
          <cell r="B290">
            <v>1023628</v>
          </cell>
          <cell r="C290">
            <v>10020344</v>
          </cell>
        </row>
        <row r="291">
          <cell r="A291">
            <v>34516</v>
          </cell>
          <cell r="B291">
            <v>1051341</v>
          </cell>
          <cell r="C291">
            <v>10620788</v>
          </cell>
        </row>
        <row r="292">
          <cell r="A292">
            <v>34547</v>
          </cell>
          <cell r="B292">
            <v>1062910</v>
          </cell>
          <cell r="C292">
            <v>10296541</v>
          </cell>
        </row>
        <row r="293">
          <cell r="A293">
            <v>34578</v>
          </cell>
          <cell r="B293">
            <v>1023318</v>
          </cell>
          <cell r="C293">
            <v>9519177</v>
          </cell>
        </row>
        <row r="294">
          <cell r="A294">
            <v>34608</v>
          </cell>
          <cell r="B294">
            <v>1074548</v>
          </cell>
          <cell r="C294">
            <v>10056429</v>
          </cell>
        </row>
        <row r="295">
          <cell r="A295">
            <v>34639</v>
          </cell>
          <cell r="B295">
            <v>1045769</v>
          </cell>
          <cell r="C295">
            <v>10054127</v>
          </cell>
        </row>
        <row r="296">
          <cell r="A296">
            <v>34669</v>
          </cell>
          <cell r="B296">
            <v>1079378</v>
          </cell>
          <cell r="C296">
            <v>10331677</v>
          </cell>
        </row>
        <row r="297">
          <cell r="A297" t="str">
            <v>Totals:</v>
          </cell>
          <cell r="B297" t="str">
            <v>__________</v>
          </cell>
          <cell r="C297" t="str">
            <v>__________</v>
          </cell>
        </row>
        <row r="298">
          <cell r="A298">
            <v>1994</v>
          </cell>
          <cell r="B298">
            <v>12740633</v>
          </cell>
          <cell r="C298">
            <v>126596261</v>
          </cell>
        </row>
        <row r="300">
          <cell r="A300">
            <v>34700</v>
          </cell>
          <cell r="B300">
            <v>1083195</v>
          </cell>
          <cell r="C300">
            <v>9726830</v>
          </cell>
        </row>
        <row r="301">
          <cell r="A301">
            <v>34731</v>
          </cell>
          <cell r="B301">
            <v>967887</v>
          </cell>
          <cell r="C301">
            <v>8568149</v>
          </cell>
        </row>
        <row r="302">
          <cell r="A302">
            <v>34759</v>
          </cell>
          <cell r="B302">
            <v>1055615</v>
          </cell>
          <cell r="C302">
            <v>9416448</v>
          </cell>
        </row>
        <row r="303">
          <cell r="A303">
            <v>34790</v>
          </cell>
          <cell r="B303">
            <v>1010396</v>
          </cell>
          <cell r="C303">
            <v>8946686</v>
          </cell>
        </row>
        <row r="304">
          <cell r="A304">
            <v>34820</v>
          </cell>
          <cell r="B304">
            <v>1031783</v>
          </cell>
          <cell r="C304">
            <v>9365462</v>
          </cell>
        </row>
        <row r="305">
          <cell r="A305">
            <v>34851</v>
          </cell>
          <cell r="B305">
            <v>971739</v>
          </cell>
          <cell r="C305">
            <v>9024758</v>
          </cell>
        </row>
        <row r="306">
          <cell r="A306">
            <v>34881</v>
          </cell>
          <cell r="B306">
            <v>1009118</v>
          </cell>
          <cell r="C306">
            <v>8971801</v>
          </cell>
        </row>
        <row r="307">
          <cell r="A307">
            <v>34912</v>
          </cell>
          <cell r="B307">
            <v>998204</v>
          </cell>
          <cell r="C307">
            <v>8896078</v>
          </cell>
        </row>
        <row r="308">
          <cell r="A308">
            <v>34943</v>
          </cell>
          <cell r="B308">
            <v>960909</v>
          </cell>
          <cell r="C308">
            <v>8978921</v>
          </cell>
        </row>
        <row r="309">
          <cell r="A309">
            <v>34973</v>
          </cell>
          <cell r="B309">
            <v>990934</v>
          </cell>
          <cell r="C309">
            <v>9177519</v>
          </cell>
        </row>
        <row r="310">
          <cell r="A310">
            <v>35004</v>
          </cell>
          <cell r="B310">
            <v>964280</v>
          </cell>
          <cell r="C310">
            <v>8867771</v>
          </cell>
        </row>
        <row r="311">
          <cell r="A311">
            <v>35034</v>
          </cell>
          <cell r="B311">
            <v>981771</v>
          </cell>
          <cell r="C311">
            <v>9099450</v>
          </cell>
        </row>
        <row r="312">
          <cell r="A312" t="str">
            <v>Totals:</v>
          </cell>
          <cell r="B312" t="str">
            <v>__________</v>
          </cell>
          <cell r="C312" t="str">
            <v>__________</v>
          </cell>
        </row>
        <row r="313">
          <cell r="A313">
            <v>1995</v>
          </cell>
          <cell r="B313">
            <v>12025831</v>
          </cell>
          <cell r="C313">
            <v>109039873</v>
          </cell>
        </row>
        <row r="315">
          <cell r="A315">
            <v>35065</v>
          </cell>
          <cell r="B315">
            <v>982982</v>
          </cell>
          <cell r="C315">
            <v>9099950</v>
          </cell>
        </row>
        <row r="316">
          <cell r="A316">
            <v>35096</v>
          </cell>
          <cell r="B316">
            <v>913514</v>
          </cell>
          <cell r="C316">
            <v>8583442</v>
          </cell>
        </row>
        <row r="317">
          <cell r="A317">
            <v>35125</v>
          </cell>
          <cell r="B317">
            <v>978499</v>
          </cell>
          <cell r="C317">
            <v>8947476</v>
          </cell>
        </row>
        <row r="318">
          <cell r="A318">
            <v>35156</v>
          </cell>
          <cell r="B318">
            <v>943385</v>
          </cell>
          <cell r="C318">
            <v>8590400</v>
          </cell>
        </row>
        <row r="319">
          <cell r="A319">
            <v>35186</v>
          </cell>
          <cell r="B319">
            <v>953266</v>
          </cell>
          <cell r="C319">
            <v>8919124</v>
          </cell>
        </row>
        <row r="320">
          <cell r="A320">
            <v>35217</v>
          </cell>
          <cell r="B320">
            <v>904332</v>
          </cell>
          <cell r="C320">
            <v>8254725</v>
          </cell>
        </row>
        <row r="321">
          <cell r="A321">
            <v>35247</v>
          </cell>
          <cell r="B321">
            <v>931004</v>
          </cell>
          <cell r="C321">
            <v>8358190</v>
          </cell>
        </row>
        <row r="322">
          <cell r="A322">
            <v>35278</v>
          </cell>
          <cell r="B322">
            <v>924246</v>
          </cell>
          <cell r="C322">
            <v>8525238</v>
          </cell>
        </row>
        <row r="323">
          <cell r="A323">
            <v>35309</v>
          </cell>
          <cell r="B323">
            <v>896773</v>
          </cell>
          <cell r="C323">
            <v>8133455</v>
          </cell>
        </row>
        <row r="324">
          <cell r="A324">
            <v>35339</v>
          </cell>
          <cell r="B324">
            <v>947268</v>
          </cell>
          <cell r="C324">
            <v>8679337</v>
          </cell>
        </row>
        <row r="325">
          <cell r="A325">
            <v>35370</v>
          </cell>
          <cell r="B325">
            <v>915709</v>
          </cell>
          <cell r="C325">
            <v>8253838</v>
          </cell>
        </row>
        <row r="326">
          <cell r="A326">
            <v>35400</v>
          </cell>
          <cell r="B326">
            <v>942842</v>
          </cell>
          <cell r="C326">
            <v>8372068</v>
          </cell>
        </row>
        <row r="327">
          <cell r="A327" t="str">
            <v>Totals:</v>
          </cell>
          <cell r="B327" t="str">
            <v>__________</v>
          </cell>
          <cell r="C327" t="str">
            <v>__________</v>
          </cell>
        </row>
        <row r="328">
          <cell r="A328">
            <v>1996</v>
          </cell>
          <cell r="B328">
            <v>11233820</v>
          </cell>
          <cell r="C328">
            <v>102717243</v>
          </cell>
        </row>
        <row r="330">
          <cell r="A330">
            <v>35431</v>
          </cell>
          <cell r="B330">
            <v>919144</v>
          </cell>
          <cell r="C330">
            <v>8168483</v>
          </cell>
        </row>
        <row r="331">
          <cell r="A331">
            <v>35462</v>
          </cell>
          <cell r="B331">
            <v>852185</v>
          </cell>
          <cell r="C331">
            <v>7395293</v>
          </cell>
        </row>
        <row r="332">
          <cell r="A332">
            <v>35490</v>
          </cell>
          <cell r="B332">
            <v>941290</v>
          </cell>
          <cell r="C332">
            <v>8138988</v>
          </cell>
        </row>
        <row r="333">
          <cell r="A333">
            <v>35521</v>
          </cell>
          <cell r="B333">
            <v>901753</v>
          </cell>
          <cell r="C333">
            <v>7702862</v>
          </cell>
        </row>
        <row r="334">
          <cell r="A334">
            <v>35551</v>
          </cell>
          <cell r="B334">
            <v>917459</v>
          </cell>
          <cell r="C334">
            <v>7699895</v>
          </cell>
        </row>
        <row r="335">
          <cell r="A335">
            <v>35582</v>
          </cell>
          <cell r="B335">
            <v>874874</v>
          </cell>
          <cell r="C335">
            <v>7404435</v>
          </cell>
        </row>
        <row r="336">
          <cell r="A336">
            <v>35612</v>
          </cell>
          <cell r="B336">
            <v>911930</v>
          </cell>
          <cell r="C336">
            <v>7676262</v>
          </cell>
        </row>
        <row r="337">
          <cell r="A337">
            <v>35643</v>
          </cell>
          <cell r="B337">
            <v>911486</v>
          </cell>
          <cell r="C337">
            <v>7801025</v>
          </cell>
        </row>
        <row r="338">
          <cell r="A338">
            <v>35674</v>
          </cell>
          <cell r="B338">
            <v>877166</v>
          </cell>
          <cell r="C338">
            <v>7594101</v>
          </cell>
        </row>
        <row r="339">
          <cell r="A339">
            <v>35704</v>
          </cell>
          <cell r="B339">
            <v>913745</v>
          </cell>
          <cell r="C339">
            <v>7597653</v>
          </cell>
        </row>
        <row r="340">
          <cell r="A340">
            <v>35735</v>
          </cell>
          <cell r="B340">
            <v>886569</v>
          </cell>
          <cell r="C340">
            <v>7533167</v>
          </cell>
        </row>
        <row r="341">
          <cell r="A341">
            <v>35765</v>
          </cell>
          <cell r="B341">
            <v>893775</v>
          </cell>
          <cell r="C341">
            <v>7589302</v>
          </cell>
        </row>
        <row r="342">
          <cell r="A342" t="str">
            <v>Totals:</v>
          </cell>
          <cell r="B342" t="str">
            <v>__________</v>
          </cell>
          <cell r="C342" t="str">
            <v>__________</v>
          </cell>
        </row>
        <row r="343">
          <cell r="A343">
            <v>1997</v>
          </cell>
          <cell r="B343">
            <v>10801376</v>
          </cell>
          <cell r="C343">
            <v>92301466</v>
          </cell>
        </row>
        <row r="345">
          <cell r="A345">
            <v>35796</v>
          </cell>
          <cell r="B345">
            <v>898107</v>
          </cell>
          <cell r="C345">
            <v>7651239</v>
          </cell>
        </row>
        <row r="346">
          <cell r="A346">
            <v>35827</v>
          </cell>
          <cell r="B346">
            <v>797758</v>
          </cell>
          <cell r="C346">
            <v>6911719</v>
          </cell>
        </row>
        <row r="347">
          <cell r="A347">
            <v>35855</v>
          </cell>
          <cell r="B347">
            <v>861234</v>
          </cell>
          <cell r="C347">
            <v>7465677</v>
          </cell>
        </row>
        <row r="348">
          <cell r="A348">
            <v>35886</v>
          </cell>
          <cell r="B348">
            <v>824248</v>
          </cell>
          <cell r="C348">
            <v>7231235</v>
          </cell>
        </row>
        <row r="349">
          <cell r="A349">
            <v>35916</v>
          </cell>
          <cell r="B349">
            <v>828800</v>
          </cell>
          <cell r="C349">
            <v>7378733</v>
          </cell>
        </row>
        <row r="350">
          <cell r="A350">
            <v>35947</v>
          </cell>
          <cell r="B350">
            <v>777788</v>
          </cell>
          <cell r="C350">
            <v>7061676</v>
          </cell>
        </row>
        <row r="351">
          <cell r="A351">
            <v>35977</v>
          </cell>
          <cell r="B351">
            <v>786693</v>
          </cell>
          <cell r="C351">
            <v>7268025</v>
          </cell>
        </row>
        <row r="352">
          <cell r="A352">
            <v>36008</v>
          </cell>
          <cell r="B352">
            <v>794930</v>
          </cell>
          <cell r="C352">
            <v>7099984</v>
          </cell>
        </row>
        <row r="353">
          <cell r="A353">
            <v>36039</v>
          </cell>
          <cell r="B353">
            <v>767074</v>
          </cell>
          <cell r="C353">
            <v>6710726</v>
          </cell>
        </row>
        <row r="354">
          <cell r="A354">
            <v>36069</v>
          </cell>
          <cell r="B354">
            <v>790415</v>
          </cell>
          <cell r="C354">
            <v>6559540</v>
          </cell>
        </row>
        <row r="355">
          <cell r="A355">
            <v>36100</v>
          </cell>
          <cell r="B355">
            <v>766841</v>
          </cell>
          <cell r="C355">
            <v>6609440</v>
          </cell>
        </row>
        <row r="356">
          <cell r="A356">
            <v>36130</v>
          </cell>
          <cell r="B356">
            <v>753904</v>
          </cell>
          <cell r="C356">
            <v>6822589</v>
          </cell>
        </row>
        <row r="357">
          <cell r="A357" t="str">
            <v>Totals:</v>
          </cell>
          <cell r="B357" t="str">
            <v>__________</v>
          </cell>
          <cell r="C357" t="str">
            <v>__________</v>
          </cell>
        </row>
        <row r="358">
          <cell r="A358">
            <v>1998</v>
          </cell>
          <cell r="B358">
            <v>9647792</v>
          </cell>
          <cell r="C358">
            <v>84770583</v>
          </cell>
        </row>
        <row r="360">
          <cell r="A360">
            <v>36161</v>
          </cell>
          <cell r="B360">
            <v>751832</v>
          </cell>
          <cell r="C360">
            <v>7006869</v>
          </cell>
        </row>
        <row r="361">
          <cell r="A361">
            <v>36192</v>
          </cell>
          <cell r="B361">
            <v>689466</v>
          </cell>
          <cell r="C361">
            <v>6438744</v>
          </cell>
        </row>
        <row r="362">
          <cell r="A362">
            <v>36220</v>
          </cell>
          <cell r="B362">
            <v>746327</v>
          </cell>
          <cell r="C362">
            <v>6768288</v>
          </cell>
        </row>
        <row r="363">
          <cell r="A363">
            <v>36251</v>
          </cell>
          <cell r="B363">
            <v>718334</v>
          </cell>
          <cell r="C363">
            <v>7130001</v>
          </cell>
        </row>
        <row r="364">
          <cell r="A364">
            <v>36281</v>
          </cell>
          <cell r="B364">
            <v>737963</v>
          </cell>
          <cell r="C364">
            <v>7124861</v>
          </cell>
        </row>
        <row r="365">
          <cell r="A365">
            <v>36312</v>
          </cell>
          <cell r="B365">
            <v>698068</v>
          </cell>
          <cell r="C365">
            <v>6594184</v>
          </cell>
        </row>
        <row r="366">
          <cell r="A366">
            <v>36342</v>
          </cell>
          <cell r="B366">
            <v>715144</v>
          </cell>
          <cell r="C366">
            <v>6708164</v>
          </cell>
        </row>
        <row r="367">
          <cell r="A367">
            <v>36373</v>
          </cell>
          <cell r="B367">
            <v>716057</v>
          </cell>
          <cell r="C367">
            <v>6683542</v>
          </cell>
        </row>
        <row r="368">
          <cell r="A368">
            <v>36404</v>
          </cell>
          <cell r="B368">
            <v>699240</v>
          </cell>
          <cell r="C368">
            <v>6469079</v>
          </cell>
        </row>
        <row r="369">
          <cell r="A369">
            <v>36434</v>
          </cell>
          <cell r="B369">
            <v>724349</v>
          </cell>
          <cell r="C369">
            <v>6719559</v>
          </cell>
        </row>
        <row r="370">
          <cell r="A370">
            <v>36465</v>
          </cell>
          <cell r="B370">
            <v>715594</v>
          </cell>
          <cell r="C370">
            <v>6606905</v>
          </cell>
        </row>
        <row r="371">
          <cell r="A371">
            <v>36495</v>
          </cell>
          <cell r="B371">
            <v>745944</v>
          </cell>
          <cell r="C371">
            <v>6638163</v>
          </cell>
        </row>
        <row r="372">
          <cell r="A372" t="str">
            <v>Totals:</v>
          </cell>
          <cell r="B372" t="str">
            <v>__________</v>
          </cell>
          <cell r="C372" t="str">
            <v>__________</v>
          </cell>
        </row>
        <row r="373">
          <cell r="A373">
            <v>1999</v>
          </cell>
          <cell r="B373">
            <v>8658318</v>
          </cell>
          <cell r="C373">
            <v>80888359</v>
          </cell>
        </row>
        <row r="375">
          <cell r="A375">
            <v>36526</v>
          </cell>
          <cell r="B375">
            <v>753377</v>
          </cell>
          <cell r="C375">
            <v>6650783</v>
          </cell>
        </row>
        <row r="376">
          <cell r="A376">
            <v>36557</v>
          </cell>
          <cell r="B376">
            <v>710449</v>
          </cell>
          <cell r="C376">
            <v>6205637</v>
          </cell>
        </row>
        <row r="377">
          <cell r="A377">
            <v>36586</v>
          </cell>
          <cell r="B377">
            <v>742496</v>
          </cell>
          <cell r="C377">
            <v>6545897</v>
          </cell>
        </row>
        <row r="378">
          <cell r="A378">
            <v>36617</v>
          </cell>
          <cell r="B378">
            <v>733062</v>
          </cell>
          <cell r="C378">
            <v>6158727</v>
          </cell>
        </row>
        <row r="379">
          <cell r="A379">
            <v>36647</v>
          </cell>
          <cell r="B379">
            <v>753790</v>
          </cell>
          <cell r="C379">
            <v>6301147</v>
          </cell>
        </row>
        <row r="380">
          <cell r="A380">
            <v>36678</v>
          </cell>
          <cell r="B380">
            <v>712642</v>
          </cell>
          <cell r="C380">
            <v>6218815</v>
          </cell>
        </row>
        <row r="381">
          <cell r="A381">
            <v>36708</v>
          </cell>
          <cell r="B381">
            <v>734440</v>
          </cell>
          <cell r="C381">
            <v>6353015</v>
          </cell>
        </row>
        <row r="382">
          <cell r="A382">
            <v>36739</v>
          </cell>
          <cell r="B382">
            <v>739470</v>
          </cell>
          <cell r="C382">
            <v>6168148</v>
          </cell>
        </row>
        <row r="383">
          <cell r="A383">
            <v>36770</v>
          </cell>
          <cell r="B383">
            <v>702727</v>
          </cell>
          <cell r="C383">
            <v>6022749</v>
          </cell>
        </row>
        <row r="384">
          <cell r="A384">
            <v>36800</v>
          </cell>
          <cell r="B384">
            <v>726034</v>
          </cell>
          <cell r="C384">
            <v>6033956</v>
          </cell>
        </row>
        <row r="385">
          <cell r="A385">
            <v>36831</v>
          </cell>
          <cell r="B385">
            <v>704477</v>
          </cell>
          <cell r="C385">
            <v>5668631</v>
          </cell>
        </row>
        <row r="386">
          <cell r="A386">
            <v>36861</v>
          </cell>
          <cell r="B386">
            <v>710677</v>
          </cell>
          <cell r="C386">
            <v>5774335</v>
          </cell>
        </row>
        <row r="387">
          <cell r="A387" t="str">
            <v>Totals:</v>
          </cell>
          <cell r="B387" t="str">
            <v>__________</v>
          </cell>
          <cell r="C387" t="str">
            <v>__________</v>
          </cell>
        </row>
        <row r="388">
          <cell r="A388">
            <v>2000</v>
          </cell>
          <cell r="B388">
            <v>8723641</v>
          </cell>
          <cell r="C388">
            <v>74101840</v>
          </cell>
        </row>
        <row r="390">
          <cell r="A390">
            <v>36892</v>
          </cell>
          <cell r="B390">
            <v>724606</v>
          </cell>
          <cell r="C390">
            <v>5751563</v>
          </cell>
        </row>
        <row r="391">
          <cell r="A391">
            <v>36923</v>
          </cell>
          <cell r="B391">
            <v>652997</v>
          </cell>
          <cell r="C391">
            <v>5313717</v>
          </cell>
        </row>
        <row r="392">
          <cell r="A392">
            <v>36951</v>
          </cell>
          <cell r="B392">
            <v>714070</v>
          </cell>
          <cell r="C392">
            <v>5671924</v>
          </cell>
        </row>
        <row r="393">
          <cell r="A393">
            <v>36982</v>
          </cell>
          <cell r="B393">
            <v>687165</v>
          </cell>
          <cell r="C393">
            <v>5464269</v>
          </cell>
        </row>
        <row r="394">
          <cell r="A394">
            <v>37012</v>
          </cell>
          <cell r="B394">
            <v>604676</v>
          </cell>
          <cell r="C394">
            <v>4563174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-1986"/>
    </sheetNames>
    <sheetDataSet>
      <sheetData sheetId="0">
        <row r="237">
          <cell r="A237">
            <v>34335</v>
          </cell>
          <cell r="B237">
            <v>1734062</v>
          </cell>
          <cell r="C237">
            <v>9784756</v>
          </cell>
        </row>
        <row r="238">
          <cell r="A238">
            <v>34366</v>
          </cell>
          <cell r="B238">
            <v>1555980</v>
          </cell>
          <cell r="C238">
            <v>9036513</v>
          </cell>
        </row>
        <row r="239">
          <cell r="A239">
            <v>34394</v>
          </cell>
          <cell r="B239">
            <v>1697823</v>
          </cell>
          <cell r="C239">
            <v>9932188</v>
          </cell>
        </row>
        <row r="240">
          <cell r="A240">
            <v>34425</v>
          </cell>
          <cell r="B240">
            <v>1614653</v>
          </cell>
          <cell r="C240">
            <v>9614125</v>
          </cell>
        </row>
        <row r="241">
          <cell r="A241">
            <v>34455</v>
          </cell>
          <cell r="B241">
            <v>1650901</v>
          </cell>
          <cell r="C241">
            <v>9301167</v>
          </cell>
        </row>
        <row r="242">
          <cell r="A242">
            <v>34486</v>
          </cell>
          <cell r="B242">
            <v>1582642</v>
          </cell>
          <cell r="C242">
            <v>9129217</v>
          </cell>
        </row>
        <row r="243">
          <cell r="A243">
            <v>34516</v>
          </cell>
          <cell r="B243">
            <v>1637007</v>
          </cell>
          <cell r="C243">
            <v>9281419</v>
          </cell>
        </row>
        <row r="244">
          <cell r="A244">
            <v>34547</v>
          </cell>
          <cell r="B244">
            <v>1638729</v>
          </cell>
          <cell r="C244">
            <v>9320990</v>
          </cell>
        </row>
        <row r="245">
          <cell r="A245">
            <v>34578</v>
          </cell>
          <cell r="B245">
            <v>1565028</v>
          </cell>
          <cell r="C245">
            <v>8756744</v>
          </cell>
        </row>
        <row r="246">
          <cell r="A246">
            <v>34608</v>
          </cell>
          <cell r="B246">
            <v>1631528</v>
          </cell>
          <cell r="C246">
            <v>8795670</v>
          </cell>
        </row>
        <row r="247">
          <cell r="A247">
            <v>34639</v>
          </cell>
          <cell r="B247">
            <v>1579689</v>
          </cell>
          <cell r="C247">
            <v>8633254</v>
          </cell>
        </row>
        <row r="248">
          <cell r="A248">
            <v>34669</v>
          </cell>
          <cell r="B248">
            <v>1632617</v>
          </cell>
          <cell r="C248">
            <v>8826989</v>
          </cell>
        </row>
        <row r="249">
          <cell r="A249" t="str">
            <v>Totals:</v>
          </cell>
          <cell r="B249" t="str">
            <v>__________</v>
          </cell>
          <cell r="C249" t="str">
            <v>__________</v>
          </cell>
        </row>
        <row r="250">
          <cell r="A250">
            <v>1994</v>
          </cell>
          <cell r="B250">
            <v>19520659</v>
          </cell>
          <cell r="C250">
            <v>110413032</v>
          </cell>
        </row>
        <row r="252">
          <cell r="A252">
            <v>34700</v>
          </cell>
          <cell r="B252">
            <v>1617463</v>
          </cell>
          <cell r="C252">
            <v>8552863</v>
          </cell>
        </row>
        <row r="253">
          <cell r="A253">
            <v>34731</v>
          </cell>
          <cell r="B253">
            <v>1445842</v>
          </cell>
          <cell r="C253">
            <v>7879528</v>
          </cell>
        </row>
        <row r="254">
          <cell r="A254">
            <v>34759</v>
          </cell>
          <cell r="B254">
            <v>1578860</v>
          </cell>
          <cell r="C254">
            <v>8772731</v>
          </cell>
        </row>
        <row r="255">
          <cell r="A255">
            <v>34790</v>
          </cell>
          <cell r="B255">
            <v>1518178</v>
          </cell>
          <cell r="C255">
            <v>8383639</v>
          </cell>
        </row>
        <row r="256">
          <cell r="A256">
            <v>34820</v>
          </cell>
          <cell r="B256">
            <v>1521707</v>
          </cell>
          <cell r="C256">
            <v>8678794</v>
          </cell>
        </row>
        <row r="257">
          <cell r="A257">
            <v>34851</v>
          </cell>
          <cell r="B257">
            <v>1443284</v>
          </cell>
          <cell r="C257">
            <v>8320407</v>
          </cell>
        </row>
        <row r="258">
          <cell r="A258">
            <v>34881</v>
          </cell>
          <cell r="B258">
            <v>1489862</v>
          </cell>
          <cell r="C258">
            <v>8356279</v>
          </cell>
        </row>
        <row r="259">
          <cell r="A259">
            <v>34912</v>
          </cell>
          <cell r="B259">
            <v>1472849</v>
          </cell>
          <cell r="C259">
            <v>8015777</v>
          </cell>
        </row>
        <row r="260">
          <cell r="A260">
            <v>34943</v>
          </cell>
          <cell r="B260">
            <v>1402424</v>
          </cell>
          <cell r="C260">
            <v>7897311</v>
          </cell>
        </row>
        <row r="261">
          <cell r="A261">
            <v>34973</v>
          </cell>
          <cell r="B261">
            <v>1466091</v>
          </cell>
          <cell r="C261">
            <v>7971856</v>
          </cell>
        </row>
        <row r="262">
          <cell r="A262">
            <v>35004</v>
          </cell>
          <cell r="B262">
            <v>1414079</v>
          </cell>
          <cell r="C262">
            <v>7618156</v>
          </cell>
        </row>
        <row r="263">
          <cell r="A263">
            <v>35034</v>
          </cell>
          <cell r="B263">
            <v>1441233</v>
          </cell>
          <cell r="C263">
            <v>7562514</v>
          </cell>
        </row>
        <row r="264">
          <cell r="A264" t="str">
            <v>Totals:</v>
          </cell>
          <cell r="B264" t="str">
            <v>__________</v>
          </cell>
          <cell r="C264" t="str">
            <v>__________</v>
          </cell>
        </row>
        <row r="265">
          <cell r="A265">
            <v>1995</v>
          </cell>
          <cell r="B265">
            <v>17811872</v>
          </cell>
          <cell r="C265">
            <v>98009855</v>
          </cell>
        </row>
        <row r="267">
          <cell r="A267">
            <v>35065</v>
          </cell>
          <cell r="B267">
            <v>1435447</v>
          </cell>
          <cell r="C267">
            <v>7591383</v>
          </cell>
        </row>
        <row r="268">
          <cell r="A268">
            <v>35096</v>
          </cell>
          <cell r="B268">
            <v>1339156</v>
          </cell>
          <cell r="C268">
            <v>7123048</v>
          </cell>
        </row>
        <row r="269">
          <cell r="A269">
            <v>35125</v>
          </cell>
          <cell r="B269">
            <v>1419807</v>
          </cell>
          <cell r="C269">
            <v>7554538</v>
          </cell>
        </row>
        <row r="270">
          <cell r="A270">
            <v>35156</v>
          </cell>
          <cell r="B270">
            <v>1351745</v>
          </cell>
          <cell r="C270">
            <v>7291565</v>
          </cell>
        </row>
        <row r="271">
          <cell r="A271">
            <v>35186</v>
          </cell>
          <cell r="B271">
            <v>1381837</v>
          </cell>
          <cell r="C271">
            <v>7614385</v>
          </cell>
        </row>
        <row r="272">
          <cell r="A272">
            <v>35217</v>
          </cell>
          <cell r="B272">
            <v>1324936</v>
          </cell>
          <cell r="C272">
            <v>7253446</v>
          </cell>
        </row>
        <row r="273">
          <cell r="A273">
            <v>35247</v>
          </cell>
          <cell r="B273">
            <v>1347763</v>
          </cell>
          <cell r="C273">
            <v>7550351</v>
          </cell>
        </row>
        <row r="274">
          <cell r="A274">
            <v>35278</v>
          </cell>
          <cell r="B274">
            <v>1332804</v>
          </cell>
          <cell r="C274">
            <v>7399152</v>
          </cell>
        </row>
        <row r="275">
          <cell r="A275">
            <v>35309</v>
          </cell>
          <cell r="B275">
            <v>1302580</v>
          </cell>
          <cell r="C275">
            <v>6996866</v>
          </cell>
        </row>
        <row r="276">
          <cell r="A276">
            <v>35339</v>
          </cell>
          <cell r="B276">
            <v>1348596</v>
          </cell>
          <cell r="C276">
            <v>7052604</v>
          </cell>
        </row>
        <row r="277">
          <cell r="A277">
            <v>35370</v>
          </cell>
          <cell r="B277">
            <v>1292150</v>
          </cell>
          <cell r="C277">
            <v>6747190</v>
          </cell>
        </row>
        <row r="278">
          <cell r="A278">
            <v>35400</v>
          </cell>
          <cell r="B278">
            <v>1335619</v>
          </cell>
          <cell r="C278">
            <v>6688242</v>
          </cell>
        </row>
        <row r="279">
          <cell r="A279" t="str">
            <v>Totals:</v>
          </cell>
          <cell r="B279" t="str">
            <v>__________</v>
          </cell>
          <cell r="C279" t="str">
            <v>__________</v>
          </cell>
        </row>
        <row r="280">
          <cell r="A280">
            <v>1996</v>
          </cell>
          <cell r="B280">
            <v>16212440</v>
          </cell>
          <cell r="C280">
            <v>86862770</v>
          </cell>
        </row>
        <row r="282">
          <cell r="A282">
            <v>35431</v>
          </cell>
          <cell r="B282">
            <v>1295878</v>
          </cell>
          <cell r="C282">
            <v>6656327</v>
          </cell>
        </row>
        <row r="283">
          <cell r="A283">
            <v>35462</v>
          </cell>
          <cell r="B283">
            <v>1209335</v>
          </cell>
          <cell r="C283">
            <v>5998078</v>
          </cell>
        </row>
        <row r="284">
          <cell r="A284">
            <v>35490</v>
          </cell>
          <cell r="B284">
            <v>1331794</v>
          </cell>
          <cell r="C284">
            <v>6754715</v>
          </cell>
        </row>
        <row r="285">
          <cell r="A285">
            <v>35521</v>
          </cell>
          <cell r="B285">
            <v>1265186</v>
          </cell>
          <cell r="C285">
            <v>6634701</v>
          </cell>
        </row>
        <row r="286">
          <cell r="A286">
            <v>35551</v>
          </cell>
          <cell r="B286">
            <v>1281574</v>
          </cell>
          <cell r="C286">
            <v>6866063</v>
          </cell>
        </row>
        <row r="287">
          <cell r="A287">
            <v>35582</v>
          </cell>
          <cell r="B287">
            <v>1223362</v>
          </cell>
          <cell r="C287">
            <v>6638166</v>
          </cell>
        </row>
        <row r="288">
          <cell r="A288">
            <v>35612</v>
          </cell>
          <cell r="B288">
            <v>1246935</v>
          </cell>
          <cell r="C288">
            <v>6831802</v>
          </cell>
        </row>
        <row r="289">
          <cell r="A289">
            <v>35643</v>
          </cell>
          <cell r="B289">
            <v>1222404</v>
          </cell>
          <cell r="C289">
            <v>6695898</v>
          </cell>
        </row>
        <row r="290">
          <cell r="A290">
            <v>35674</v>
          </cell>
          <cell r="B290">
            <v>1194314</v>
          </cell>
          <cell r="C290">
            <v>6504328</v>
          </cell>
        </row>
        <row r="291">
          <cell r="A291">
            <v>35704</v>
          </cell>
          <cell r="B291">
            <v>1223903</v>
          </cell>
          <cell r="C291">
            <v>6384883</v>
          </cell>
        </row>
        <row r="292">
          <cell r="A292">
            <v>35735</v>
          </cell>
          <cell r="B292">
            <v>1184132</v>
          </cell>
          <cell r="C292">
            <v>6237864</v>
          </cell>
        </row>
        <row r="293">
          <cell r="A293">
            <v>35765</v>
          </cell>
          <cell r="B293">
            <v>1208566</v>
          </cell>
          <cell r="C293">
            <v>6149914</v>
          </cell>
        </row>
        <row r="294">
          <cell r="A294" t="str">
            <v>Totals:</v>
          </cell>
          <cell r="B294" t="str">
            <v>__________</v>
          </cell>
          <cell r="C294" t="str">
            <v>__________</v>
          </cell>
        </row>
        <row r="295">
          <cell r="A295">
            <v>1997</v>
          </cell>
          <cell r="B295">
            <v>14887383</v>
          </cell>
          <cell r="C295">
            <v>78352739</v>
          </cell>
        </row>
        <row r="297">
          <cell r="A297">
            <v>35796</v>
          </cell>
          <cell r="B297">
            <v>1215022</v>
          </cell>
          <cell r="C297">
            <v>6221314</v>
          </cell>
        </row>
        <row r="298">
          <cell r="A298">
            <v>35827</v>
          </cell>
          <cell r="B298">
            <v>1093977</v>
          </cell>
          <cell r="C298">
            <v>5659395</v>
          </cell>
        </row>
        <row r="299">
          <cell r="A299">
            <v>35855</v>
          </cell>
          <cell r="B299">
            <v>1154032</v>
          </cell>
          <cell r="C299">
            <v>6049483</v>
          </cell>
        </row>
        <row r="300">
          <cell r="A300">
            <v>35886</v>
          </cell>
          <cell r="B300">
            <v>1095253</v>
          </cell>
          <cell r="C300">
            <v>5978178</v>
          </cell>
        </row>
        <row r="301">
          <cell r="A301">
            <v>35916</v>
          </cell>
          <cell r="B301">
            <v>1130788</v>
          </cell>
          <cell r="C301">
            <v>6038737</v>
          </cell>
        </row>
        <row r="302">
          <cell r="A302">
            <v>35947</v>
          </cell>
          <cell r="B302">
            <v>1067908</v>
          </cell>
          <cell r="C302">
            <v>5828451</v>
          </cell>
        </row>
        <row r="303">
          <cell r="A303">
            <v>35977</v>
          </cell>
          <cell r="B303">
            <v>1072012</v>
          </cell>
          <cell r="C303">
            <v>5856519</v>
          </cell>
        </row>
        <row r="304">
          <cell r="A304">
            <v>36008</v>
          </cell>
          <cell r="B304">
            <v>1060231</v>
          </cell>
          <cell r="C304">
            <v>5821510</v>
          </cell>
        </row>
        <row r="305">
          <cell r="A305">
            <v>36039</v>
          </cell>
          <cell r="B305">
            <v>1077323</v>
          </cell>
          <cell r="C305">
            <v>5674727</v>
          </cell>
        </row>
        <row r="306">
          <cell r="A306">
            <v>36069</v>
          </cell>
          <cell r="B306">
            <v>1089049</v>
          </cell>
          <cell r="C306">
            <v>5714598</v>
          </cell>
        </row>
        <row r="307">
          <cell r="A307">
            <v>36100</v>
          </cell>
          <cell r="B307">
            <v>1048276</v>
          </cell>
          <cell r="C307">
            <v>5410033</v>
          </cell>
        </row>
        <row r="308">
          <cell r="A308">
            <v>36130</v>
          </cell>
          <cell r="B308">
            <v>1027163</v>
          </cell>
          <cell r="C308">
            <v>5301376</v>
          </cell>
        </row>
        <row r="309">
          <cell r="A309" t="str">
            <v>Totals:</v>
          </cell>
          <cell r="B309" t="str">
            <v>__________</v>
          </cell>
          <cell r="C309" t="str">
            <v>__________</v>
          </cell>
        </row>
        <row r="310">
          <cell r="A310">
            <v>1998</v>
          </cell>
          <cell r="B310">
            <v>13131034</v>
          </cell>
          <cell r="C310">
            <v>69554321</v>
          </cell>
        </row>
        <row r="312">
          <cell r="A312">
            <v>36161</v>
          </cell>
          <cell r="B312">
            <v>1044038</v>
          </cell>
          <cell r="C312">
            <v>5508377</v>
          </cell>
        </row>
        <row r="313">
          <cell r="A313">
            <v>36192</v>
          </cell>
          <cell r="B313">
            <v>940060</v>
          </cell>
          <cell r="C313">
            <v>4997456</v>
          </cell>
        </row>
        <row r="314">
          <cell r="A314">
            <v>36220</v>
          </cell>
          <cell r="B314">
            <v>1027868</v>
          </cell>
          <cell r="C314">
            <v>5371015</v>
          </cell>
        </row>
        <row r="315">
          <cell r="A315">
            <v>36251</v>
          </cell>
          <cell r="B315">
            <v>991648</v>
          </cell>
          <cell r="C315">
            <v>5258189</v>
          </cell>
        </row>
        <row r="316">
          <cell r="A316">
            <v>36281</v>
          </cell>
          <cell r="B316">
            <v>997823</v>
          </cell>
          <cell r="C316">
            <v>5446398</v>
          </cell>
        </row>
        <row r="317">
          <cell r="A317">
            <v>36312</v>
          </cell>
          <cell r="B317">
            <v>961939</v>
          </cell>
          <cell r="C317">
            <v>5306054</v>
          </cell>
        </row>
        <row r="318">
          <cell r="A318">
            <v>36342</v>
          </cell>
          <cell r="B318">
            <v>1004718</v>
          </cell>
          <cell r="C318">
            <v>5446287</v>
          </cell>
        </row>
        <row r="319">
          <cell r="A319">
            <v>36373</v>
          </cell>
          <cell r="B319">
            <v>994782</v>
          </cell>
          <cell r="C319">
            <v>5304381</v>
          </cell>
        </row>
        <row r="320">
          <cell r="A320">
            <v>36404</v>
          </cell>
          <cell r="B320">
            <v>961808</v>
          </cell>
          <cell r="C320">
            <v>5048742</v>
          </cell>
        </row>
        <row r="321">
          <cell r="A321">
            <v>36434</v>
          </cell>
          <cell r="B321">
            <v>997113</v>
          </cell>
          <cell r="C321">
            <v>5098119</v>
          </cell>
        </row>
        <row r="322">
          <cell r="A322">
            <v>36465</v>
          </cell>
          <cell r="B322">
            <v>983279</v>
          </cell>
          <cell r="C322">
            <v>5030364</v>
          </cell>
        </row>
        <row r="323">
          <cell r="A323">
            <v>36495</v>
          </cell>
          <cell r="B323">
            <v>1000828</v>
          </cell>
          <cell r="C323">
            <v>5172075</v>
          </cell>
        </row>
        <row r="324">
          <cell r="A324" t="str">
            <v>Totals:</v>
          </cell>
          <cell r="B324" t="str">
            <v>__________</v>
          </cell>
          <cell r="C324" t="str">
            <v>__________</v>
          </cell>
        </row>
        <row r="325">
          <cell r="A325">
            <v>1999</v>
          </cell>
          <cell r="B325">
            <v>11905904</v>
          </cell>
          <cell r="C325">
            <v>62987457</v>
          </cell>
        </row>
        <row r="327">
          <cell r="A327">
            <v>36526</v>
          </cell>
          <cell r="B327">
            <v>1007894</v>
          </cell>
          <cell r="C327">
            <v>5084120</v>
          </cell>
        </row>
        <row r="328">
          <cell r="A328">
            <v>36557</v>
          </cell>
          <cell r="B328">
            <v>943207</v>
          </cell>
          <cell r="C328">
            <v>4801170</v>
          </cell>
        </row>
        <row r="329">
          <cell r="A329">
            <v>36586</v>
          </cell>
          <cell r="B329">
            <v>977855</v>
          </cell>
          <cell r="C329">
            <v>5098387</v>
          </cell>
        </row>
        <row r="330">
          <cell r="A330">
            <v>36617</v>
          </cell>
          <cell r="B330">
            <v>942808</v>
          </cell>
          <cell r="C330">
            <v>4924467</v>
          </cell>
        </row>
        <row r="331">
          <cell r="A331">
            <v>36647</v>
          </cell>
          <cell r="B331">
            <v>953749</v>
          </cell>
          <cell r="C331">
            <v>4890458</v>
          </cell>
        </row>
        <row r="332">
          <cell r="A332">
            <v>36678</v>
          </cell>
          <cell r="B332">
            <v>903929</v>
          </cell>
          <cell r="C332">
            <v>4828468</v>
          </cell>
        </row>
        <row r="333">
          <cell r="A333">
            <v>36708</v>
          </cell>
          <cell r="B333">
            <v>930794</v>
          </cell>
          <cell r="C333">
            <v>4900790</v>
          </cell>
        </row>
        <row r="334">
          <cell r="A334">
            <v>36739</v>
          </cell>
          <cell r="B334">
            <v>930208</v>
          </cell>
          <cell r="C334">
            <v>4823851</v>
          </cell>
        </row>
        <row r="335">
          <cell r="A335">
            <v>36770</v>
          </cell>
          <cell r="B335">
            <v>893824</v>
          </cell>
          <cell r="C335">
            <v>4744887</v>
          </cell>
        </row>
        <row r="336">
          <cell r="A336">
            <v>36800</v>
          </cell>
          <cell r="B336">
            <v>943089</v>
          </cell>
          <cell r="C336">
            <v>4791049</v>
          </cell>
        </row>
        <row r="337">
          <cell r="A337">
            <v>36831</v>
          </cell>
          <cell r="B337">
            <v>913224</v>
          </cell>
          <cell r="C337">
            <v>4557108</v>
          </cell>
        </row>
        <row r="338">
          <cell r="A338">
            <v>36861</v>
          </cell>
          <cell r="B338">
            <v>925660</v>
          </cell>
          <cell r="C338">
            <v>4622146</v>
          </cell>
        </row>
        <row r="339">
          <cell r="A339" t="str">
            <v>Totals:</v>
          </cell>
          <cell r="B339" t="str">
            <v>__________</v>
          </cell>
          <cell r="C339" t="str">
            <v>__________</v>
          </cell>
        </row>
        <row r="340">
          <cell r="A340">
            <v>2000</v>
          </cell>
          <cell r="B340">
            <v>11266241</v>
          </cell>
          <cell r="C340">
            <v>58066901</v>
          </cell>
        </row>
        <row r="342">
          <cell r="A342">
            <v>36892</v>
          </cell>
          <cell r="B342">
            <v>923975</v>
          </cell>
          <cell r="C342">
            <v>4557444</v>
          </cell>
        </row>
        <row r="343">
          <cell r="A343">
            <v>36923</v>
          </cell>
          <cell r="B343">
            <v>883727</v>
          </cell>
          <cell r="C343">
            <v>4216395</v>
          </cell>
        </row>
        <row r="344">
          <cell r="A344">
            <v>36951</v>
          </cell>
          <cell r="B344">
            <v>921934</v>
          </cell>
          <cell r="C344">
            <v>4555127</v>
          </cell>
        </row>
        <row r="345">
          <cell r="A345">
            <v>36982</v>
          </cell>
          <cell r="B345">
            <v>844003</v>
          </cell>
          <cell r="C345">
            <v>4457802</v>
          </cell>
        </row>
        <row r="346">
          <cell r="A346">
            <v>37012</v>
          </cell>
          <cell r="B346">
            <v>710544</v>
          </cell>
          <cell r="C346">
            <v>3962552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7-1990"/>
    </sheetNames>
    <sheetDataSet>
      <sheetData sheetId="0">
        <row r="215">
          <cell r="A215">
            <v>34335</v>
          </cell>
          <cell r="B215">
            <v>2772574</v>
          </cell>
          <cell r="C215">
            <v>27013715</v>
          </cell>
        </row>
        <row r="216">
          <cell r="A216">
            <v>34366</v>
          </cell>
          <cell r="B216">
            <v>2490203</v>
          </cell>
          <cell r="C216">
            <v>24807399</v>
          </cell>
        </row>
        <row r="217">
          <cell r="A217">
            <v>34394</v>
          </cell>
          <cell r="B217">
            <v>2670594</v>
          </cell>
          <cell r="C217">
            <v>27250386</v>
          </cell>
        </row>
        <row r="218">
          <cell r="A218">
            <v>34425</v>
          </cell>
          <cell r="B218">
            <v>2524489</v>
          </cell>
          <cell r="C218">
            <v>25572863</v>
          </cell>
        </row>
        <row r="219">
          <cell r="A219">
            <v>34455</v>
          </cell>
          <cell r="B219">
            <v>2541263</v>
          </cell>
          <cell r="C219">
            <v>26031781</v>
          </cell>
        </row>
        <row r="220">
          <cell r="A220">
            <v>34486</v>
          </cell>
          <cell r="B220">
            <v>2413264</v>
          </cell>
          <cell r="C220">
            <v>24703376</v>
          </cell>
        </row>
        <row r="221">
          <cell r="A221">
            <v>34516</v>
          </cell>
          <cell r="B221">
            <v>2453660</v>
          </cell>
          <cell r="C221">
            <v>26241898</v>
          </cell>
        </row>
        <row r="222">
          <cell r="A222">
            <v>34547</v>
          </cell>
          <cell r="B222">
            <v>2411060</v>
          </cell>
          <cell r="C222">
            <v>25810773</v>
          </cell>
        </row>
        <row r="223">
          <cell r="A223">
            <v>34578</v>
          </cell>
          <cell r="B223">
            <v>2298249</v>
          </cell>
          <cell r="C223">
            <v>23618857</v>
          </cell>
        </row>
        <row r="224">
          <cell r="A224">
            <v>34608</v>
          </cell>
          <cell r="B224">
            <v>2368381</v>
          </cell>
          <cell r="C224">
            <v>21323701</v>
          </cell>
        </row>
        <row r="225">
          <cell r="A225">
            <v>34639</v>
          </cell>
          <cell r="B225">
            <v>2274538</v>
          </cell>
          <cell r="C225">
            <v>23698671</v>
          </cell>
        </row>
        <row r="226">
          <cell r="A226">
            <v>34669</v>
          </cell>
          <cell r="B226">
            <v>2318213</v>
          </cell>
          <cell r="C226">
            <v>24019591</v>
          </cell>
        </row>
        <row r="227">
          <cell r="A227" t="str">
            <v>Totals:</v>
          </cell>
          <cell r="B227" t="str">
            <v>__________</v>
          </cell>
          <cell r="C227" t="str">
            <v>__________</v>
          </cell>
        </row>
        <row r="228">
          <cell r="A228">
            <v>1994</v>
          </cell>
          <cell r="B228">
            <v>29536488</v>
          </cell>
          <cell r="C228">
            <v>300093011</v>
          </cell>
        </row>
        <row r="230">
          <cell r="A230">
            <v>34700</v>
          </cell>
          <cell r="B230">
            <v>2315398</v>
          </cell>
          <cell r="C230">
            <v>22797508</v>
          </cell>
        </row>
        <row r="231">
          <cell r="A231">
            <v>34731</v>
          </cell>
          <cell r="B231">
            <v>2025971</v>
          </cell>
          <cell r="C231">
            <v>20335859</v>
          </cell>
        </row>
        <row r="232">
          <cell r="A232">
            <v>34759</v>
          </cell>
          <cell r="B232">
            <v>2204062</v>
          </cell>
          <cell r="C232">
            <v>22190968</v>
          </cell>
        </row>
        <row r="233">
          <cell r="A233">
            <v>34790</v>
          </cell>
          <cell r="B233">
            <v>2091260</v>
          </cell>
          <cell r="C233">
            <v>20865487</v>
          </cell>
        </row>
        <row r="234">
          <cell r="A234">
            <v>34820</v>
          </cell>
          <cell r="B234">
            <v>2099415</v>
          </cell>
          <cell r="C234">
            <v>21405305</v>
          </cell>
        </row>
        <row r="235">
          <cell r="A235">
            <v>34851</v>
          </cell>
          <cell r="B235">
            <v>1995770</v>
          </cell>
          <cell r="C235">
            <v>20357630</v>
          </cell>
        </row>
        <row r="236">
          <cell r="A236">
            <v>34881</v>
          </cell>
          <cell r="B236">
            <v>2049658</v>
          </cell>
          <cell r="C236">
            <v>20993571</v>
          </cell>
        </row>
        <row r="237">
          <cell r="A237">
            <v>34912</v>
          </cell>
          <cell r="B237">
            <v>2017842</v>
          </cell>
          <cell r="C237">
            <v>20669690</v>
          </cell>
        </row>
        <row r="238">
          <cell r="A238">
            <v>34943</v>
          </cell>
          <cell r="B238">
            <v>1927790</v>
          </cell>
          <cell r="C238">
            <v>19206943</v>
          </cell>
        </row>
        <row r="239">
          <cell r="A239">
            <v>34973</v>
          </cell>
          <cell r="B239">
            <v>2002107</v>
          </cell>
          <cell r="C239">
            <v>19263490</v>
          </cell>
        </row>
        <row r="240">
          <cell r="A240">
            <v>35004</v>
          </cell>
          <cell r="B240">
            <v>1951489</v>
          </cell>
          <cell r="C240">
            <v>18994779</v>
          </cell>
        </row>
        <row r="241">
          <cell r="A241">
            <v>35034</v>
          </cell>
          <cell r="B241">
            <v>1974486</v>
          </cell>
          <cell r="C241">
            <v>19014806</v>
          </cell>
        </row>
        <row r="242">
          <cell r="A242" t="str">
            <v>Totals:</v>
          </cell>
          <cell r="B242" t="str">
            <v>__________</v>
          </cell>
          <cell r="C242" t="str">
            <v>__________</v>
          </cell>
        </row>
        <row r="243">
          <cell r="A243">
            <v>1995</v>
          </cell>
          <cell r="B243">
            <v>24655248</v>
          </cell>
          <cell r="C243">
            <v>246096036</v>
          </cell>
        </row>
        <row r="245">
          <cell r="A245">
            <v>35065</v>
          </cell>
          <cell r="B245">
            <v>1985598</v>
          </cell>
          <cell r="C245">
            <v>19009201</v>
          </cell>
        </row>
        <row r="246">
          <cell r="A246">
            <v>35096</v>
          </cell>
          <cell r="B246">
            <v>1834615</v>
          </cell>
          <cell r="C246">
            <v>17888083</v>
          </cell>
        </row>
        <row r="247">
          <cell r="A247">
            <v>35125</v>
          </cell>
          <cell r="B247">
            <v>1928087</v>
          </cell>
          <cell r="C247">
            <v>18789421</v>
          </cell>
        </row>
        <row r="248">
          <cell r="A248">
            <v>35156</v>
          </cell>
          <cell r="B248">
            <v>1832407</v>
          </cell>
          <cell r="C248">
            <v>18054504</v>
          </cell>
        </row>
        <row r="249">
          <cell r="A249">
            <v>35186</v>
          </cell>
          <cell r="B249">
            <v>1847557</v>
          </cell>
          <cell r="C249">
            <v>18096434</v>
          </cell>
        </row>
        <row r="250">
          <cell r="A250">
            <v>35217</v>
          </cell>
          <cell r="B250">
            <v>1758500</v>
          </cell>
          <cell r="C250">
            <v>17614731</v>
          </cell>
        </row>
        <row r="251">
          <cell r="A251">
            <v>35247</v>
          </cell>
          <cell r="B251">
            <v>1808656</v>
          </cell>
          <cell r="C251">
            <v>17877202</v>
          </cell>
        </row>
        <row r="252">
          <cell r="A252">
            <v>35278</v>
          </cell>
          <cell r="B252">
            <v>1781708</v>
          </cell>
          <cell r="C252">
            <v>17387869</v>
          </cell>
        </row>
        <row r="253">
          <cell r="A253">
            <v>35309</v>
          </cell>
          <cell r="B253">
            <v>1744657</v>
          </cell>
          <cell r="C253">
            <v>16470894</v>
          </cell>
        </row>
        <row r="254">
          <cell r="A254">
            <v>35339</v>
          </cell>
          <cell r="B254">
            <v>1812114</v>
          </cell>
          <cell r="C254">
            <v>16698784</v>
          </cell>
        </row>
        <row r="255">
          <cell r="A255">
            <v>35370</v>
          </cell>
          <cell r="B255">
            <v>1742291</v>
          </cell>
          <cell r="C255">
            <v>16038522</v>
          </cell>
        </row>
        <row r="256">
          <cell r="A256">
            <v>35400</v>
          </cell>
          <cell r="B256">
            <v>1797183</v>
          </cell>
          <cell r="C256">
            <v>16403538</v>
          </cell>
        </row>
        <row r="257">
          <cell r="A257" t="str">
            <v>Totals:</v>
          </cell>
          <cell r="B257" t="str">
            <v>__________</v>
          </cell>
          <cell r="C257" t="str">
            <v>__________</v>
          </cell>
        </row>
        <row r="258">
          <cell r="A258">
            <v>1996</v>
          </cell>
          <cell r="B258">
            <v>21873373</v>
          </cell>
          <cell r="C258">
            <v>210329183</v>
          </cell>
        </row>
        <row r="260">
          <cell r="A260">
            <v>35431</v>
          </cell>
          <cell r="B260">
            <v>1737783</v>
          </cell>
          <cell r="C260">
            <v>15516466</v>
          </cell>
        </row>
        <row r="261">
          <cell r="A261">
            <v>35462</v>
          </cell>
          <cell r="B261">
            <v>1597475</v>
          </cell>
          <cell r="C261">
            <v>14272453</v>
          </cell>
        </row>
        <row r="262">
          <cell r="A262">
            <v>35490</v>
          </cell>
          <cell r="B262">
            <v>1748900</v>
          </cell>
          <cell r="C262">
            <v>15486088</v>
          </cell>
        </row>
        <row r="263">
          <cell r="A263">
            <v>35521</v>
          </cell>
          <cell r="B263">
            <v>1667249</v>
          </cell>
          <cell r="C263">
            <v>14942381</v>
          </cell>
        </row>
        <row r="264">
          <cell r="A264">
            <v>35551</v>
          </cell>
          <cell r="B264">
            <v>1699624</v>
          </cell>
          <cell r="C264">
            <v>15212476</v>
          </cell>
        </row>
        <row r="265">
          <cell r="A265">
            <v>35582</v>
          </cell>
          <cell r="B265">
            <v>1604724</v>
          </cell>
          <cell r="C265">
            <v>14417659</v>
          </cell>
        </row>
        <row r="266">
          <cell r="A266">
            <v>35612</v>
          </cell>
          <cell r="B266">
            <v>1642965</v>
          </cell>
          <cell r="C266">
            <v>14960581</v>
          </cell>
        </row>
        <row r="267">
          <cell r="A267">
            <v>35643</v>
          </cell>
          <cell r="B267">
            <v>1609468</v>
          </cell>
          <cell r="C267">
            <v>14540921</v>
          </cell>
        </row>
        <row r="268">
          <cell r="A268">
            <v>35674</v>
          </cell>
          <cell r="B268">
            <v>1570017</v>
          </cell>
          <cell r="C268">
            <v>14056279</v>
          </cell>
        </row>
        <row r="269">
          <cell r="A269">
            <v>35704</v>
          </cell>
          <cell r="B269">
            <v>1629042</v>
          </cell>
          <cell r="C269">
            <v>14160372</v>
          </cell>
        </row>
        <row r="270">
          <cell r="A270">
            <v>35735</v>
          </cell>
          <cell r="B270">
            <v>1578531</v>
          </cell>
          <cell r="C270">
            <v>13749836</v>
          </cell>
        </row>
        <row r="271">
          <cell r="A271">
            <v>35765</v>
          </cell>
          <cell r="B271">
            <v>1604986</v>
          </cell>
          <cell r="C271">
            <v>13805721</v>
          </cell>
        </row>
        <row r="272">
          <cell r="A272" t="str">
            <v>Totals:</v>
          </cell>
          <cell r="B272" t="str">
            <v>__________</v>
          </cell>
          <cell r="C272" t="str">
            <v>__________</v>
          </cell>
        </row>
        <row r="273">
          <cell r="A273">
            <v>1997</v>
          </cell>
          <cell r="B273">
            <v>19690764</v>
          </cell>
          <cell r="C273">
            <v>175121233</v>
          </cell>
        </row>
        <row r="275">
          <cell r="A275">
            <v>35796</v>
          </cell>
          <cell r="B275">
            <v>1627932</v>
          </cell>
          <cell r="C275">
            <v>13912483</v>
          </cell>
        </row>
        <row r="276">
          <cell r="A276">
            <v>35827</v>
          </cell>
          <cell r="B276">
            <v>1467316</v>
          </cell>
          <cell r="C276">
            <v>12500653</v>
          </cell>
        </row>
        <row r="277">
          <cell r="A277">
            <v>35855</v>
          </cell>
          <cell r="B277">
            <v>1571661</v>
          </cell>
          <cell r="C277">
            <v>13566825</v>
          </cell>
        </row>
        <row r="278">
          <cell r="A278">
            <v>35886</v>
          </cell>
          <cell r="B278">
            <v>1489771</v>
          </cell>
          <cell r="C278">
            <v>13078129</v>
          </cell>
        </row>
        <row r="279">
          <cell r="A279">
            <v>35916</v>
          </cell>
          <cell r="B279">
            <v>1506429</v>
          </cell>
          <cell r="C279">
            <v>13245589</v>
          </cell>
        </row>
        <row r="280">
          <cell r="A280">
            <v>35947</v>
          </cell>
          <cell r="B280">
            <v>1406360</v>
          </cell>
          <cell r="C280">
            <v>12568780</v>
          </cell>
        </row>
        <row r="281">
          <cell r="A281">
            <v>35977</v>
          </cell>
          <cell r="B281">
            <v>1419159</v>
          </cell>
          <cell r="C281">
            <v>12809706</v>
          </cell>
        </row>
        <row r="282">
          <cell r="A282">
            <v>36008</v>
          </cell>
          <cell r="B282">
            <v>1408869</v>
          </cell>
          <cell r="C282">
            <v>12615457</v>
          </cell>
        </row>
        <row r="283">
          <cell r="A283">
            <v>36039</v>
          </cell>
          <cell r="B283">
            <v>1355044</v>
          </cell>
          <cell r="C283">
            <v>12158097</v>
          </cell>
        </row>
        <row r="284">
          <cell r="A284">
            <v>36069</v>
          </cell>
          <cell r="B284">
            <v>1434330</v>
          </cell>
          <cell r="C284">
            <v>12077729</v>
          </cell>
        </row>
        <row r="285">
          <cell r="A285">
            <v>36100</v>
          </cell>
          <cell r="B285">
            <v>1361036</v>
          </cell>
          <cell r="C285">
            <v>11551809</v>
          </cell>
        </row>
        <row r="286">
          <cell r="A286">
            <v>36130</v>
          </cell>
          <cell r="B286">
            <v>1356618</v>
          </cell>
          <cell r="C286">
            <v>11339130</v>
          </cell>
        </row>
        <row r="287">
          <cell r="A287" t="str">
            <v>Totals:</v>
          </cell>
          <cell r="B287" t="str">
            <v>__________</v>
          </cell>
          <cell r="C287" t="str">
            <v>__________</v>
          </cell>
        </row>
        <row r="288">
          <cell r="A288">
            <v>1998</v>
          </cell>
          <cell r="B288">
            <v>17404525</v>
          </cell>
          <cell r="C288">
            <v>151424387</v>
          </cell>
        </row>
        <row r="290">
          <cell r="A290">
            <v>36161</v>
          </cell>
          <cell r="B290">
            <v>1341206</v>
          </cell>
          <cell r="C290">
            <v>11442555</v>
          </cell>
        </row>
        <row r="291">
          <cell r="A291">
            <v>36192</v>
          </cell>
          <cell r="B291">
            <v>1203239</v>
          </cell>
          <cell r="C291">
            <v>10141710</v>
          </cell>
        </row>
        <row r="292">
          <cell r="A292">
            <v>36220</v>
          </cell>
          <cell r="B292">
            <v>1320532</v>
          </cell>
          <cell r="C292">
            <v>10886802</v>
          </cell>
        </row>
        <row r="293">
          <cell r="A293">
            <v>36251</v>
          </cell>
          <cell r="B293">
            <v>1263311</v>
          </cell>
          <cell r="C293">
            <v>10709563</v>
          </cell>
        </row>
        <row r="294">
          <cell r="A294">
            <v>36281</v>
          </cell>
          <cell r="B294">
            <v>1290416</v>
          </cell>
          <cell r="C294">
            <v>11065899</v>
          </cell>
        </row>
        <row r="295">
          <cell r="A295">
            <v>36312</v>
          </cell>
          <cell r="B295">
            <v>1221948</v>
          </cell>
          <cell r="C295">
            <v>10752332</v>
          </cell>
        </row>
        <row r="296">
          <cell r="A296">
            <v>36342</v>
          </cell>
          <cell r="B296">
            <v>1267963</v>
          </cell>
          <cell r="C296">
            <v>10877752</v>
          </cell>
        </row>
        <row r="297">
          <cell r="A297">
            <v>36373</v>
          </cell>
          <cell r="B297">
            <v>1268591</v>
          </cell>
          <cell r="C297">
            <v>10817980</v>
          </cell>
        </row>
        <row r="298">
          <cell r="A298">
            <v>36404</v>
          </cell>
          <cell r="B298">
            <v>1233793</v>
          </cell>
          <cell r="C298">
            <v>10481691</v>
          </cell>
        </row>
        <row r="299">
          <cell r="A299">
            <v>36434</v>
          </cell>
          <cell r="B299">
            <v>1284523</v>
          </cell>
          <cell r="C299">
            <v>10499861</v>
          </cell>
        </row>
        <row r="300">
          <cell r="A300">
            <v>36465</v>
          </cell>
          <cell r="B300">
            <v>1254985</v>
          </cell>
          <cell r="C300">
            <v>10109134</v>
          </cell>
        </row>
        <row r="301">
          <cell r="A301">
            <v>36495</v>
          </cell>
          <cell r="B301">
            <v>1318364</v>
          </cell>
          <cell r="C301">
            <v>10194611</v>
          </cell>
        </row>
        <row r="302">
          <cell r="A302" t="str">
            <v>Totals:</v>
          </cell>
          <cell r="B302" t="str">
            <v>__________</v>
          </cell>
          <cell r="C302" t="str">
            <v>__________</v>
          </cell>
        </row>
        <row r="303">
          <cell r="A303">
            <v>1999</v>
          </cell>
          <cell r="B303">
            <v>15268871</v>
          </cell>
          <cell r="C303">
            <v>127979890</v>
          </cell>
        </row>
        <row r="305">
          <cell r="A305">
            <v>36526</v>
          </cell>
          <cell r="B305">
            <v>1325998</v>
          </cell>
          <cell r="C305">
            <v>10131519</v>
          </cell>
        </row>
        <row r="306">
          <cell r="A306">
            <v>36557</v>
          </cell>
          <cell r="B306">
            <v>1229712</v>
          </cell>
          <cell r="C306">
            <v>9462510</v>
          </cell>
        </row>
        <row r="307">
          <cell r="A307">
            <v>36586</v>
          </cell>
          <cell r="B307">
            <v>1304616</v>
          </cell>
          <cell r="C307">
            <v>9972355</v>
          </cell>
        </row>
        <row r="308">
          <cell r="A308">
            <v>36617</v>
          </cell>
          <cell r="B308">
            <v>1240008</v>
          </cell>
          <cell r="C308">
            <v>9531424</v>
          </cell>
        </row>
        <row r="309">
          <cell r="A309">
            <v>36647</v>
          </cell>
          <cell r="B309">
            <v>1257751</v>
          </cell>
          <cell r="C309">
            <v>9653362</v>
          </cell>
        </row>
        <row r="310">
          <cell r="A310">
            <v>36678</v>
          </cell>
          <cell r="B310">
            <v>1216127</v>
          </cell>
          <cell r="C310">
            <v>9254802</v>
          </cell>
        </row>
        <row r="311">
          <cell r="A311">
            <v>36708</v>
          </cell>
          <cell r="B311">
            <v>1241435</v>
          </cell>
          <cell r="C311">
            <v>9328948</v>
          </cell>
        </row>
        <row r="312">
          <cell r="A312">
            <v>36739</v>
          </cell>
          <cell r="B312">
            <v>1238960</v>
          </cell>
          <cell r="C312">
            <v>9263025</v>
          </cell>
        </row>
        <row r="313">
          <cell r="A313">
            <v>36770</v>
          </cell>
          <cell r="B313">
            <v>1205993</v>
          </cell>
          <cell r="C313">
            <v>9119853</v>
          </cell>
        </row>
        <row r="314">
          <cell r="A314">
            <v>36800</v>
          </cell>
          <cell r="B314">
            <v>1243852</v>
          </cell>
          <cell r="C314">
            <v>9073266</v>
          </cell>
        </row>
        <row r="315">
          <cell r="A315">
            <v>36831</v>
          </cell>
          <cell r="B315">
            <v>1223764</v>
          </cell>
          <cell r="C315">
            <v>8738504</v>
          </cell>
        </row>
        <row r="316">
          <cell r="A316">
            <v>36861</v>
          </cell>
          <cell r="B316">
            <v>1251761</v>
          </cell>
          <cell r="C316">
            <v>8853648</v>
          </cell>
        </row>
        <row r="317">
          <cell r="A317" t="str">
            <v>Totals:</v>
          </cell>
          <cell r="B317" t="str">
            <v>__________</v>
          </cell>
          <cell r="C317" t="str">
            <v>__________</v>
          </cell>
        </row>
        <row r="318">
          <cell r="A318">
            <v>2000</v>
          </cell>
          <cell r="B318">
            <v>14979977</v>
          </cell>
          <cell r="C318">
            <v>112383216</v>
          </cell>
        </row>
        <row r="320">
          <cell r="A320">
            <v>36892</v>
          </cell>
          <cell r="B320">
            <v>1244942</v>
          </cell>
          <cell r="C320">
            <v>8925424</v>
          </cell>
        </row>
        <row r="321">
          <cell r="A321">
            <v>36923</v>
          </cell>
          <cell r="B321">
            <v>1146326</v>
          </cell>
          <cell r="C321">
            <v>7979172</v>
          </cell>
        </row>
        <row r="322">
          <cell r="A322">
            <v>36951</v>
          </cell>
          <cell r="B322">
            <v>1220351</v>
          </cell>
          <cell r="C322">
            <v>8561773</v>
          </cell>
        </row>
        <row r="323">
          <cell r="A323">
            <v>36982</v>
          </cell>
          <cell r="B323">
            <v>1166399</v>
          </cell>
          <cell r="C323">
            <v>8130702</v>
          </cell>
        </row>
        <row r="324">
          <cell r="A324">
            <v>37012</v>
          </cell>
          <cell r="B324">
            <v>1062103</v>
          </cell>
          <cell r="C324">
            <v>7554976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1-1993"/>
    </sheetNames>
    <sheetDataSet>
      <sheetData sheetId="0">
        <row r="125">
          <cell r="A125">
            <v>34335</v>
          </cell>
          <cell r="B125">
            <v>3782219</v>
          </cell>
          <cell r="C125">
            <v>24893438</v>
          </cell>
        </row>
        <row r="126">
          <cell r="A126">
            <v>34366</v>
          </cell>
          <cell r="B126">
            <v>3356142</v>
          </cell>
          <cell r="C126">
            <v>21722402</v>
          </cell>
        </row>
        <row r="127">
          <cell r="A127">
            <v>34394</v>
          </cell>
          <cell r="B127">
            <v>3507638</v>
          </cell>
          <cell r="C127">
            <v>23868748</v>
          </cell>
        </row>
        <row r="128">
          <cell r="A128">
            <v>34425</v>
          </cell>
          <cell r="B128">
            <v>3283194</v>
          </cell>
          <cell r="C128">
            <v>21896092</v>
          </cell>
        </row>
        <row r="129">
          <cell r="A129">
            <v>34455</v>
          </cell>
          <cell r="B129">
            <v>3192521</v>
          </cell>
          <cell r="C129">
            <v>21569526</v>
          </cell>
        </row>
        <row r="130">
          <cell r="A130">
            <v>34486</v>
          </cell>
          <cell r="B130">
            <v>2962106</v>
          </cell>
          <cell r="C130">
            <v>20122021</v>
          </cell>
        </row>
        <row r="131">
          <cell r="A131">
            <v>34516</v>
          </cell>
          <cell r="B131">
            <v>3030820</v>
          </cell>
          <cell r="C131">
            <v>20727819</v>
          </cell>
        </row>
        <row r="132">
          <cell r="A132">
            <v>34547</v>
          </cell>
          <cell r="B132">
            <v>2971949</v>
          </cell>
          <cell r="C132">
            <v>20080192</v>
          </cell>
        </row>
        <row r="133">
          <cell r="A133">
            <v>34578</v>
          </cell>
          <cell r="B133">
            <v>2813902</v>
          </cell>
          <cell r="C133">
            <v>18085941</v>
          </cell>
        </row>
        <row r="134">
          <cell r="A134">
            <v>34608</v>
          </cell>
          <cell r="B134">
            <v>2937353</v>
          </cell>
          <cell r="C134">
            <v>18207629</v>
          </cell>
        </row>
        <row r="135">
          <cell r="A135">
            <v>34639</v>
          </cell>
          <cell r="B135">
            <v>2793055</v>
          </cell>
          <cell r="C135">
            <v>17167142</v>
          </cell>
        </row>
        <row r="136">
          <cell r="A136">
            <v>34669</v>
          </cell>
          <cell r="B136">
            <v>2853083</v>
          </cell>
          <cell r="C136">
            <v>17450536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1994</v>
          </cell>
          <cell r="B138">
            <v>37483982</v>
          </cell>
          <cell r="C138">
            <v>245791486</v>
          </cell>
        </row>
        <row r="140">
          <cell r="A140">
            <v>34700</v>
          </cell>
          <cell r="B140">
            <v>2804446</v>
          </cell>
          <cell r="C140">
            <v>16583708</v>
          </cell>
        </row>
        <row r="141">
          <cell r="A141">
            <v>34731</v>
          </cell>
          <cell r="B141">
            <v>2473316</v>
          </cell>
          <cell r="C141">
            <v>15314560</v>
          </cell>
        </row>
        <row r="142">
          <cell r="A142">
            <v>34759</v>
          </cell>
          <cell r="B142">
            <v>2712779</v>
          </cell>
          <cell r="C142">
            <v>16585090</v>
          </cell>
        </row>
        <row r="143">
          <cell r="A143">
            <v>34790</v>
          </cell>
          <cell r="B143">
            <v>2578663</v>
          </cell>
          <cell r="C143">
            <v>15828249</v>
          </cell>
        </row>
        <row r="144">
          <cell r="A144">
            <v>34820</v>
          </cell>
          <cell r="B144">
            <v>2619407</v>
          </cell>
          <cell r="C144">
            <v>16874804</v>
          </cell>
        </row>
        <row r="145">
          <cell r="A145">
            <v>34851</v>
          </cell>
          <cell r="B145">
            <v>2471856</v>
          </cell>
          <cell r="C145">
            <v>16182300</v>
          </cell>
        </row>
        <row r="146">
          <cell r="A146">
            <v>34881</v>
          </cell>
          <cell r="B146">
            <v>2516118</v>
          </cell>
          <cell r="C146">
            <v>16359867</v>
          </cell>
        </row>
        <row r="147">
          <cell r="A147">
            <v>34912</v>
          </cell>
          <cell r="B147">
            <v>2487364</v>
          </cell>
          <cell r="C147">
            <v>15933391</v>
          </cell>
        </row>
        <row r="148">
          <cell r="A148">
            <v>34943</v>
          </cell>
          <cell r="B148">
            <v>2357112</v>
          </cell>
          <cell r="C148">
            <v>15159267</v>
          </cell>
        </row>
        <row r="149">
          <cell r="A149">
            <v>34973</v>
          </cell>
          <cell r="B149">
            <v>2421097</v>
          </cell>
          <cell r="C149">
            <v>15471729</v>
          </cell>
        </row>
        <row r="150">
          <cell r="A150">
            <v>35004</v>
          </cell>
          <cell r="B150">
            <v>2343308</v>
          </cell>
          <cell r="C150">
            <v>14238102</v>
          </cell>
        </row>
        <row r="151">
          <cell r="A151">
            <v>35034</v>
          </cell>
          <cell r="B151">
            <v>2357509</v>
          </cell>
          <cell r="C151">
            <v>13949658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1995</v>
          </cell>
          <cell r="B153">
            <v>30142975</v>
          </cell>
          <cell r="C153">
            <v>188480725</v>
          </cell>
        </row>
        <row r="155">
          <cell r="A155">
            <v>35065</v>
          </cell>
          <cell r="B155">
            <v>2325335</v>
          </cell>
          <cell r="C155">
            <v>14397919</v>
          </cell>
        </row>
        <row r="156">
          <cell r="A156">
            <v>35096</v>
          </cell>
          <cell r="B156">
            <v>2169262</v>
          </cell>
          <cell r="C156">
            <v>13156918</v>
          </cell>
        </row>
        <row r="157">
          <cell r="A157">
            <v>35125</v>
          </cell>
          <cell r="B157">
            <v>2287463</v>
          </cell>
          <cell r="C157">
            <v>13602060</v>
          </cell>
        </row>
        <row r="158">
          <cell r="A158">
            <v>35156</v>
          </cell>
          <cell r="B158">
            <v>2154071</v>
          </cell>
          <cell r="C158">
            <v>13164965</v>
          </cell>
        </row>
        <row r="159">
          <cell r="A159">
            <v>35186</v>
          </cell>
          <cell r="B159">
            <v>2174611</v>
          </cell>
          <cell r="C159">
            <v>13570347</v>
          </cell>
        </row>
        <row r="160">
          <cell r="A160">
            <v>35217</v>
          </cell>
          <cell r="B160">
            <v>2083796</v>
          </cell>
          <cell r="C160">
            <v>12973357</v>
          </cell>
        </row>
        <row r="161">
          <cell r="A161">
            <v>35247</v>
          </cell>
          <cell r="B161">
            <v>2130282</v>
          </cell>
          <cell r="C161">
            <v>13174903</v>
          </cell>
        </row>
        <row r="162">
          <cell r="A162">
            <v>35278</v>
          </cell>
          <cell r="B162">
            <v>2083578</v>
          </cell>
          <cell r="C162">
            <v>12832139</v>
          </cell>
        </row>
        <row r="163">
          <cell r="A163">
            <v>35309</v>
          </cell>
          <cell r="B163">
            <v>2026489</v>
          </cell>
          <cell r="C163">
            <v>12215691</v>
          </cell>
        </row>
        <row r="164">
          <cell r="A164">
            <v>35339</v>
          </cell>
          <cell r="B164">
            <v>2095028</v>
          </cell>
          <cell r="C164">
            <v>12354337</v>
          </cell>
        </row>
        <row r="165">
          <cell r="A165">
            <v>35370</v>
          </cell>
          <cell r="B165">
            <v>2024008</v>
          </cell>
          <cell r="C165">
            <v>11913382</v>
          </cell>
        </row>
        <row r="166">
          <cell r="A166">
            <v>35400</v>
          </cell>
          <cell r="B166">
            <v>2073906</v>
          </cell>
          <cell r="C166">
            <v>12118351</v>
          </cell>
        </row>
        <row r="167">
          <cell r="A167" t="str">
            <v>Totals:</v>
          </cell>
          <cell r="B167" t="str">
            <v>__________</v>
          </cell>
          <cell r="C167" t="str">
            <v>__________</v>
          </cell>
        </row>
        <row r="168">
          <cell r="A168">
            <v>1996</v>
          </cell>
          <cell r="B168">
            <v>25627829</v>
          </cell>
          <cell r="C168">
            <v>155474369</v>
          </cell>
        </row>
        <row r="170">
          <cell r="A170">
            <v>35431</v>
          </cell>
          <cell r="B170">
            <v>1997862</v>
          </cell>
          <cell r="C170">
            <v>11643611</v>
          </cell>
        </row>
        <row r="171">
          <cell r="A171">
            <v>35462</v>
          </cell>
          <cell r="B171">
            <v>1816430</v>
          </cell>
          <cell r="C171">
            <v>10654372</v>
          </cell>
        </row>
        <row r="172">
          <cell r="A172">
            <v>35490</v>
          </cell>
          <cell r="B172">
            <v>1973563</v>
          </cell>
          <cell r="C172">
            <v>11483468</v>
          </cell>
        </row>
        <row r="173">
          <cell r="A173">
            <v>35521</v>
          </cell>
          <cell r="B173">
            <v>1899746</v>
          </cell>
          <cell r="C173">
            <v>10802197</v>
          </cell>
        </row>
        <row r="174">
          <cell r="A174">
            <v>35551</v>
          </cell>
          <cell r="B174">
            <v>1953734</v>
          </cell>
          <cell r="C174">
            <v>10994041</v>
          </cell>
        </row>
        <row r="175">
          <cell r="A175">
            <v>35582</v>
          </cell>
          <cell r="B175">
            <v>1870634</v>
          </cell>
          <cell r="C175">
            <v>10575677</v>
          </cell>
        </row>
        <row r="176">
          <cell r="A176">
            <v>35612</v>
          </cell>
          <cell r="B176">
            <v>1884153</v>
          </cell>
          <cell r="C176">
            <v>10816783</v>
          </cell>
        </row>
        <row r="177">
          <cell r="A177">
            <v>35643</v>
          </cell>
          <cell r="B177">
            <v>1857272</v>
          </cell>
          <cell r="C177">
            <v>10481645</v>
          </cell>
        </row>
        <row r="178">
          <cell r="A178">
            <v>35674</v>
          </cell>
          <cell r="B178">
            <v>1792850</v>
          </cell>
          <cell r="C178">
            <v>10032669</v>
          </cell>
        </row>
        <row r="179">
          <cell r="A179">
            <v>35704</v>
          </cell>
          <cell r="B179">
            <v>1870040</v>
          </cell>
          <cell r="C179">
            <v>10100466</v>
          </cell>
        </row>
        <row r="180">
          <cell r="A180">
            <v>35735</v>
          </cell>
          <cell r="B180">
            <v>1819455</v>
          </cell>
          <cell r="C180">
            <v>9696904</v>
          </cell>
        </row>
        <row r="181">
          <cell r="A181">
            <v>35765</v>
          </cell>
          <cell r="B181">
            <v>1838679</v>
          </cell>
          <cell r="C181">
            <v>9701986</v>
          </cell>
        </row>
        <row r="182">
          <cell r="A182" t="str">
            <v>Totals:</v>
          </cell>
          <cell r="B182" t="str">
            <v>__________</v>
          </cell>
          <cell r="C182" t="str">
            <v>__________</v>
          </cell>
        </row>
        <row r="183">
          <cell r="A183">
            <v>1997</v>
          </cell>
          <cell r="B183">
            <v>22574418</v>
          </cell>
          <cell r="C183">
            <v>126983819</v>
          </cell>
        </row>
        <row r="185">
          <cell r="A185">
            <v>35796</v>
          </cell>
          <cell r="B185">
            <v>1842852</v>
          </cell>
          <cell r="C185">
            <v>9781515</v>
          </cell>
        </row>
        <row r="186">
          <cell r="A186">
            <v>35827</v>
          </cell>
          <cell r="B186">
            <v>1648807</v>
          </cell>
          <cell r="C186">
            <v>8809788</v>
          </cell>
        </row>
        <row r="187">
          <cell r="A187">
            <v>35855</v>
          </cell>
          <cell r="B187">
            <v>1820010</v>
          </cell>
          <cell r="C187">
            <v>9629585</v>
          </cell>
        </row>
        <row r="188">
          <cell r="A188">
            <v>35886</v>
          </cell>
          <cell r="B188">
            <v>1727077</v>
          </cell>
          <cell r="C188">
            <v>9194865</v>
          </cell>
        </row>
        <row r="189">
          <cell r="A189">
            <v>35916</v>
          </cell>
          <cell r="B189">
            <v>1712423</v>
          </cell>
          <cell r="C189">
            <v>9355286</v>
          </cell>
        </row>
        <row r="190">
          <cell r="A190">
            <v>35947</v>
          </cell>
          <cell r="B190">
            <v>1576294</v>
          </cell>
          <cell r="C190">
            <v>8815639</v>
          </cell>
        </row>
        <row r="191">
          <cell r="A191">
            <v>35977</v>
          </cell>
          <cell r="B191">
            <v>1600050</v>
          </cell>
          <cell r="C191">
            <v>8816727</v>
          </cell>
        </row>
        <row r="192">
          <cell r="A192">
            <v>36008</v>
          </cell>
          <cell r="B192">
            <v>1593151</v>
          </cell>
          <cell r="C192">
            <v>8857811</v>
          </cell>
        </row>
        <row r="193">
          <cell r="A193">
            <v>36039</v>
          </cell>
          <cell r="B193">
            <v>1514405</v>
          </cell>
          <cell r="C193">
            <v>8489364</v>
          </cell>
        </row>
        <row r="194">
          <cell r="A194">
            <v>36069</v>
          </cell>
          <cell r="B194">
            <v>1628410</v>
          </cell>
          <cell r="C194">
            <v>8621516</v>
          </cell>
        </row>
        <row r="195">
          <cell r="A195">
            <v>36100</v>
          </cell>
          <cell r="B195">
            <v>1557419</v>
          </cell>
          <cell r="C195">
            <v>8374848</v>
          </cell>
        </row>
        <row r="196">
          <cell r="A196">
            <v>36130</v>
          </cell>
          <cell r="B196">
            <v>1525388</v>
          </cell>
          <cell r="C196">
            <v>8167868</v>
          </cell>
        </row>
        <row r="197">
          <cell r="A197" t="str">
            <v>Totals:</v>
          </cell>
          <cell r="B197" t="str">
            <v>__________</v>
          </cell>
          <cell r="C197" t="str">
            <v>__________</v>
          </cell>
        </row>
        <row r="198">
          <cell r="A198">
            <v>1998</v>
          </cell>
          <cell r="B198">
            <v>19746286</v>
          </cell>
          <cell r="C198">
            <v>106914812</v>
          </cell>
        </row>
        <row r="200">
          <cell r="A200">
            <v>36161</v>
          </cell>
          <cell r="B200">
            <v>1511316</v>
          </cell>
          <cell r="C200">
            <v>8301097</v>
          </cell>
        </row>
        <row r="201">
          <cell r="A201">
            <v>36192</v>
          </cell>
          <cell r="B201">
            <v>1370761</v>
          </cell>
          <cell r="C201">
            <v>7518928</v>
          </cell>
        </row>
        <row r="202">
          <cell r="A202">
            <v>36220</v>
          </cell>
          <cell r="B202">
            <v>1537930</v>
          </cell>
          <cell r="C202">
            <v>8186778</v>
          </cell>
        </row>
        <row r="203">
          <cell r="A203">
            <v>36251</v>
          </cell>
          <cell r="B203">
            <v>1494949</v>
          </cell>
          <cell r="C203">
            <v>8042242</v>
          </cell>
        </row>
        <row r="204">
          <cell r="A204">
            <v>36281</v>
          </cell>
          <cell r="B204">
            <v>1525222</v>
          </cell>
          <cell r="C204">
            <v>8317270</v>
          </cell>
        </row>
        <row r="205">
          <cell r="A205">
            <v>36312</v>
          </cell>
          <cell r="B205">
            <v>1441642</v>
          </cell>
          <cell r="C205">
            <v>8016894</v>
          </cell>
        </row>
        <row r="206">
          <cell r="A206">
            <v>36342</v>
          </cell>
          <cell r="B206">
            <v>1475218</v>
          </cell>
          <cell r="C206">
            <v>8216054</v>
          </cell>
        </row>
        <row r="207">
          <cell r="A207">
            <v>36373</v>
          </cell>
          <cell r="B207">
            <v>1475930</v>
          </cell>
          <cell r="C207">
            <v>8192250</v>
          </cell>
        </row>
        <row r="208">
          <cell r="A208">
            <v>36404</v>
          </cell>
          <cell r="B208">
            <v>1432424</v>
          </cell>
          <cell r="C208">
            <v>7758725</v>
          </cell>
        </row>
        <row r="209">
          <cell r="A209">
            <v>36434</v>
          </cell>
          <cell r="B209">
            <v>1488833</v>
          </cell>
          <cell r="C209">
            <v>8046294</v>
          </cell>
        </row>
        <row r="210">
          <cell r="A210">
            <v>36465</v>
          </cell>
          <cell r="B210">
            <v>1447352</v>
          </cell>
          <cell r="C210">
            <v>7687562</v>
          </cell>
        </row>
        <row r="211">
          <cell r="A211">
            <v>36495</v>
          </cell>
          <cell r="B211">
            <v>1476727</v>
          </cell>
          <cell r="C211">
            <v>7761384</v>
          </cell>
        </row>
        <row r="212">
          <cell r="A212" t="str">
            <v>Totals:</v>
          </cell>
          <cell r="B212" t="str">
            <v>__________</v>
          </cell>
          <cell r="C212" t="str">
            <v>__________</v>
          </cell>
        </row>
        <row r="213">
          <cell r="A213">
            <v>1999</v>
          </cell>
          <cell r="B213">
            <v>17678304</v>
          </cell>
          <cell r="C213">
            <v>96045478</v>
          </cell>
        </row>
        <row r="215">
          <cell r="A215">
            <v>36526</v>
          </cell>
          <cell r="B215">
            <v>1462359</v>
          </cell>
          <cell r="C215">
            <v>7677894</v>
          </cell>
        </row>
        <row r="216">
          <cell r="A216">
            <v>36557</v>
          </cell>
          <cell r="B216">
            <v>1373785</v>
          </cell>
          <cell r="C216">
            <v>7243364</v>
          </cell>
        </row>
        <row r="217">
          <cell r="A217">
            <v>36586</v>
          </cell>
          <cell r="B217">
            <v>1440571</v>
          </cell>
          <cell r="C217">
            <v>7647170</v>
          </cell>
        </row>
        <row r="218">
          <cell r="A218">
            <v>36617</v>
          </cell>
          <cell r="B218">
            <v>1391649</v>
          </cell>
          <cell r="C218">
            <v>7257908</v>
          </cell>
        </row>
        <row r="219">
          <cell r="A219">
            <v>36647</v>
          </cell>
          <cell r="B219">
            <v>1407250</v>
          </cell>
          <cell r="C219">
            <v>7451542</v>
          </cell>
        </row>
        <row r="220">
          <cell r="A220">
            <v>36678</v>
          </cell>
          <cell r="B220">
            <v>1364753</v>
          </cell>
          <cell r="C220">
            <v>7069340</v>
          </cell>
        </row>
        <row r="221">
          <cell r="A221">
            <v>36708</v>
          </cell>
          <cell r="B221">
            <v>1363752</v>
          </cell>
          <cell r="C221">
            <v>7254046</v>
          </cell>
        </row>
        <row r="222">
          <cell r="A222">
            <v>36739</v>
          </cell>
          <cell r="B222">
            <v>1352037</v>
          </cell>
          <cell r="C222">
            <v>7055932</v>
          </cell>
        </row>
        <row r="223">
          <cell r="A223">
            <v>36770</v>
          </cell>
          <cell r="B223">
            <v>1319210</v>
          </cell>
          <cell r="C223">
            <v>6811101</v>
          </cell>
        </row>
        <row r="224">
          <cell r="A224">
            <v>36800</v>
          </cell>
          <cell r="B224">
            <v>1372611</v>
          </cell>
          <cell r="C224">
            <v>6931075</v>
          </cell>
        </row>
        <row r="225">
          <cell r="A225">
            <v>36831</v>
          </cell>
          <cell r="B225">
            <v>1335745</v>
          </cell>
          <cell r="C225">
            <v>6519114</v>
          </cell>
        </row>
        <row r="226">
          <cell r="A226">
            <v>36861</v>
          </cell>
          <cell r="B226">
            <v>1354889</v>
          </cell>
          <cell r="C226">
            <v>6562313</v>
          </cell>
        </row>
        <row r="227">
          <cell r="A227" t="str">
            <v>Totals:</v>
          </cell>
          <cell r="B227" t="str">
            <v>__________</v>
          </cell>
          <cell r="C227" t="str">
            <v>__________</v>
          </cell>
        </row>
        <row r="228">
          <cell r="A228">
            <v>2000</v>
          </cell>
          <cell r="B228">
            <v>16538611</v>
          </cell>
          <cell r="C228">
            <v>85480799</v>
          </cell>
        </row>
        <row r="230">
          <cell r="A230">
            <v>36892</v>
          </cell>
          <cell r="B230">
            <v>1353668</v>
          </cell>
          <cell r="C230">
            <v>6398183</v>
          </cell>
        </row>
        <row r="231">
          <cell r="A231">
            <v>36923</v>
          </cell>
          <cell r="B231">
            <v>1224918</v>
          </cell>
          <cell r="C231">
            <v>5835806</v>
          </cell>
        </row>
        <row r="232">
          <cell r="A232">
            <v>36951</v>
          </cell>
          <cell r="B232">
            <v>1341887</v>
          </cell>
          <cell r="C232">
            <v>6422027</v>
          </cell>
        </row>
        <row r="233">
          <cell r="A233">
            <v>36982</v>
          </cell>
          <cell r="B233">
            <v>1284417</v>
          </cell>
          <cell r="C233">
            <v>6275270</v>
          </cell>
        </row>
        <row r="234">
          <cell r="A234">
            <v>37012</v>
          </cell>
          <cell r="B234">
            <v>1124577</v>
          </cell>
          <cell r="C234">
            <v>5347285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 refreshError="1">
        <row r="66">
          <cell r="A66">
            <v>34335</v>
          </cell>
          <cell r="B66">
            <v>302991</v>
          </cell>
          <cell r="C66">
            <v>2552255</v>
          </cell>
        </row>
        <row r="67">
          <cell r="A67">
            <v>34366</v>
          </cell>
          <cell r="B67">
            <v>287927</v>
          </cell>
          <cell r="C67">
            <v>2975399</v>
          </cell>
        </row>
        <row r="68">
          <cell r="A68">
            <v>34394</v>
          </cell>
          <cell r="B68">
            <v>288978</v>
          </cell>
          <cell r="C68">
            <v>3395210</v>
          </cell>
        </row>
        <row r="69">
          <cell r="A69">
            <v>34425</v>
          </cell>
          <cell r="B69">
            <v>271423</v>
          </cell>
          <cell r="C69">
            <v>3356258</v>
          </cell>
        </row>
        <row r="70">
          <cell r="A70">
            <v>34455</v>
          </cell>
          <cell r="B70">
            <v>262977</v>
          </cell>
          <cell r="C70">
            <v>3187272</v>
          </cell>
        </row>
        <row r="71">
          <cell r="A71">
            <v>34486</v>
          </cell>
          <cell r="B71">
            <v>251032</v>
          </cell>
          <cell r="C71">
            <v>3003168</v>
          </cell>
        </row>
        <row r="72">
          <cell r="A72">
            <v>34516</v>
          </cell>
          <cell r="B72">
            <v>246621</v>
          </cell>
          <cell r="C72">
            <v>3289060</v>
          </cell>
        </row>
        <row r="73">
          <cell r="A73">
            <v>34547</v>
          </cell>
          <cell r="B73">
            <v>236316</v>
          </cell>
          <cell r="C73">
            <v>3138991</v>
          </cell>
        </row>
        <row r="74">
          <cell r="A74">
            <v>34578</v>
          </cell>
          <cell r="B74">
            <v>218589</v>
          </cell>
          <cell r="C74">
            <v>2821456</v>
          </cell>
        </row>
        <row r="75">
          <cell r="A75">
            <v>34608</v>
          </cell>
          <cell r="B75">
            <v>203304</v>
          </cell>
          <cell r="C75">
            <v>2644130</v>
          </cell>
        </row>
        <row r="76">
          <cell r="A76">
            <v>34639</v>
          </cell>
          <cell r="B76">
            <v>189627</v>
          </cell>
          <cell r="C76">
            <v>2508523</v>
          </cell>
        </row>
        <row r="77">
          <cell r="A77">
            <v>34669</v>
          </cell>
          <cell r="B77">
            <v>184355</v>
          </cell>
          <cell r="C77">
            <v>2529384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1994</v>
          </cell>
          <cell r="B79">
            <v>2944140</v>
          </cell>
          <cell r="C79">
            <v>35401106</v>
          </cell>
        </row>
        <row r="81">
          <cell r="A81">
            <v>34700</v>
          </cell>
          <cell r="B81">
            <v>185130</v>
          </cell>
          <cell r="C81">
            <v>2251833</v>
          </cell>
        </row>
        <row r="82">
          <cell r="A82">
            <v>34731</v>
          </cell>
          <cell r="B82">
            <v>171428</v>
          </cell>
          <cell r="C82">
            <v>1904008</v>
          </cell>
        </row>
        <row r="83">
          <cell r="A83">
            <v>34759</v>
          </cell>
          <cell r="B83">
            <v>183531</v>
          </cell>
          <cell r="C83">
            <v>2100523</v>
          </cell>
        </row>
        <row r="84">
          <cell r="A84">
            <v>34790</v>
          </cell>
          <cell r="B84">
            <v>171810</v>
          </cell>
          <cell r="C84">
            <v>2061242</v>
          </cell>
        </row>
        <row r="85">
          <cell r="A85">
            <v>34820</v>
          </cell>
          <cell r="B85">
            <v>168519</v>
          </cell>
          <cell r="C85">
            <v>2223303</v>
          </cell>
        </row>
        <row r="86">
          <cell r="A86">
            <v>34851</v>
          </cell>
          <cell r="B86">
            <v>161220</v>
          </cell>
          <cell r="C86">
            <v>2095405</v>
          </cell>
        </row>
        <row r="87">
          <cell r="A87">
            <v>34881</v>
          </cell>
          <cell r="B87">
            <v>159985</v>
          </cell>
          <cell r="C87">
            <v>2075857</v>
          </cell>
        </row>
        <row r="88">
          <cell r="A88">
            <v>34912</v>
          </cell>
          <cell r="B88">
            <v>152450</v>
          </cell>
          <cell r="C88">
            <v>1867990</v>
          </cell>
        </row>
        <row r="89">
          <cell r="A89">
            <v>34943</v>
          </cell>
          <cell r="B89">
            <v>147094</v>
          </cell>
          <cell r="C89">
            <v>1777652</v>
          </cell>
        </row>
        <row r="90">
          <cell r="A90">
            <v>34973</v>
          </cell>
          <cell r="B90">
            <v>138299</v>
          </cell>
          <cell r="C90">
            <v>1988923</v>
          </cell>
        </row>
        <row r="91">
          <cell r="A91">
            <v>35004</v>
          </cell>
          <cell r="B91">
            <v>135932</v>
          </cell>
          <cell r="C91">
            <v>1991195</v>
          </cell>
        </row>
        <row r="92">
          <cell r="A92">
            <v>35034</v>
          </cell>
          <cell r="B92">
            <v>138535</v>
          </cell>
          <cell r="C92">
            <v>1729910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1995</v>
          </cell>
          <cell r="B94">
            <v>1913933</v>
          </cell>
          <cell r="C94">
            <v>24067841</v>
          </cell>
        </row>
        <row r="96">
          <cell r="A96">
            <v>35065</v>
          </cell>
          <cell r="B96">
            <v>139359</v>
          </cell>
          <cell r="C96">
            <v>1846362</v>
          </cell>
        </row>
        <row r="97">
          <cell r="A97">
            <v>35096</v>
          </cell>
          <cell r="B97">
            <v>133700</v>
          </cell>
          <cell r="C97">
            <v>1840171</v>
          </cell>
        </row>
        <row r="98">
          <cell r="A98">
            <v>35125</v>
          </cell>
          <cell r="B98">
            <v>136022</v>
          </cell>
          <cell r="C98">
            <v>1853174</v>
          </cell>
        </row>
        <row r="99">
          <cell r="A99">
            <v>35156</v>
          </cell>
          <cell r="B99">
            <v>131214</v>
          </cell>
          <cell r="C99">
            <v>1719877</v>
          </cell>
        </row>
        <row r="100">
          <cell r="A100">
            <v>35186</v>
          </cell>
          <cell r="B100">
            <v>127690</v>
          </cell>
          <cell r="C100">
            <v>1791628</v>
          </cell>
        </row>
        <row r="101">
          <cell r="A101">
            <v>35217</v>
          </cell>
          <cell r="B101">
            <v>125742</v>
          </cell>
          <cell r="C101">
            <v>1719639</v>
          </cell>
        </row>
        <row r="102">
          <cell r="A102">
            <v>35247</v>
          </cell>
          <cell r="B102">
            <v>124307</v>
          </cell>
          <cell r="C102">
            <v>1794677</v>
          </cell>
        </row>
        <row r="103">
          <cell r="A103">
            <v>35278</v>
          </cell>
          <cell r="B103">
            <v>119547</v>
          </cell>
          <cell r="C103">
            <v>1677587</v>
          </cell>
        </row>
        <row r="104">
          <cell r="A104">
            <v>35309</v>
          </cell>
          <cell r="B104">
            <v>116251</v>
          </cell>
          <cell r="C104">
            <v>1589942</v>
          </cell>
        </row>
        <row r="105">
          <cell r="A105">
            <v>35339</v>
          </cell>
          <cell r="B105">
            <v>126416</v>
          </cell>
          <cell r="C105">
            <v>1599530</v>
          </cell>
        </row>
        <row r="106">
          <cell r="A106">
            <v>35370</v>
          </cell>
          <cell r="B106">
            <v>120859</v>
          </cell>
          <cell r="C106">
            <v>1570238</v>
          </cell>
        </row>
        <row r="107">
          <cell r="A107">
            <v>35400</v>
          </cell>
          <cell r="B107">
            <v>114081</v>
          </cell>
          <cell r="C107">
            <v>1623459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1996</v>
          </cell>
          <cell r="B109">
            <v>1515188</v>
          </cell>
          <cell r="C109">
            <v>20626284</v>
          </cell>
        </row>
        <row r="111">
          <cell r="A111">
            <v>35431</v>
          </cell>
          <cell r="B111">
            <v>114798</v>
          </cell>
          <cell r="C111">
            <v>1527667</v>
          </cell>
        </row>
        <row r="112">
          <cell r="A112">
            <v>35462</v>
          </cell>
          <cell r="B112">
            <v>100258</v>
          </cell>
          <cell r="C112">
            <v>1356594</v>
          </cell>
        </row>
        <row r="113">
          <cell r="A113">
            <v>35490</v>
          </cell>
          <cell r="B113">
            <v>119848</v>
          </cell>
          <cell r="C113">
            <v>1374622</v>
          </cell>
        </row>
        <row r="114">
          <cell r="A114">
            <v>35521</v>
          </cell>
          <cell r="B114">
            <v>110501</v>
          </cell>
          <cell r="C114">
            <v>1356476</v>
          </cell>
        </row>
        <row r="115">
          <cell r="A115">
            <v>35551</v>
          </cell>
          <cell r="B115">
            <v>107624</v>
          </cell>
          <cell r="C115">
            <v>1448340</v>
          </cell>
        </row>
        <row r="116">
          <cell r="A116">
            <v>35582</v>
          </cell>
          <cell r="B116">
            <v>98042</v>
          </cell>
          <cell r="C116">
            <v>1396997</v>
          </cell>
        </row>
        <row r="117">
          <cell r="A117">
            <v>35612</v>
          </cell>
          <cell r="B117">
            <v>100045</v>
          </cell>
          <cell r="C117">
            <v>1327787</v>
          </cell>
        </row>
        <row r="118">
          <cell r="A118">
            <v>35643</v>
          </cell>
          <cell r="B118">
            <v>97252</v>
          </cell>
          <cell r="C118">
            <v>1351444</v>
          </cell>
        </row>
        <row r="119">
          <cell r="A119">
            <v>35674</v>
          </cell>
          <cell r="B119">
            <v>95008</v>
          </cell>
          <cell r="C119">
            <v>1342437</v>
          </cell>
        </row>
        <row r="120">
          <cell r="A120">
            <v>35704</v>
          </cell>
          <cell r="B120">
            <v>96191</v>
          </cell>
          <cell r="C120">
            <v>1308712</v>
          </cell>
        </row>
        <row r="121">
          <cell r="A121">
            <v>35735</v>
          </cell>
          <cell r="B121">
            <v>88884</v>
          </cell>
          <cell r="C121">
            <v>1227484</v>
          </cell>
        </row>
        <row r="122">
          <cell r="A122">
            <v>35765</v>
          </cell>
          <cell r="B122">
            <v>99705</v>
          </cell>
          <cell r="C122">
            <v>1244621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1997</v>
          </cell>
          <cell r="B124">
            <v>1228156</v>
          </cell>
          <cell r="C124">
            <v>16263181</v>
          </cell>
        </row>
        <row r="126">
          <cell r="A126">
            <v>35796</v>
          </cell>
          <cell r="B126">
            <v>96749</v>
          </cell>
          <cell r="C126">
            <v>1239364</v>
          </cell>
        </row>
        <row r="127">
          <cell r="A127">
            <v>35827</v>
          </cell>
          <cell r="B127">
            <v>94966</v>
          </cell>
          <cell r="C127">
            <v>1194955</v>
          </cell>
        </row>
        <row r="128">
          <cell r="A128">
            <v>35855</v>
          </cell>
          <cell r="B128">
            <v>101494</v>
          </cell>
          <cell r="C128">
            <v>1340116</v>
          </cell>
        </row>
        <row r="129">
          <cell r="A129">
            <v>35886</v>
          </cell>
          <cell r="B129">
            <v>90581</v>
          </cell>
          <cell r="C129">
            <v>1237064</v>
          </cell>
        </row>
        <row r="130">
          <cell r="A130">
            <v>35916</v>
          </cell>
          <cell r="B130">
            <v>88234</v>
          </cell>
          <cell r="C130">
            <v>1257832</v>
          </cell>
        </row>
        <row r="131">
          <cell r="A131">
            <v>35947</v>
          </cell>
          <cell r="B131">
            <v>79568</v>
          </cell>
          <cell r="C131">
            <v>1256535</v>
          </cell>
        </row>
        <row r="132">
          <cell r="A132">
            <v>35977</v>
          </cell>
          <cell r="B132">
            <v>79142</v>
          </cell>
          <cell r="C132">
            <v>1261524</v>
          </cell>
        </row>
        <row r="133">
          <cell r="A133">
            <v>36008</v>
          </cell>
          <cell r="B133">
            <v>74091</v>
          </cell>
          <cell r="C133">
            <v>1198009</v>
          </cell>
        </row>
        <row r="134">
          <cell r="A134">
            <v>36039</v>
          </cell>
          <cell r="B134">
            <v>75133</v>
          </cell>
          <cell r="C134">
            <v>1110991</v>
          </cell>
        </row>
        <row r="135">
          <cell r="A135">
            <v>36069</v>
          </cell>
          <cell r="B135">
            <v>80969</v>
          </cell>
          <cell r="C135">
            <v>1145459</v>
          </cell>
        </row>
        <row r="136">
          <cell r="A136">
            <v>36100</v>
          </cell>
          <cell r="B136">
            <v>80538</v>
          </cell>
          <cell r="C136">
            <v>985166</v>
          </cell>
        </row>
        <row r="137">
          <cell r="A137">
            <v>36130</v>
          </cell>
          <cell r="B137">
            <v>78492</v>
          </cell>
          <cell r="C137">
            <v>999838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1998</v>
          </cell>
          <cell r="B139">
            <v>1019957</v>
          </cell>
          <cell r="C139">
            <v>14226853</v>
          </cell>
        </row>
        <row r="141">
          <cell r="A141">
            <v>36161</v>
          </cell>
          <cell r="B141">
            <v>79290</v>
          </cell>
          <cell r="C141">
            <v>1029238</v>
          </cell>
        </row>
        <row r="142">
          <cell r="A142">
            <v>36192</v>
          </cell>
          <cell r="B142">
            <v>72985</v>
          </cell>
          <cell r="C142">
            <v>922626</v>
          </cell>
        </row>
        <row r="143">
          <cell r="A143">
            <v>36220</v>
          </cell>
          <cell r="B143">
            <v>86594</v>
          </cell>
          <cell r="C143">
            <v>914778</v>
          </cell>
        </row>
        <row r="144">
          <cell r="A144">
            <v>36251</v>
          </cell>
          <cell r="B144">
            <v>80600</v>
          </cell>
          <cell r="C144">
            <v>1057564</v>
          </cell>
        </row>
        <row r="145">
          <cell r="A145">
            <v>36281</v>
          </cell>
          <cell r="B145">
            <v>84548</v>
          </cell>
          <cell r="C145">
            <v>1131862</v>
          </cell>
        </row>
        <row r="146">
          <cell r="A146">
            <v>36312</v>
          </cell>
          <cell r="B146">
            <v>85704</v>
          </cell>
          <cell r="C146">
            <v>1042020</v>
          </cell>
        </row>
        <row r="147">
          <cell r="A147">
            <v>36342</v>
          </cell>
          <cell r="B147">
            <v>91760</v>
          </cell>
          <cell r="C147">
            <v>1070474</v>
          </cell>
        </row>
        <row r="148">
          <cell r="A148">
            <v>36373</v>
          </cell>
          <cell r="B148">
            <v>84714</v>
          </cell>
          <cell r="C148">
            <v>1049211</v>
          </cell>
        </row>
        <row r="149">
          <cell r="A149">
            <v>36404</v>
          </cell>
          <cell r="B149">
            <v>84681</v>
          </cell>
          <cell r="C149">
            <v>1017719</v>
          </cell>
        </row>
        <row r="150">
          <cell r="A150">
            <v>36434</v>
          </cell>
          <cell r="B150">
            <v>93311</v>
          </cell>
          <cell r="C150">
            <v>1057021</v>
          </cell>
        </row>
        <row r="151">
          <cell r="A151">
            <v>36465</v>
          </cell>
          <cell r="B151">
            <v>91089</v>
          </cell>
          <cell r="C151">
            <v>1056290</v>
          </cell>
        </row>
        <row r="152">
          <cell r="A152">
            <v>36495</v>
          </cell>
          <cell r="B152">
            <v>86348</v>
          </cell>
          <cell r="C152">
            <v>1051987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1999</v>
          </cell>
          <cell r="B154">
            <v>1021624</v>
          </cell>
          <cell r="C154">
            <v>12400790</v>
          </cell>
        </row>
        <row r="156">
          <cell r="A156">
            <v>36526</v>
          </cell>
          <cell r="B156">
            <v>89716</v>
          </cell>
          <cell r="C156">
            <v>1045447</v>
          </cell>
        </row>
        <row r="157">
          <cell r="A157">
            <v>36557</v>
          </cell>
          <cell r="B157">
            <v>84564</v>
          </cell>
          <cell r="C157">
            <v>1001259</v>
          </cell>
        </row>
        <row r="158">
          <cell r="A158">
            <v>36586</v>
          </cell>
          <cell r="B158">
            <v>89647</v>
          </cell>
          <cell r="C158">
            <v>1017692</v>
          </cell>
        </row>
        <row r="159">
          <cell r="A159">
            <v>36617</v>
          </cell>
          <cell r="B159">
            <v>83687</v>
          </cell>
          <cell r="C159">
            <v>952558</v>
          </cell>
        </row>
        <row r="160">
          <cell r="A160">
            <v>36647</v>
          </cell>
          <cell r="B160">
            <v>83978</v>
          </cell>
          <cell r="C160">
            <v>1181685</v>
          </cell>
        </row>
        <row r="161">
          <cell r="A161">
            <v>36678</v>
          </cell>
          <cell r="B161">
            <v>73191</v>
          </cell>
          <cell r="C161">
            <v>957730</v>
          </cell>
        </row>
        <row r="162">
          <cell r="A162">
            <v>36708</v>
          </cell>
          <cell r="B162">
            <v>71349</v>
          </cell>
          <cell r="C162">
            <v>923861</v>
          </cell>
        </row>
        <row r="163">
          <cell r="A163">
            <v>36739</v>
          </cell>
          <cell r="B163">
            <v>76970</v>
          </cell>
          <cell r="C163">
            <v>900271</v>
          </cell>
        </row>
        <row r="164">
          <cell r="A164">
            <v>36770</v>
          </cell>
          <cell r="B164">
            <v>80829</v>
          </cell>
          <cell r="C164">
            <v>869798</v>
          </cell>
        </row>
        <row r="165">
          <cell r="A165">
            <v>36800</v>
          </cell>
          <cell r="B165">
            <v>83502</v>
          </cell>
          <cell r="C165">
            <v>937036</v>
          </cell>
        </row>
        <row r="166">
          <cell r="A166">
            <v>36831</v>
          </cell>
          <cell r="B166">
            <v>75154</v>
          </cell>
          <cell r="C166">
            <v>878311</v>
          </cell>
        </row>
        <row r="167">
          <cell r="A167">
            <v>36861</v>
          </cell>
          <cell r="B167">
            <v>82256</v>
          </cell>
          <cell r="C167">
            <v>960163</v>
          </cell>
        </row>
        <row r="168">
          <cell r="A168" t="str">
            <v>Totals:</v>
          </cell>
          <cell r="B168" t="str">
            <v>__________</v>
          </cell>
          <cell r="C168" t="str">
            <v>__________</v>
          </cell>
        </row>
        <row r="169">
          <cell r="A169">
            <v>2000</v>
          </cell>
          <cell r="B169">
            <v>974843</v>
          </cell>
          <cell r="C169">
            <v>11625811</v>
          </cell>
        </row>
        <row r="171">
          <cell r="A171">
            <v>36892</v>
          </cell>
          <cell r="B171">
            <v>96837</v>
          </cell>
          <cell r="C171">
            <v>955934</v>
          </cell>
        </row>
        <row r="172">
          <cell r="A172">
            <v>36923</v>
          </cell>
          <cell r="B172">
            <v>81197</v>
          </cell>
          <cell r="C172">
            <v>865388</v>
          </cell>
        </row>
        <row r="173">
          <cell r="A173">
            <v>36951</v>
          </cell>
          <cell r="B173">
            <v>88047</v>
          </cell>
          <cell r="C173">
            <v>898133</v>
          </cell>
        </row>
        <row r="174">
          <cell r="A174">
            <v>36982</v>
          </cell>
          <cell r="B174">
            <v>80554</v>
          </cell>
          <cell r="C174">
            <v>861765</v>
          </cell>
        </row>
        <row r="175">
          <cell r="A175">
            <v>37012</v>
          </cell>
          <cell r="B175">
            <v>58349</v>
          </cell>
          <cell r="C175">
            <v>404983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72">
          <cell r="A72">
            <v>34366</v>
          </cell>
          <cell r="B72">
            <v>110641</v>
          </cell>
          <cell r="C72">
            <v>538900</v>
          </cell>
        </row>
        <row r="73">
          <cell r="A73">
            <v>34394</v>
          </cell>
          <cell r="B73">
            <v>136000</v>
          </cell>
          <cell r="C73">
            <v>872632</v>
          </cell>
        </row>
        <row r="74">
          <cell r="A74">
            <v>34425</v>
          </cell>
          <cell r="B74">
            <v>128850</v>
          </cell>
          <cell r="C74">
            <v>944818</v>
          </cell>
        </row>
        <row r="75">
          <cell r="A75">
            <v>34455</v>
          </cell>
          <cell r="B75">
            <v>104971</v>
          </cell>
          <cell r="C75">
            <v>990441</v>
          </cell>
        </row>
        <row r="76">
          <cell r="A76">
            <v>34486</v>
          </cell>
          <cell r="B76">
            <v>94032</v>
          </cell>
          <cell r="C76">
            <v>872087</v>
          </cell>
        </row>
        <row r="77">
          <cell r="A77">
            <v>34516</v>
          </cell>
          <cell r="B77">
            <v>91664</v>
          </cell>
          <cell r="C77">
            <v>830464</v>
          </cell>
        </row>
        <row r="78">
          <cell r="A78">
            <v>34547</v>
          </cell>
          <cell r="B78">
            <v>89275</v>
          </cell>
          <cell r="C78">
            <v>783009</v>
          </cell>
        </row>
        <row r="79">
          <cell r="A79">
            <v>34578</v>
          </cell>
          <cell r="B79">
            <v>85419</v>
          </cell>
          <cell r="C79">
            <v>717155</v>
          </cell>
        </row>
        <row r="80">
          <cell r="A80">
            <v>34608</v>
          </cell>
          <cell r="B80">
            <v>86138</v>
          </cell>
          <cell r="C80">
            <v>717147</v>
          </cell>
        </row>
        <row r="81">
          <cell r="A81">
            <v>34639</v>
          </cell>
          <cell r="B81">
            <v>84708</v>
          </cell>
          <cell r="C81">
            <v>621402</v>
          </cell>
        </row>
        <row r="82">
          <cell r="A82">
            <v>34669</v>
          </cell>
          <cell r="B82">
            <v>92673</v>
          </cell>
          <cell r="C82">
            <v>631649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1994</v>
          </cell>
          <cell r="B84">
            <v>1104371</v>
          </cell>
          <cell r="C84">
            <v>8519704</v>
          </cell>
        </row>
        <row r="86">
          <cell r="A86">
            <v>34700</v>
          </cell>
          <cell r="B86">
            <v>83166</v>
          </cell>
          <cell r="C86">
            <v>632710</v>
          </cell>
        </row>
        <row r="87">
          <cell r="A87">
            <v>34731</v>
          </cell>
          <cell r="B87">
            <v>77014</v>
          </cell>
          <cell r="C87">
            <v>543914</v>
          </cell>
        </row>
        <row r="88">
          <cell r="A88">
            <v>34759</v>
          </cell>
          <cell r="B88">
            <v>88810</v>
          </cell>
          <cell r="C88">
            <v>588089</v>
          </cell>
        </row>
        <row r="89">
          <cell r="A89">
            <v>34790</v>
          </cell>
          <cell r="B89">
            <v>89096</v>
          </cell>
          <cell r="C89">
            <v>542950</v>
          </cell>
        </row>
        <row r="90">
          <cell r="A90">
            <v>34820</v>
          </cell>
          <cell r="B90">
            <v>91381</v>
          </cell>
          <cell r="C90">
            <v>537952</v>
          </cell>
        </row>
        <row r="91">
          <cell r="A91">
            <v>34851</v>
          </cell>
          <cell r="B91">
            <v>84165</v>
          </cell>
          <cell r="C91">
            <v>506603</v>
          </cell>
        </row>
        <row r="92">
          <cell r="A92">
            <v>34881</v>
          </cell>
          <cell r="B92">
            <v>87288</v>
          </cell>
          <cell r="C92">
            <v>497587</v>
          </cell>
        </row>
        <row r="93">
          <cell r="A93">
            <v>34912</v>
          </cell>
          <cell r="B93">
            <v>87667</v>
          </cell>
          <cell r="C93">
            <v>462662</v>
          </cell>
        </row>
        <row r="94">
          <cell r="A94">
            <v>34943</v>
          </cell>
          <cell r="B94">
            <v>84047</v>
          </cell>
          <cell r="C94">
            <v>449913</v>
          </cell>
        </row>
        <row r="95">
          <cell r="A95">
            <v>34973</v>
          </cell>
          <cell r="B95">
            <v>79907</v>
          </cell>
          <cell r="C95">
            <v>464357</v>
          </cell>
        </row>
        <row r="96">
          <cell r="A96">
            <v>35004</v>
          </cell>
          <cell r="B96">
            <v>77631</v>
          </cell>
          <cell r="C96">
            <v>419375</v>
          </cell>
        </row>
        <row r="97">
          <cell r="A97">
            <v>35034</v>
          </cell>
          <cell r="B97">
            <v>71254</v>
          </cell>
          <cell r="C97">
            <v>409386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1995</v>
          </cell>
          <cell r="B99">
            <v>1001426</v>
          </cell>
          <cell r="C99">
            <v>6055498</v>
          </cell>
        </row>
        <row r="101">
          <cell r="A101">
            <v>35065</v>
          </cell>
          <cell r="B101">
            <v>72158</v>
          </cell>
          <cell r="C101">
            <v>411187</v>
          </cell>
        </row>
        <row r="102">
          <cell r="A102">
            <v>35096</v>
          </cell>
          <cell r="B102">
            <v>65455</v>
          </cell>
          <cell r="C102">
            <v>371276</v>
          </cell>
        </row>
        <row r="103">
          <cell r="A103">
            <v>35125</v>
          </cell>
          <cell r="B103">
            <v>68152</v>
          </cell>
          <cell r="C103">
            <v>392916</v>
          </cell>
        </row>
        <row r="104">
          <cell r="A104">
            <v>35156</v>
          </cell>
          <cell r="B104">
            <v>66493</v>
          </cell>
          <cell r="C104">
            <v>404271</v>
          </cell>
        </row>
        <row r="105">
          <cell r="A105">
            <v>35186</v>
          </cell>
          <cell r="B105">
            <v>64476</v>
          </cell>
          <cell r="C105">
            <v>383143</v>
          </cell>
        </row>
        <row r="106">
          <cell r="A106">
            <v>35217</v>
          </cell>
          <cell r="B106">
            <v>61390</v>
          </cell>
          <cell r="C106">
            <v>369328</v>
          </cell>
        </row>
        <row r="107">
          <cell r="A107">
            <v>35247</v>
          </cell>
          <cell r="B107">
            <v>61225</v>
          </cell>
          <cell r="C107">
            <v>376147</v>
          </cell>
        </row>
        <row r="108">
          <cell r="A108">
            <v>35278</v>
          </cell>
          <cell r="B108">
            <v>61102</v>
          </cell>
          <cell r="C108">
            <v>346103</v>
          </cell>
        </row>
        <row r="109">
          <cell r="A109">
            <v>35309</v>
          </cell>
          <cell r="B109">
            <v>60214</v>
          </cell>
          <cell r="C109">
            <v>331410</v>
          </cell>
        </row>
        <row r="110">
          <cell r="A110">
            <v>35339</v>
          </cell>
          <cell r="B110">
            <v>56351</v>
          </cell>
          <cell r="C110">
            <v>346412</v>
          </cell>
        </row>
        <row r="111">
          <cell r="A111">
            <v>35370</v>
          </cell>
          <cell r="B111">
            <v>55088</v>
          </cell>
          <cell r="C111">
            <v>329159</v>
          </cell>
        </row>
        <row r="112">
          <cell r="A112">
            <v>35400</v>
          </cell>
          <cell r="B112">
            <v>52742</v>
          </cell>
          <cell r="C112">
            <v>343516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1996</v>
          </cell>
          <cell r="B114">
            <v>744846</v>
          </cell>
          <cell r="C114">
            <v>4404868</v>
          </cell>
        </row>
        <row r="116">
          <cell r="A116">
            <v>35431</v>
          </cell>
          <cell r="B116">
            <v>48208</v>
          </cell>
          <cell r="C116">
            <v>333821</v>
          </cell>
        </row>
        <row r="117">
          <cell r="A117">
            <v>35462</v>
          </cell>
          <cell r="B117">
            <v>45237</v>
          </cell>
          <cell r="C117">
            <v>308516</v>
          </cell>
        </row>
        <row r="118">
          <cell r="A118">
            <v>35490</v>
          </cell>
          <cell r="B118">
            <v>47472</v>
          </cell>
          <cell r="C118">
            <v>332489</v>
          </cell>
        </row>
        <row r="119">
          <cell r="A119">
            <v>35521</v>
          </cell>
          <cell r="B119">
            <v>44998</v>
          </cell>
          <cell r="C119">
            <v>303791</v>
          </cell>
        </row>
        <row r="120">
          <cell r="A120">
            <v>35551</v>
          </cell>
          <cell r="B120">
            <v>46012</v>
          </cell>
          <cell r="C120">
            <v>294866</v>
          </cell>
        </row>
        <row r="121">
          <cell r="A121">
            <v>35582</v>
          </cell>
          <cell r="B121">
            <v>42845</v>
          </cell>
          <cell r="C121">
            <v>292880</v>
          </cell>
        </row>
        <row r="122">
          <cell r="A122">
            <v>35612</v>
          </cell>
          <cell r="B122">
            <v>42706</v>
          </cell>
          <cell r="C122">
            <v>310191</v>
          </cell>
        </row>
        <row r="123">
          <cell r="A123">
            <v>35643</v>
          </cell>
          <cell r="B123">
            <v>41973</v>
          </cell>
          <cell r="C123">
            <v>306209</v>
          </cell>
        </row>
        <row r="124">
          <cell r="A124">
            <v>35674</v>
          </cell>
          <cell r="B124">
            <v>39170</v>
          </cell>
          <cell r="C124">
            <v>281344</v>
          </cell>
        </row>
        <row r="125">
          <cell r="A125">
            <v>35704</v>
          </cell>
          <cell r="B125">
            <v>40015</v>
          </cell>
          <cell r="C125">
            <v>272862</v>
          </cell>
        </row>
        <row r="126">
          <cell r="A126">
            <v>35735</v>
          </cell>
          <cell r="B126">
            <v>38316</v>
          </cell>
          <cell r="C126">
            <v>266466</v>
          </cell>
        </row>
        <row r="127">
          <cell r="A127">
            <v>35765</v>
          </cell>
          <cell r="B127">
            <v>38334</v>
          </cell>
          <cell r="C127">
            <v>234687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1997</v>
          </cell>
          <cell r="B129">
            <v>515286</v>
          </cell>
          <cell r="C129">
            <v>3538122</v>
          </cell>
        </row>
        <row r="131">
          <cell r="A131">
            <v>35796</v>
          </cell>
          <cell r="B131">
            <v>37708</v>
          </cell>
          <cell r="C131">
            <v>273744</v>
          </cell>
        </row>
        <row r="132">
          <cell r="A132">
            <v>35827</v>
          </cell>
          <cell r="B132">
            <v>34500</v>
          </cell>
          <cell r="C132">
            <v>233867</v>
          </cell>
        </row>
        <row r="133">
          <cell r="A133">
            <v>35855</v>
          </cell>
          <cell r="B133">
            <v>38155</v>
          </cell>
          <cell r="C133">
            <v>275419</v>
          </cell>
        </row>
        <row r="134">
          <cell r="A134">
            <v>35886</v>
          </cell>
          <cell r="B134">
            <v>38535</v>
          </cell>
          <cell r="C134">
            <v>256221</v>
          </cell>
        </row>
        <row r="135">
          <cell r="A135">
            <v>35916</v>
          </cell>
          <cell r="B135">
            <v>38168</v>
          </cell>
          <cell r="C135">
            <v>283510</v>
          </cell>
        </row>
        <row r="136">
          <cell r="A136">
            <v>35947</v>
          </cell>
          <cell r="B136">
            <v>32513</v>
          </cell>
          <cell r="C136">
            <v>251628</v>
          </cell>
        </row>
        <row r="137">
          <cell r="A137">
            <v>35977</v>
          </cell>
          <cell r="B137">
            <v>31151</v>
          </cell>
          <cell r="C137">
            <v>257154</v>
          </cell>
        </row>
        <row r="138">
          <cell r="A138">
            <v>36008</v>
          </cell>
          <cell r="B138">
            <v>32361</v>
          </cell>
          <cell r="C138">
            <v>262177</v>
          </cell>
        </row>
        <row r="139">
          <cell r="A139">
            <v>36039</v>
          </cell>
          <cell r="B139">
            <v>29901</v>
          </cell>
          <cell r="C139">
            <v>235822</v>
          </cell>
        </row>
        <row r="140">
          <cell r="A140">
            <v>36069</v>
          </cell>
          <cell r="B140">
            <v>32329</v>
          </cell>
          <cell r="C140">
            <v>248985</v>
          </cell>
        </row>
        <row r="141">
          <cell r="A141">
            <v>36100</v>
          </cell>
          <cell r="B141">
            <v>30340</v>
          </cell>
          <cell r="C141">
            <v>263860</v>
          </cell>
        </row>
        <row r="142">
          <cell r="A142">
            <v>36130</v>
          </cell>
          <cell r="B142">
            <v>31320</v>
          </cell>
          <cell r="C142">
            <v>244496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1998</v>
          </cell>
          <cell r="B144">
            <v>406981</v>
          </cell>
          <cell r="C144">
            <v>3086883</v>
          </cell>
        </row>
        <row r="146">
          <cell r="A146">
            <v>36161</v>
          </cell>
          <cell r="B146">
            <v>29025</v>
          </cell>
          <cell r="C146">
            <v>253856</v>
          </cell>
        </row>
        <row r="147">
          <cell r="A147">
            <v>36192</v>
          </cell>
          <cell r="B147">
            <v>27590</v>
          </cell>
          <cell r="C147">
            <v>215997</v>
          </cell>
        </row>
        <row r="148">
          <cell r="A148">
            <v>36220</v>
          </cell>
          <cell r="B148">
            <v>28864</v>
          </cell>
          <cell r="C148">
            <v>218923</v>
          </cell>
        </row>
        <row r="149">
          <cell r="A149">
            <v>36251</v>
          </cell>
          <cell r="B149">
            <v>28028</v>
          </cell>
          <cell r="C149">
            <v>216050</v>
          </cell>
        </row>
        <row r="150">
          <cell r="A150">
            <v>36281</v>
          </cell>
          <cell r="B150">
            <v>29517</v>
          </cell>
          <cell r="C150">
            <v>227220</v>
          </cell>
        </row>
        <row r="151">
          <cell r="A151">
            <v>36312</v>
          </cell>
          <cell r="B151">
            <v>27559</v>
          </cell>
          <cell r="C151">
            <v>224876</v>
          </cell>
        </row>
        <row r="152">
          <cell r="A152">
            <v>36342</v>
          </cell>
          <cell r="B152">
            <v>29691</v>
          </cell>
          <cell r="C152">
            <v>230079</v>
          </cell>
        </row>
        <row r="153">
          <cell r="A153">
            <v>36373</v>
          </cell>
          <cell r="B153">
            <v>28985</v>
          </cell>
          <cell r="C153">
            <v>223788</v>
          </cell>
        </row>
        <row r="154">
          <cell r="A154">
            <v>36404</v>
          </cell>
          <cell r="B154">
            <v>30162</v>
          </cell>
          <cell r="C154">
            <v>208532</v>
          </cell>
        </row>
        <row r="155">
          <cell r="A155">
            <v>36434</v>
          </cell>
          <cell r="B155">
            <v>30011</v>
          </cell>
          <cell r="C155">
            <v>214805</v>
          </cell>
        </row>
        <row r="156">
          <cell r="A156">
            <v>36465</v>
          </cell>
          <cell r="B156">
            <v>28558</v>
          </cell>
          <cell r="C156">
            <v>209321</v>
          </cell>
        </row>
        <row r="157">
          <cell r="A157">
            <v>36495</v>
          </cell>
          <cell r="B157">
            <v>27528</v>
          </cell>
          <cell r="C157">
            <v>213924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1999</v>
          </cell>
          <cell r="B159">
            <v>345518</v>
          </cell>
          <cell r="C159">
            <v>2657371</v>
          </cell>
        </row>
        <row r="161">
          <cell r="A161">
            <v>36526</v>
          </cell>
          <cell r="B161">
            <v>26600</v>
          </cell>
          <cell r="C161">
            <v>210736</v>
          </cell>
        </row>
        <row r="162">
          <cell r="A162">
            <v>36557</v>
          </cell>
          <cell r="B162">
            <v>23244</v>
          </cell>
          <cell r="C162">
            <v>198292</v>
          </cell>
        </row>
        <row r="163">
          <cell r="A163">
            <v>36586</v>
          </cell>
          <cell r="B163">
            <v>25456</v>
          </cell>
          <cell r="C163">
            <v>206295</v>
          </cell>
        </row>
        <row r="164">
          <cell r="A164">
            <v>36617</v>
          </cell>
          <cell r="B164">
            <v>24015</v>
          </cell>
          <cell r="C164">
            <v>190803</v>
          </cell>
        </row>
        <row r="165">
          <cell r="A165">
            <v>36647</v>
          </cell>
          <cell r="B165">
            <v>23682</v>
          </cell>
          <cell r="C165">
            <v>197141</v>
          </cell>
        </row>
        <row r="166">
          <cell r="A166">
            <v>36678</v>
          </cell>
          <cell r="B166">
            <v>23270</v>
          </cell>
          <cell r="C166">
            <v>184364</v>
          </cell>
        </row>
        <row r="167">
          <cell r="A167">
            <v>36708</v>
          </cell>
          <cell r="B167">
            <v>23048</v>
          </cell>
          <cell r="C167">
            <v>192845</v>
          </cell>
        </row>
        <row r="168">
          <cell r="A168">
            <v>36739</v>
          </cell>
          <cell r="B168">
            <v>22854</v>
          </cell>
          <cell r="C168">
            <v>179800</v>
          </cell>
        </row>
        <row r="169">
          <cell r="A169">
            <v>36770</v>
          </cell>
          <cell r="B169">
            <v>22586</v>
          </cell>
          <cell r="C169">
            <v>180257</v>
          </cell>
        </row>
        <row r="170">
          <cell r="A170">
            <v>36800</v>
          </cell>
          <cell r="B170">
            <v>22988</v>
          </cell>
          <cell r="C170">
            <v>173637</v>
          </cell>
        </row>
        <row r="171">
          <cell r="A171">
            <v>36831</v>
          </cell>
          <cell r="B171">
            <v>22389</v>
          </cell>
          <cell r="C171">
            <v>174831</v>
          </cell>
        </row>
        <row r="172">
          <cell r="A172">
            <v>36861</v>
          </cell>
          <cell r="B172">
            <v>24422</v>
          </cell>
          <cell r="C172">
            <v>184331</v>
          </cell>
        </row>
        <row r="173">
          <cell r="A173" t="str">
            <v>Totals:</v>
          </cell>
          <cell r="B173" t="str">
            <v>__________</v>
          </cell>
          <cell r="C173" t="str">
            <v>__________</v>
          </cell>
        </row>
        <row r="174">
          <cell r="A174">
            <v>2000</v>
          </cell>
          <cell r="B174">
            <v>284554</v>
          </cell>
          <cell r="C174">
            <v>2273332</v>
          </cell>
        </row>
        <row r="176">
          <cell r="A176">
            <v>36892</v>
          </cell>
          <cell r="B176">
            <v>21615</v>
          </cell>
          <cell r="C176">
            <v>194740</v>
          </cell>
        </row>
        <row r="177">
          <cell r="A177">
            <v>36923</v>
          </cell>
          <cell r="B177">
            <v>20067</v>
          </cell>
          <cell r="C177">
            <v>162244</v>
          </cell>
        </row>
        <row r="178">
          <cell r="A178">
            <v>36951</v>
          </cell>
          <cell r="B178">
            <v>21481</v>
          </cell>
          <cell r="C178">
            <v>178153</v>
          </cell>
        </row>
        <row r="179">
          <cell r="A179">
            <v>36982</v>
          </cell>
          <cell r="B179">
            <v>21012</v>
          </cell>
          <cell r="C179">
            <v>194679</v>
          </cell>
        </row>
        <row r="180">
          <cell r="A180">
            <v>37012</v>
          </cell>
          <cell r="B180">
            <v>16541</v>
          </cell>
          <cell r="C180">
            <v>180341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58">
          <cell r="A58">
            <v>34394</v>
          </cell>
          <cell r="B58">
            <v>154320</v>
          </cell>
          <cell r="C58">
            <v>1043543</v>
          </cell>
        </row>
        <row r="59">
          <cell r="A59">
            <v>34425</v>
          </cell>
          <cell r="B59">
            <v>200020</v>
          </cell>
          <cell r="C59">
            <v>1736604</v>
          </cell>
        </row>
        <row r="60">
          <cell r="A60">
            <v>34455</v>
          </cell>
          <cell r="B60">
            <v>176658</v>
          </cell>
          <cell r="C60">
            <v>1643180</v>
          </cell>
        </row>
        <row r="61">
          <cell r="A61">
            <v>34486</v>
          </cell>
          <cell r="B61">
            <v>161758</v>
          </cell>
          <cell r="C61">
            <v>1344381</v>
          </cell>
        </row>
        <row r="62">
          <cell r="A62">
            <v>34516</v>
          </cell>
          <cell r="B62">
            <v>161767</v>
          </cell>
          <cell r="C62">
            <v>1423116</v>
          </cell>
        </row>
        <row r="63">
          <cell r="A63">
            <v>34547</v>
          </cell>
          <cell r="B63">
            <v>156019</v>
          </cell>
          <cell r="C63">
            <v>1364310</v>
          </cell>
        </row>
        <row r="64">
          <cell r="A64">
            <v>34578</v>
          </cell>
          <cell r="B64">
            <v>141994</v>
          </cell>
          <cell r="C64">
            <v>1282216</v>
          </cell>
        </row>
        <row r="65">
          <cell r="A65">
            <v>34608</v>
          </cell>
          <cell r="B65">
            <v>156490</v>
          </cell>
          <cell r="C65">
            <v>1325448</v>
          </cell>
        </row>
        <row r="66">
          <cell r="A66">
            <v>34639</v>
          </cell>
          <cell r="B66">
            <v>156134</v>
          </cell>
          <cell r="C66">
            <v>1223913</v>
          </cell>
        </row>
        <row r="67">
          <cell r="A67">
            <v>34669</v>
          </cell>
          <cell r="B67">
            <v>161264</v>
          </cell>
          <cell r="C67">
            <v>1207825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1994</v>
          </cell>
          <cell r="B69">
            <v>1626424</v>
          </cell>
          <cell r="C69">
            <v>13594536</v>
          </cell>
        </row>
        <row r="71">
          <cell r="A71">
            <v>34700</v>
          </cell>
          <cell r="B71">
            <v>154319</v>
          </cell>
          <cell r="C71">
            <v>1163595</v>
          </cell>
        </row>
        <row r="72">
          <cell r="A72">
            <v>34731</v>
          </cell>
          <cell r="B72">
            <v>139343</v>
          </cell>
          <cell r="C72">
            <v>1023275</v>
          </cell>
        </row>
        <row r="73">
          <cell r="A73">
            <v>34759</v>
          </cell>
          <cell r="B73">
            <v>150883</v>
          </cell>
          <cell r="C73">
            <v>1117326</v>
          </cell>
        </row>
        <row r="74">
          <cell r="A74">
            <v>34790</v>
          </cell>
          <cell r="B74">
            <v>134359</v>
          </cell>
          <cell r="C74">
            <v>1061197</v>
          </cell>
        </row>
        <row r="75">
          <cell r="A75">
            <v>34820</v>
          </cell>
          <cell r="B75">
            <v>140628</v>
          </cell>
          <cell r="C75">
            <v>1022514</v>
          </cell>
        </row>
        <row r="76">
          <cell r="A76">
            <v>34851</v>
          </cell>
          <cell r="B76">
            <v>126006</v>
          </cell>
          <cell r="C76">
            <v>932753</v>
          </cell>
        </row>
        <row r="77">
          <cell r="A77">
            <v>34881</v>
          </cell>
          <cell r="B77">
            <v>130015</v>
          </cell>
          <cell r="C77">
            <v>1023940</v>
          </cell>
        </row>
        <row r="78">
          <cell r="A78">
            <v>34912</v>
          </cell>
          <cell r="B78">
            <v>124032</v>
          </cell>
          <cell r="C78">
            <v>994993</v>
          </cell>
        </row>
        <row r="79">
          <cell r="A79">
            <v>34943</v>
          </cell>
          <cell r="B79">
            <v>117073</v>
          </cell>
          <cell r="C79">
            <v>891862</v>
          </cell>
        </row>
        <row r="80">
          <cell r="A80">
            <v>34973</v>
          </cell>
          <cell r="B80">
            <v>119414</v>
          </cell>
          <cell r="C80">
            <v>901404</v>
          </cell>
        </row>
        <row r="81">
          <cell r="A81">
            <v>35004</v>
          </cell>
          <cell r="B81">
            <v>114794</v>
          </cell>
          <cell r="C81">
            <v>877739</v>
          </cell>
        </row>
        <row r="82">
          <cell r="A82">
            <v>35034</v>
          </cell>
          <cell r="B82">
            <v>112658</v>
          </cell>
          <cell r="C82">
            <v>871405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1995</v>
          </cell>
          <cell r="B84">
            <v>1563524</v>
          </cell>
          <cell r="C84">
            <v>11882003</v>
          </cell>
        </row>
        <row r="86">
          <cell r="A86">
            <v>35065</v>
          </cell>
          <cell r="B86">
            <v>115683</v>
          </cell>
          <cell r="C86">
            <v>868988</v>
          </cell>
        </row>
        <row r="87">
          <cell r="A87">
            <v>35096</v>
          </cell>
          <cell r="B87">
            <v>110280</v>
          </cell>
          <cell r="C87">
            <v>805969</v>
          </cell>
        </row>
        <row r="88">
          <cell r="A88">
            <v>35125</v>
          </cell>
          <cell r="B88">
            <v>121222</v>
          </cell>
          <cell r="C88">
            <v>865057</v>
          </cell>
        </row>
        <row r="89">
          <cell r="A89">
            <v>35156</v>
          </cell>
          <cell r="B89">
            <v>112141</v>
          </cell>
          <cell r="C89">
            <v>855367</v>
          </cell>
        </row>
        <row r="90">
          <cell r="A90">
            <v>35186</v>
          </cell>
          <cell r="B90">
            <v>108958</v>
          </cell>
          <cell r="C90">
            <v>871790</v>
          </cell>
        </row>
        <row r="91">
          <cell r="A91">
            <v>35217</v>
          </cell>
          <cell r="B91">
            <v>99966</v>
          </cell>
          <cell r="C91">
            <v>803516</v>
          </cell>
        </row>
        <row r="92">
          <cell r="A92">
            <v>35247</v>
          </cell>
          <cell r="B92">
            <v>103244</v>
          </cell>
          <cell r="C92">
            <v>800175</v>
          </cell>
        </row>
        <row r="93">
          <cell r="A93">
            <v>35278</v>
          </cell>
          <cell r="B93">
            <v>103538</v>
          </cell>
          <cell r="C93">
            <v>804455</v>
          </cell>
        </row>
        <row r="94">
          <cell r="A94">
            <v>35309</v>
          </cell>
          <cell r="B94">
            <v>98766</v>
          </cell>
          <cell r="C94">
            <v>827473</v>
          </cell>
        </row>
        <row r="95">
          <cell r="A95">
            <v>35339</v>
          </cell>
          <cell r="B95">
            <v>99641</v>
          </cell>
          <cell r="C95">
            <v>772185</v>
          </cell>
        </row>
        <row r="96">
          <cell r="A96">
            <v>35370</v>
          </cell>
          <cell r="B96">
            <v>97161</v>
          </cell>
          <cell r="C96">
            <v>713932</v>
          </cell>
        </row>
        <row r="97">
          <cell r="A97">
            <v>35400</v>
          </cell>
          <cell r="B97">
            <v>96312</v>
          </cell>
          <cell r="C97">
            <v>718301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1996</v>
          </cell>
          <cell r="B99">
            <v>1266912</v>
          </cell>
          <cell r="C99">
            <v>9707208</v>
          </cell>
        </row>
        <row r="101">
          <cell r="A101">
            <v>35431</v>
          </cell>
          <cell r="B101">
            <v>99891</v>
          </cell>
          <cell r="C101">
            <v>692950</v>
          </cell>
        </row>
        <row r="102">
          <cell r="A102">
            <v>35462</v>
          </cell>
          <cell r="B102">
            <v>91683</v>
          </cell>
          <cell r="C102">
            <v>638232</v>
          </cell>
        </row>
        <row r="103">
          <cell r="A103">
            <v>35490</v>
          </cell>
          <cell r="B103">
            <v>96174</v>
          </cell>
          <cell r="C103">
            <v>672468</v>
          </cell>
        </row>
        <row r="104">
          <cell r="A104">
            <v>35521</v>
          </cell>
          <cell r="B104">
            <v>93100</v>
          </cell>
          <cell r="C104">
            <v>645142</v>
          </cell>
        </row>
        <row r="105">
          <cell r="A105">
            <v>35551</v>
          </cell>
          <cell r="B105">
            <v>93033</v>
          </cell>
          <cell r="C105">
            <v>613725</v>
          </cell>
        </row>
        <row r="106">
          <cell r="A106">
            <v>35582</v>
          </cell>
          <cell r="B106">
            <v>90710</v>
          </cell>
          <cell r="C106">
            <v>596867</v>
          </cell>
        </row>
        <row r="107">
          <cell r="A107">
            <v>35612</v>
          </cell>
          <cell r="B107">
            <v>105215</v>
          </cell>
          <cell r="C107">
            <v>634562</v>
          </cell>
        </row>
        <row r="108">
          <cell r="A108">
            <v>35643</v>
          </cell>
          <cell r="B108">
            <v>99865</v>
          </cell>
          <cell r="C108">
            <v>646405</v>
          </cell>
        </row>
        <row r="109">
          <cell r="A109">
            <v>35674</v>
          </cell>
          <cell r="B109">
            <v>96479</v>
          </cell>
          <cell r="C109">
            <v>600999</v>
          </cell>
        </row>
        <row r="110">
          <cell r="A110">
            <v>35704</v>
          </cell>
          <cell r="B110">
            <v>104030</v>
          </cell>
          <cell r="C110">
            <v>632011</v>
          </cell>
        </row>
        <row r="111">
          <cell r="A111">
            <v>35735</v>
          </cell>
          <cell r="B111">
            <v>94383</v>
          </cell>
          <cell r="C111">
            <v>562796</v>
          </cell>
        </row>
        <row r="112">
          <cell r="A112">
            <v>35765</v>
          </cell>
          <cell r="B112">
            <v>99895</v>
          </cell>
          <cell r="C112">
            <v>595735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1997</v>
          </cell>
          <cell r="B114">
            <v>1164458</v>
          </cell>
          <cell r="C114">
            <v>7531892</v>
          </cell>
        </row>
        <row r="116">
          <cell r="A116">
            <v>35796</v>
          </cell>
          <cell r="B116">
            <v>100517</v>
          </cell>
          <cell r="C116">
            <v>613906</v>
          </cell>
        </row>
        <row r="117">
          <cell r="A117">
            <v>35827</v>
          </cell>
          <cell r="B117">
            <v>84641</v>
          </cell>
          <cell r="C117">
            <v>552660</v>
          </cell>
        </row>
        <row r="118">
          <cell r="A118">
            <v>35855</v>
          </cell>
          <cell r="B118">
            <v>87642</v>
          </cell>
          <cell r="C118">
            <v>632547</v>
          </cell>
        </row>
        <row r="119">
          <cell r="A119">
            <v>35886</v>
          </cell>
          <cell r="B119">
            <v>77842</v>
          </cell>
          <cell r="C119">
            <v>598909</v>
          </cell>
        </row>
        <row r="120">
          <cell r="A120">
            <v>35916</v>
          </cell>
          <cell r="B120">
            <v>75579</v>
          </cell>
          <cell r="C120">
            <v>615363</v>
          </cell>
        </row>
        <row r="121">
          <cell r="A121">
            <v>35947</v>
          </cell>
          <cell r="B121">
            <v>68429</v>
          </cell>
          <cell r="C121">
            <v>571754</v>
          </cell>
        </row>
        <row r="122">
          <cell r="A122">
            <v>35977</v>
          </cell>
          <cell r="B122">
            <v>67131</v>
          </cell>
          <cell r="C122">
            <v>599355</v>
          </cell>
        </row>
        <row r="123">
          <cell r="A123">
            <v>36008</v>
          </cell>
          <cell r="B123">
            <v>68814</v>
          </cell>
          <cell r="C123">
            <v>572088</v>
          </cell>
        </row>
        <row r="124">
          <cell r="A124">
            <v>36039</v>
          </cell>
          <cell r="B124">
            <v>67003</v>
          </cell>
          <cell r="C124">
            <v>538082</v>
          </cell>
        </row>
        <row r="125">
          <cell r="A125">
            <v>36069</v>
          </cell>
          <cell r="B125">
            <v>69834</v>
          </cell>
          <cell r="C125">
            <v>568944</v>
          </cell>
        </row>
        <row r="126">
          <cell r="A126">
            <v>36100</v>
          </cell>
          <cell r="B126">
            <v>63333</v>
          </cell>
          <cell r="C126">
            <v>541824</v>
          </cell>
        </row>
        <row r="127">
          <cell r="A127">
            <v>36130</v>
          </cell>
          <cell r="B127">
            <v>66457</v>
          </cell>
          <cell r="C127">
            <v>521711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1998</v>
          </cell>
          <cell r="B129">
            <v>897222</v>
          </cell>
          <cell r="C129">
            <v>6927143</v>
          </cell>
        </row>
        <row r="131">
          <cell r="A131">
            <v>36161</v>
          </cell>
          <cell r="B131">
            <v>65271</v>
          </cell>
          <cell r="C131">
            <v>501009</v>
          </cell>
        </row>
        <row r="132">
          <cell r="A132">
            <v>36192</v>
          </cell>
          <cell r="B132">
            <v>56938</v>
          </cell>
          <cell r="C132">
            <v>456914</v>
          </cell>
        </row>
        <row r="133">
          <cell r="A133">
            <v>36220</v>
          </cell>
          <cell r="B133">
            <v>65406</v>
          </cell>
          <cell r="C133">
            <v>501667</v>
          </cell>
        </row>
        <row r="134">
          <cell r="A134">
            <v>36251</v>
          </cell>
          <cell r="B134">
            <v>60220</v>
          </cell>
          <cell r="C134">
            <v>479837</v>
          </cell>
        </row>
        <row r="135">
          <cell r="A135">
            <v>36281</v>
          </cell>
          <cell r="B135">
            <v>61277</v>
          </cell>
          <cell r="C135">
            <v>489844</v>
          </cell>
        </row>
        <row r="136">
          <cell r="A136">
            <v>36312</v>
          </cell>
          <cell r="B136">
            <v>57821</v>
          </cell>
          <cell r="C136">
            <v>488998</v>
          </cell>
        </row>
        <row r="137">
          <cell r="A137">
            <v>36342</v>
          </cell>
          <cell r="B137">
            <v>57994</v>
          </cell>
          <cell r="C137">
            <v>485921</v>
          </cell>
        </row>
        <row r="138">
          <cell r="A138">
            <v>36373</v>
          </cell>
          <cell r="B138">
            <v>57102</v>
          </cell>
          <cell r="C138">
            <v>467240</v>
          </cell>
        </row>
        <row r="139">
          <cell r="A139">
            <v>36404</v>
          </cell>
          <cell r="B139">
            <v>55034</v>
          </cell>
          <cell r="C139">
            <v>399871</v>
          </cell>
        </row>
        <row r="140">
          <cell r="A140">
            <v>36434</v>
          </cell>
          <cell r="B140">
            <v>58615</v>
          </cell>
          <cell r="C140">
            <v>460530</v>
          </cell>
        </row>
        <row r="141">
          <cell r="A141">
            <v>36465</v>
          </cell>
          <cell r="B141">
            <v>54560</v>
          </cell>
          <cell r="C141">
            <v>437490</v>
          </cell>
        </row>
        <row r="142">
          <cell r="A142">
            <v>36495</v>
          </cell>
          <cell r="B142">
            <v>53631</v>
          </cell>
          <cell r="C142">
            <v>431915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1999</v>
          </cell>
          <cell r="B144">
            <v>703869</v>
          </cell>
          <cell r="C144">
            <v>5601236</v>
          </cell>
        </row>
        <row r="146">
          <cell r="A146">
            <v>36526</v>
          </cell>
          <cell r="B146">
            <v>52562</v>
          </cell>
          <cell r="C146">
            <v>401897</v>
          </cell>
        </row>
        <row r="147">
          <cell r="A147">
            <v>36557</v>
          </cell>
          <cell r="B147">
            <v>51567</v>
          </cell>
          <cell r="C147">
            <v>387491</v>
          </cell>
        </row>
        <row r="148">
          <cell r="A148">
            <v>36586</v>
          </cell>
          <cell r="B148">
            <v>51551</v>
          </cell>
          <cell r="C148">
            <v>410470</v>
          </cell>
        </row>
        <row r="149">
          <cell r="A149">
            <v>36617</v>
          </cell>
          <cell r="B149">
            <v>48453</v>
          </cell>
          <cell r="C149">
            <v>389445</v>
          </cell>
        </row>
        <row r="150">
          <cell r="A150">
            <v>36647</v>
          </cell>
          <cell r="B150">
            <v>47868</v>
          </cell>
          <cell r="C150">
            <v>390133</v>
          </cell>
        </row>
        <row r="151">
          <cell r="A151">
            <v>36678</v>
          </cell>
          <cell r="B151">
            <v>45267</v>
          </cell>
          <cell r="C151">
            <v>384385</v>
          </cell>
        </row>
        <row r="152">
          <cell r="A152">
            <v>36708</v>
          </cell>
          <cell r="B152">
            <v>44228</v>
          </cell>
          <cell r="C152">
            <v>389837</v>
          </cell>
        </row>
        <row r="153">
          <cell r="A153">
            <v>36739</v>
          </cell>
          <cell r="B153">
            <v>44908</v>
          </cell>
          <cell r="C153">
            <v>393259</v>
          </cell>
        </row>
        <row r="154">
          <cell r="A154">
            <v>36770</v>
          </cell>
          <cell r="B154">
            <v>45139</v>
          </cell>
          <cell r="C154">
            <v>370444</v>
          </cell>
        </row>
        <row r="155">
          <cell r="A155">
            <v>36800</v>
          </cell>
          <cell r="B155">
            <v>44169</v>
          </cell>
          <cell r="C155">
            <v>359054</v>
          </cell>
        </row>
        <row r="156">
          <cell r="A156">
            <v>36831</v>
          </cell>
          <cell r="B156">
            <v>44403</v>
          </cell>
          <cell r="C156">
            <v>342814</v>
          </cell>
        </row>
        <row r="157">
          <cell r="A157">
            <v>36861</v>
          </cell>
          <cell r="B157">
            <v>41483</v>
          </cell>
          <cell r="C157">
            <v>348892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2000</v>
          </cell>
          <cell r="B159">
            <v>561598</v>
          </cell>
          <cell r="C159">
            <v>4568121</v>
          </cell>
        </row>
        <row r="161">
          <cell r="A161">
            <v>36892</v>
          </cell>
          <cell r="B161">
            <v>40236</v>
          </cell>
          <cell r="C161">
            <v>332500</v>
          </cell>
        </row>
        <row r="162">
          <cell r="A162">
            <v>36923</v>
          </cell>
          <cell r="B162">
            <v>35470</v>
          </cell>
          <cell r="C162">
            <v>299898</v>
          </cell>
        </row>
        <row r="163">
          <cell r="A163">
            <v>36951</v>
          </cell>
          <cell r="B163">
            <v>39481</v>
          </cell>
          <cell r="C163">
            <v>334318</v>
          </cell>
        </row>
        <row r="164">
          <cell r="A164">
            <v>36982</v>
          </cell>
          <cell r="B164">
            <v>38487</v>
          </cell>
          <cell r="C164">
            <v>294195</v>
          </cell>
        </row>
        <row r="165">
          <cell r="A165">
            <v>37012</v>
          </cell>
          <cell r="B165">
            <v>31131</v>
          </cell>
          <cell r="C165">
            <v>243202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71">
          <cell r="A71">
            <v>34425</v>
          </cell>
          <cell r="B71">
            <v>132173</v>
          </cell>
          <cell r="C71">
            <v>940255</v>
          </cell>
        </row>
        <row r="72">
          <cell r="A72">
            <v>34455</v>
          </cell>
          <cell r="B72">
            <v>194421</v>
          </cell>
          <cell r="C72">
            <v>1781695</v>
          </cell>
        </row>
        <row r="73">
          <cell r="A73">
            <v>34486</v>
          </cell>
          <cell r="B73">
            <v>158064</v>
          </cell>
          <cell r="C73">
            <v>1531347</v>
          </cell>
        </row>
        <row r="74">
          <cell r="A74">
            <v>34516</v>
          </cell>
          <cell r="B74">
            <v>151925</v>
          </cell>
          <cell r="C74">
            <v>1581340</v>
          </cell>
        </row>
        <row r="75">
          <cell r="A75">
            <v>34547</v>
          </cell>
          <cell r="B75">
            <v>139854</v>
          </cell>
          <cell r="C75">
            <v>1501681</v>
          </cell>
        </row>
        <row r="76">
          <cell r="A76">
            <v>34578</v>
          </cell>
          <cell r="B76">
            <v>150990</v>
          </cell>
          <cell r="C76">
            <v>1324026</v>
          </cell>
        </row>
        <row r="77">
          <cell r="A77">
            <v>34608</v>
          </cell>
          <cell r="B77">
            <v>144152</v>
          </cell>
          <cell r="C77">
            <v>1288901</v>
          </cell>
        </row>
        <row r="78">
          <cell r="A78">
            <v>34639</v>
          </cell>
          <cell r="B78">
            <v>133441</v>
          </cell>
          <cell r="C78">
            <v>1190159</v>
          </cell>
        </row>
        <row r="79">
          <cell r="A79">
            <v>34669</v>
          </cell>
          <cell r="B79">
            <v>125971</v>
          </cell>
          <cell r="C79">
            <v>1208319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1994</v>
          </cell>
          <cell r="B81">
            <v>1330991</v>
          </cell>
          <cell r="C81">
            <v>12347723</v>
          </cell>
        </row>
        <row r="83">
          <cell r="A83">
            <v>34700</v>
          </cell>
          <cell r="B83">
            <v>117853</v>
          </cell>
          <cell r="C83">
            <v>1108844</v>
          </cell>
        </row>
        <row r="84">
          <cell r="A84">
            <v>34731</v>
          </cell>
          <cell r="B84">
            <v>106001</v>
          </cell>
          <cell r="C84">
            <v>1034941</v>
          </cell>
        </row>
        <row r="85">
          <cell r="A85">
            <v>34759</v>
          </cell>
          <cell r="B85">
            <v>112941</v>
          </cell>
          <cell r="C85">
            <v>1147628</v>
          </cell>
        </row>
        <row r="86">
          <cell r="A86">
            <v>34790</v>
          </cell>
          <cell r="B86">
            <v>99329</v>
          </cell>
          <cell r="C86">
            <v>1049195</v>
          </cell>
        </row>
        <row r="87">
          <cell r="A87">
            <v>34820</v>
          </cell>
          <cell r="B87">
            <v>101503</v>
          </cell>
          <cell r="C87">
            <v>1154370</v>
          </cell>
        </row>
        <row r="88">
          <cell r="A88">
            <v>34851</v>
          </cell>
          <cell r="B88">
            <v>91198</v>
          </cell>
          <cell r="C88">
            <v>1033273</v>
          </cell>
        </row>
        <row r="89">
          <cell r="A89">
            <v>34881</v>
          </cell>
          <cell r="B89">
            <v>96172</v>
          </cell>
          <cell r="C89">
            <v>1133643</v>
          </cell>
        </row>
        <row r="90">
          <cell r="A90">
            <v>34912</v>
          </cell>
          <cell r="B90">
            <v>92407</v>
          </cell>
          <cell r="C90">
            <v>1043262</v>
          </cell>
        </row>
        <row r="91">
          <cell r="A91">
            <v>34943</v>
          </cell>
          <cell r="B91">
            <v>85517</v>
          </cell>
          <cell r="C91">
            <v>987552</v>
          </cell>
        </row>
        <row r="92">
          <cell r="A92">
            <v>34973</v>
          </cell>
          <cell r="B92">
            <v>84420</v>
          </cell>
          <cell r="C92">
            <v>1017946</v>
          </cell>
        </row>
        <row r="93">
          <cell r="A93">
            <v>35004</v>
          </cell>
          <cell r="B93">
            <v>84038</v>
          </cell>
          <cell r="C93">
            <v>1005562</v>
          </cell>
        </row>
        <row r="94">
          <cell r="A94">
            <v>35034</v>
          </cell>
          <cell r="B94">
            <v>79355</v>
          </cell>
          <cell r="C94">
            <v>871603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1995</v>
          </cell>
          <cell r="B96">
            <v>1150734</v>
          </cell>
          <cell r="C96">
            <v>12587819</v>
          </cell>
        </row>
        <row r="98">
          <cell r="A98">
            <v>35065</v>
          </cell>
          <cell r="B98">
            <v>79573</v>
          </cell>
          <cell r="C98">
            <v>938672</v>
          </cell>
        </row>
        <row r="99">
          <cell r="A99">
            <v>35096</v>
          </cell>
          <cell r="B99">
            <v>73771</v>
          </cell>
          <cell r="C99">
            <v>929845</v>
          </cell>
        </row>
        <row r="100">
          <cell r="A100">
            <v>35125</v>
          </cell>
          <cell r="B100">
            <v>82733</v>
          </cell>
          <cell r="C100">
            <v>983667</v>
          </cell>
        </row>
        <row r="101">
          <cell r="A101">
            <v>35156</v>
          </cell>
          <cell r="B101">
            <v>74853</v>
          </cell>
          <cell r="C101">
            <v>937973</v>
          </cell>
        </row>
        <row r="102">
          <cell r="A102">
            <v>35186</v>
          </cell>
          <cell r="B102">
            <v>76610</v>
          </cell>
          <cell r="C102">
            <v>942257</v>
          </cell>
        </row>
        <row r="103">
          <cell r="A103">
            <v>35217</v>
          </cell>
          <cell r="B103">
            <v>73160</v>
          </cell>
          <cell r="C103">
            <v>891180</v>
          </cell>
        </row>
        <row r="104">
          <cell r="A104">
            <v>35247</v>
          </cell>
          <cell r="B104">
            <v>73244</v>
          </cell>
          <cell r="C104">
            <v>887367</v>
          </cell>
        </row>
        <row r="105">
          <cell r="A105">
            <v>35278</v>
          </cell>
          <cell r="B105">
            <v>70003</v>
          </cell>
          <cell r="C105">
            <v>856739</v>
          </cell>
        </row>
        <row r="106">
          <cell r="A106">
            <v>35309</v>
          </cell>
          <cell r="B106">
            <v>66381</v>
          </cell>
          <cell r="C106">
            <v>827763</v>
          </cell>
        </row>
        <row r="107">
          <cell r="A107">
            <v>35339</v>
          </cell>
          <cell r="B107">
            <v>69835</v>
          </cell>
          <cell r="C107">
            <v>821846</v>
          </cell>
        </row>
        <row r="108">
          <cell r="A108">
            <v>35370</v>
          </cell>
          <cell r="B108">
            <v>66659</v>
          </cell>
          <cell r="C108">
            <v>769359</v>
          </cell>
        </row>
        <row r="109">
          <cell r="A109">
            <v>35400</v>
          </cell>
          <cell r="B109">
            <v>64679</v>
          </cell>
          <cell r="C109">
            <v>765791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1996</v>
          </cell>
          <cell r="B111">
            <v>871501</v>
          </cell>
          <cell r="C111">
            <v>10552459</v>
          </cell>
        </row>
        <row r="113">
          <cell r="A113">
            <v>35431</v>
          </cell>
          <cell r="B113">
            <v>69955</v>
          </cell>
          <cell r="C113">
            <v>738316</v>
          </cell>
        </row>
        <row r="114">
          <cell r="A114">
            <v>35462</v>
          </cell>
          <cell r="B114">
            <v>65473</v>
          </cell>
          <cell r="C114">
            <v>674083</v>
          </cell>
        </row>
        <row r="115">
          <cell r="A115">
            <v>35490</v>
          </cell>
          <cell r="B115">
            <v>71432</v>
          </cell>
          <cell r="C115">
            <v>673767</v>
          </cell>
        </row>
        <row r="116">
          <cell r="A116">
            <v>35521</v>
          </cell>
          <cell r="B116">
            <v>65354</v>
          </cell>
          <cell r="C116">
            <v>708343</v>
          </cell>
        </row>
        <row r="117">
          <cell r="A117">
            <v>35551</v>
          </cell>
          <cell r="B117">
            <v>68374</v>
          </cell>
          <cell r="C117">
            <v>727837</v>
          </cell>
        </row>
        <row r="118">
          <cell r="A118">
            <v>35582</v>
          </cell>
          <cell r="B118">
            <v>64121</v>
          </cell>
          <cell r="C118">
            <v>646666</v>
          </cell>
        </row>
        <row r="119">
          <cell r="A119">
            <v>35612</v>
          </cell>
          <cell r="B119">
            <v>64781</v>
          </cell>
          <cell r="C119">
            <v>649527</v>
          </cell>
        </row>
        <row r="120">
          <cell r="A120">
            <v>35643</v>
          </cell>
          <cell r="B120">
            <v>60996</v>
          </cell>
          <cell r="C120">
            <v>611517</v>
          </cell>
        </row>
        <row r="121">
          <cell r="A121">
            <v>35674</v>
          </cell>
          <cell r="B121">
            <v>60860</v>
          </cell>
          <cell r="C121">
            <v>574213</v>
          </cell>
        </row>
        <row r="122">
          <cell r="A122">
            <v>35704</v>
          </cell>
          <cell r="B122">
            <v>58792</v>
          </cell>
          <cell r="C122">
            <v>577580</v>
          </cell>
        </row>
        <row r="123">
          <cell r="A123">
            <v>35735</v>
          </cell>
          <cell r="B123">
            <v>58208</v>
          </cell>
          <cell r="C123">
            <v>569325</v>
          </cell>
        </row>
        <row r="124">
          <cell r="A124">
            <v>35765</v>
          </cell>
          <cell r="B124">
            <v>59639</v>
          </cell>
          <cell r="C124">
            <v>577204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1997</v>
          </cell>
          <cell r="B126">
            <v>767985</v>
          </cell>
          <cell r="C126">
            <v>7728378</v>
          </cell>
        </row>
        <row r="128">
          <cell r="A128">
            <v>35796</v>
          </cell>
          <cell r="B128">
            <v>56458</v>
          </cell>
          <cell r="C128">
            <v>576383</v>
          </cell>
        </row>
        <row r="129">
          <cell r="A129">
            <v>35827</v>
          </cell>
          <cell r="B129">
            <v>51622</v>
          </cell>
          <cell r="C129">
            <v>493038</v>
          </cell>
        </row>
        <row r="130">
          <cell r="A130">
            <v>35855</v>
          </cell>
          <cell r="B130">
            <v>55140</v>
          </cell>
          <cell r="C130">
            <v>557112</v>
          </cell>
        </row>
        <row r="131">
          <cell r="A131">
            <v>35886</v>
          </cell>
          <cell r="B131">
            <v>54458</v>
          </cell>
          <cell r="C131">
            <v>515498</v>
          </cell>
        </row>
        <row r="132">
          <cell r="A132">
            <v>35916</v>
          </cell>
          <cell r="B132">
            <v>52170</v>
          </cell>
          <cell r="C132">
            <v>530717</v>
          </cell>
        </row>
        <row r="133">
          <cell r="A133">
            <v>35947</v>
          </cell>
          <cell r="B133">
            <v>50398</v>
          </cell>
          <cell r="C133">
            <v>509761</v>
          </cell>
        </row>
        <row r="134">
          <cell r="A134">
            <v>35977</v>
          </cell>
          <cell r="B134">
            <v>52899</v>
          </cell>
          <cell r="C134">
            <v>525450</v>
          </cell>
        </row>
        <row r="135">
          <cell r="A135">
            <v>36008</v>
          </cell>
          <cell r="B135">
            <v>55699</v>
          </cell>
          <cell r="C135">
            <v>453578</v>
          </cell>
        </row>
        <row r="136">
          <cell r="A136">
            <v>36039</v>
          </cell>
          <cell r="B136">
            <v>52491</v>
          </cell>
          <cell r="C136">
            <v>486090</v>
          </cell>
        </row>
        <row r="137">
          <cell r="A137">
            <v>36069</v>
          </cell>
          <cell r="B137">
            <v>55803</v>
          </cell>
          <cell r="C137">
            <v>481531</v>
          </cell>
        </row>
        <row r="138">
          <cell r="A138">
            <v>36100</v>
          </cell>
          <cell r="B138">
            <v>48860</v>
          </cell>
          <cell r="C138">
            <v>453923</v>
          </cell>
        </row>
        <row r="139">
          <cell r="A139">
            <v>36130</v>
          </cell>
          <cell r="B139">
            <v>48403</v>
          </cell>
          <cell r="C139">
            <v>414646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1998</v>
          </cell>
          <cell r="B141">
            <v>634401</v>
          </cell>
          <cell r="C141">
            <v>5997727</v>
          </cell>
        </row>
        <row r="143">
          <cell r="A143">
            <v>36161</v>
          </cell>
          <cell r="B143">
            <v>50779</v>
          </cell>
          <cell r="C143">
            <v>443625</v>
          </cell>
        </row>
        <row r="144">
          <cell r="A144">
            <v>36192</v>
          </cell>
          <cell r="B144">
            <v>44899</v>
          </cell>
          <cell r="C144">
            <v>380273</v>
          </cell>
        </row>
        <row r="145">
          <cell r="A145">
            <v>36220</v>
          </cell>
          <cell r="B145">
            <v>48147</v>
          </cell>
          <cell r="C145">
            <v>395129</v>
          </cell>
        </row>
        <row r="146">
          <cell r="A146">
            <v>36251</v>
          </cell>
          <cell r="B146">
            <v>47705</v>
          </cell>
          <cell r="C146">
            <v>423597</v>
          </cell>
        </row>
        <row r="147">
          <cell r="A147">
            <v>36281</v>
          </cell>
          <cell r="B147">
            <v>47601</v>
          </cell>
          <cell r="C147">
            <v>426872</v>
          </cell>
        </row>
        <row r="148">
          <cell r="A148">
            <v>36312</v>
          </cell>
          <cell r="B148">
            <v>47929</v>
          </cell>
          <cell r="C148">
            <v>423037</v>
          </cell>
        </row>
        <row r="149">
          <cell r="A149">
            <v>36342</v>
          </cell>
          <cell r="B149">
            <v>50661</v>
          </cell>
          <cell r="C149">
            <v>453675</v>
          </cell>
        </row>
        <row r="150">
          <cell r="A150">
            <v>36373</v>
          </cell>
          <cell r="B150">
            <v>47502</v>
          </cell>
          <cell r="C150">
            <v>446519</v>
          </cell>
        </row>
        <row r="151">
          <cell r="A151">
            <v>36404</v>
          </cell>
          <cell r="B151">
            <v>43762</v>
          </cell>
          <cell r="C151">
            <v>423798</v>
          </cell>
        </row>
        <row r="152">
          <cell r="A152">
            <v>36434</v>
          </cell>
          <cell r="B152">
            <v>45675</v>
          </cell>
          <cell r="C152">
            <v>425751</v>
          </cell>
        </row>
        <row r="153">
          <cell r="A153">
            <v>36465</v>
          </cell>
          <cell r="B153">
            <v>46363</v>
          </cell>
          <cell r="C153">
            <v>410454</v>
          </cell>
        </row>
        <row r="154">
          <cell r="A154">
            <v>36495</v>
          </cell>
          <cell r="B154">
            <v>49422</v>
          </cell>
          <cell r="C154">
            <v>416510</v>
          </cell>
        </row>
        <row r="155">
          <cell r="A155" t="str">
            <v>Totals:</v>
          </cell>
          <cell r="B155" t="str">
            <v>__________</v>
          </cell>
          <cell r="C155" t="str">
            <v>__________</v>
          </cell>
        </row>
        <row r="156">
          <cell r="A156">
            <v>1999</v>
          </cell>
          <cell r="B156">
            <v>570445</v>
          </cell>
          <cell r="C156">
            <v>5069240</v>
          </cell>
        </row>
        <row r="158">
          <cell r="A158">
            <v>36526</v>
          </cell>
          <cell r="B158">
            <v>46555</v>
          </cell>
          <cell r="C158">
            <v>393715</v>
          </cell>
        </row>
        <row r="159">
          <cell r="A159">
            <v>36557</v>
          </cell>
          <cell r="B159">
            <v>42030</v>
          </cell>
          <cell r="C159">
            <v>399674</v>
          </cell>
        </row>
        <row r="160">
          <cell r="A160">
            <v>36586</v>
          </cell>
          <cell r="B160">
            <v>44161</v>
          </cell>
          <cell r="C160">
            <v>398851</v>
          </cell>
        </row>
        <row r="161">
          <cell r="A161">
            <v>36617</v>
          </cell>
          <cell r="B161">
            <v>46019</v>
          </cell>
          <cell r="C161">
            <v>376177</v>
          </cell>
        </row>
        <row r="162">
          <cell r="A162">
            <v>36647</v>
          </cell>
          <cell r="B162">
            <v>47466</v>
          </cell>
          <cell r="C162">
            <v>391291</v>
          </cell>
        </row>
        <row r="163">
          <cell r="A163">
            <v>36678</v>
          </cell>
          <cell r="B163">
            <v>44002</v>
          </cell>
          <cell r="C163">
            <v>374947</v>
          </cell>
        </row>
        <row r="164">
          <cell r="A164">
            <v>36708</v>
          </cell>
          <cell r="B164">
            <v>41865</v>
          </cell>
          <cell r="C164">
            <v>371913</v>
          </cell>
        </row>
        <row r="165">
          <cell r="A165">
            <v>36739</v>
          </cell>
          <cell r="B165">
            <v>45138</v>
          </cell>
          <cell r="C165">
            <v>354338</v>
          </cell>
        </row>
        <row r="166">
          <cell r="A166">
            <v>36770</v>
          </cell>
          <cell r="B166">
            <v>43187</v>
          </cell>
          <cell r="C166">
            <v>358240</v>
          </cell>
        </row>
        <row r="167">
          <cell r="A167">
            <v>36800</v>
          </cell>
          <cell r="B167">
            <v>43938</v>
          </cell>
          <cell r="C167">
            <v>350444</v>
          </cell>
        </row>
        <row r="168">
          <cell r="A168">
            <v>36831</v>
          </cell>
          <cell r="B168">
            <v>41955</v>
          </cell>
          <cell r="C168">
            <v>332683</v>
          </cell>
        </row>
        <row r="169">
          <cell r="A169">
            <v>36861</v>
          </cell>
          <cell r="B169">
            <v>42782</v>
          </cell>
          <cell r="C169">
            <v>330157</v>
          </cell>
        </row>
        <row r="170">
          <cell r="A170" t="str">
            <v>Totals:</v>
          </cell>
          <cell r="B170" t="str">
            <v>__________</v>
          </cell>
          <cell r="C170" t="str">
            <v>__________</v>
          </cell>
        </row>
        <row r="171">
          <cell r="A171">
            <v>2000</v>
          </cell>
          <cell r="B171">
            <v>529098</v>
          </cell>
          <cell r="C171">
            <v>4432430</v>
          </cell>
        </row>
        <row r="173">
          <cell r="A173">
            <v>36892</v>
          </cell>
          <cell r="B173">
            <v>45511</v>
          </cell>
          <cell r="C173">
            <v>334842</v>
          </cell>
        </row>
        <row r="174">
          <cell r="A174">
            <v>36923</v>
          </cell>
          <cell r="B174">
            <v>40676</v>
          </cell>
          <cell r="C174">
            <v>304727</v>
          </cell>
        </row>
        <row r="175">
          <cell r="A175">
            <v>36951</v>
          </cell>
          <cell r="B175">
            <v>43359</v>
          </cell>
          <cell r="C175">
            <v>320527</v>
          </cell>
        </row>
        <row r="176">
          <cell r="A176">
            <v>36982</v>
          </cell>
          <cell r="B176">
            <v>42501</v>
          </cell>
          <cell r="C176">
            <v>302798</v>
          </cell>
        </row>
        <row r="177">
          <cell r="A177">
            <v>37012</v>
          </cell>
          <cell r="B177">
            <v>32229</v>
          </cell>
          <cell r="C177">
            <v>191960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56">
          <cell r="A56">
            <v>34455</v>
          </cell>
          <cell r="B56">
            <v>119363</v>
          </cell>
          <cell r="C56">
            <v>863375</v>
          </cell>
          <cell r="D56" t="str">
            <v>126,330      7234       51.42     225      1064</v>
          </cell>
        </row>
        <row r="57">
          <cell r="A57">
            <v>34486</v>
          </cell>
          <cell r="B57">
            <v>138214</v>
          </cell>
          <cell r="C57">
            <v>1334079</v>
          </cell>
          <cell r="D57" t="str">
            <v>160,392      9653       53.71     216      1292</v>
          </cell>
        </row>
        <row r="58">
          <cell r="A58">
            <v>34516</v>
          </cell>
          <cell r="B58">
            <v>146087</v>
          </cell>
          <cell r="C58">
            <v>1404641</v>
          </cell>
          <cell r="D58" t="str">
            <v>160,801      9616       52.40     212      1296</v>
          </cell>
        </row>
        <row r="59">
          <cell r="A59">
            <v>34547</v>
          </cell>
          <cell r="B59">
            <v>138912</v>
          </cell>
          <cell r="C59">
            <v>1304438</v>
          </cell>
          <cell r="D59" t="str">
            <v>195,484      9391       58.46     213      1400</v>
          </cell>
        </row>
        <row r="60">
          <cell r="A60">
            <v>34578</v>
          </cell>
          <cell r="B60">
            <v>127922</v>
          </cell>
          <cell r="C60">
            <v>1153540</v>
          </cell>
          <cell r="D60" t="str">
            <v>268,245      9018       67.71     216      1305</v>
          </cell>
        </row>
        <row r="61">
          <cell r="A61">
            <v>34608</v>
          </cell>
          <cell r="B61">
            <v>130725</v>
          </cell>
          <cell r="C61">
            <v>1175710</v>
          </cell>
          <cell r="D61" t="str">
            <v>207,434      8994       61.34     218      1443</v>
          </cell>
        </row>
        <row r="62">
          <cell r="A62">
            <v>34639</v>
          </cell>
          <cell r="B62">
            <v>126110</v>
          </cell>
          <cell r="C62">
            <v>1094898</v>
          </cell>
          <cell r="D62" t="str">
            <v>190,728      8683       60.20     219      1395</v>
          </cell>
        </row>
        <row r="63">
          <cell r="A63">
            <v>34669</v>
          </cell>
          <cell r="B63">
            <v>122142</v>
          </cell>
          <cell r="C63">
            <v>1066514</v>
          </cell>
          <cell r="D63" t="str">
            <v>184,475      8732       60.16     215      1432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  <cell r="D64" t="str">
            <v>__________</v>
          </cell>
        </row>
        <row r="65">
          <cell r="A65">
            <v>1994</v>
          </cell>
          <cell r="B65">
            <v>1049475</v>
          </cell>
          <cell r="C65">
            <v>9397195</v>
          </cell>
          <cell r="D65">
            <v>1493889</v>
          </cell>
        </row>
        <row r="67">
          <cell r="A67">
            <v>34700</v>
          </cell>
          <cell r="B67">
            <v>113865</v>
          </cell>
          <cell r="C67">
            <v>1026943</v>
          </cell>
          <cell r="D67" t="str">
            <v>171,772      9019       60.14     215      1447</v>
          </cell>
        </row>
        <row r="68">
          <cell r="A68">
            <v>34731</v>
          </cell>
          <cell r="B68">
            <v>99931</v>
          </cell>
          <cell r="C68">
            <v>885426</v>
          </cell>
          <cell r="D68" t="str">
            <v>176,305      8861       63.82     215      1357</v>
          </cell>
        </row>
        <row r="69">
          <cell r="A69">
            <v>34759</v>
          </cell>
          <cell r="B69">
            <v>108844</v>
          </cell>
          <cell r="C69">
            <v>988720</v>
          </cell>
          <cell r="D69" t="str">
            <v>189,252      9084       63.49     216      1471</v>
          </cell>
        </row>
        <row r="70">
          <cell r="A70">
            <v>34790</v>
          </cell>
          <cell r="B70">
            <v>98293</v>
          </cell>
          <cell r="C70">
            <v>897888</v>
          </cell>
          <cell r="D70" t="str">
            <v>162,374      9135       62.29     213      1422</v>
          </cell>
        </row>
        <row r="71">
          <cell r="A71">
            <v>34820</v>
          </cell>
          <cell r="B71">
            <v>97822</v>
          </cell>
          <cell r="C71">
            <v>911172</v>
          </cell>
          <cell r="D71" t="str">
            <v>164,292      9315       62.68     214      1475</v>
          </cell>
        </row>
        <row r="72">
          <cell r="A72">
            <v>34851</v>
          </cell>
          <cell r="B72">
            <v>88345</v>
          </cell>
          <cell r="C72">
            <v>837147</v>
          </cell>
          <cell r="D72" t="str">
            <v>153,988      9476       63.54     206      1405</v>
          </cell>
        </row>
        <row r="73">
          <cell r="A73">
            <v>34881</v>
          </cell>
          <cell r="B73">
            <v>91896</v>
          </cell>
          <cell r="C73">
            <v>870537</v>
          </cell>
          <cell r="D73" t="str">
            <v>147,898      9474       61.68     207      1464</v>
          </cell>
        </row>
        <row r="74">
          <cell r="A74">
            <v>34912</v>
          </cell>
          <cell r="B74">
            <v>80900</v>
          </cell>
          <cell r="C74">
            <v>834140</v>
          </cell>
          <cell r="D74" t="str">
            <v>138,448     10311       63.12     208      1428</v>
          </cell>
        </row>
        <row r="75">
          <cell r="A75">
            <v>34943</v>
          </cell>
          <cell r="B75">
            <v>75860</v>
          </cell>
          <cell r="C75">
            <v>784461</v>
          </cell>
          <cell r="D75" t="str">
            <v>139,969     10341       64.85     209      1414</v>
          </cell>
        </row>
        <row r="76">
          <cell r="A76">
            <v>34973</v>
          </cell>
          <cell r="B76">
            <v>78952</v>
          </cell>
          <cell r="C76">
            <v>776976</v>
          </cell>
          <cell r="D76" t="str">
            <v>137,479      9842       63.52     206      1358</v>
          </cell>
        </row>
        <row r="77">
          <cell r="A77">
            <v>35004</v>
          </cell>
          <cell r="B77">
            <v>75906</v>
          </cell>
          <cell r="C77">
            <v>719716</v>
          </cell>
          <cell r="D77" t="str">
            <v>135,123      9482       64.03     204      1304</v>
          </cell>
        </row>
        <row r="78">
          <cell r="A78">
            <v>35034</v>
          </cell>
          <cell r="B78">
            <v>79355</v>
          </cell>
          <cell r="C78">
            <v>755924</v>
          </cell>
          <cell r="D78" t="str">
            <v>126,454      9526       61.44     206      1376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  <cell r="D79" t="str">
            <v>__________</v>
          </cell>
        </row>
        <row r="80">
          <cell r="A80">
            <v>1995</v>
          </cell>
          <cell r="B80">
            <v>1089969</v>
          </cell>
          <cell r="C80">
            <v>10289050</v>
          </cell>
          <cell r="D80">
            <v>1843354</v>
          </cell>
        </row>
        <row r="82">
          <cell r="A82">
            <v>35065</v>
          </cell>
          <cell r="B82">
            <v>81637</v>
          </cell>
          <cell r="C82">
            <v>728942</v>
          </cell>
          <cell r="D82" t="str">
            <v>160,594      8930       66.30     210      1324</v>
          </cell>
        </row>
        <row r="83">
          <cell r="A83">
            <v>35096</v>
          </cell>
          <cell r="B83">
            <v>79064</v>
          </cell>
          <cell r="C83">
            <v>640343</v>
          </cell>
          <cell r="D83" t="str">
            <v>159,168      8100       66.81     210      1251</v>
          </cell>
        </row>
        <row r="84">
          <cell r="A84">
            <v>35125</v>
          </cell>
          <cell r="B84">
            <v>80539</v>
          </cell>
          <cell r="C84">
            <v>729706</v>
          </cell>
          <cell r="D84" t="str">
            <v>152,790      9061       65.48     211      1344</v>
          </cell>
        </row>
        <row r="85">
          <cell r="A85">
            <v>35156</v>
          </cell>
          <cell r="B85">
            <v>68835</v>
          </cell>
          <cell r="C85">
            <v>700646</v>
          </cell>
          <cell r="D85" t="str">
            <v>136,119     10179       66.41     209      1312</v>
          </cell>
        </row>
        <row r="86">
          <cell r="A86">
            <v>35186</v>
          </cell>
          <cell r="B86">
            <v>66749</v>
          </cell>
          <cell r="C86">
            <v>710776</v>
          </cell>
          <cell r="D86" t="str">
            <v>143,023     10649       68.18     208      1358</v>
          </cell>
        </row>
        <row r="87">
          <cell r="A87">
            <v>35217</v>
          </cell>
          <cell r="B87">
            <v>59243</v>
          </cell>
          <cell r="C87">
            <v>669194</v>
          </cell>
          <cell r="D87" t="str">
            <v>117,623     11296       66.50     206      1248</v>
          </cell>
        </row>
        <row r="88">
          <cell r="A88">
            <v>35247</v>
          </cell>
          <cell r="B88">
            <v>59092</v>
          </cell>
          <cell r="C88">
            <v>701117</v>
          </cell>
          <cell r="D88" t="str">
            <v>128,750     11865       68.54     202      1307</v>
          </cell>
        </row>
        <row r="89">
          <cell r="A89">
            <v>35278</v>
          </cell>
          <cell r="B89">
            <v>65394</v>
          </cell>
          <cell r="C89">
            <v>670142</v>
          </cell>
          <cell r="D89" t="str">
            <v>123,351     10248       65.35     202      1257</v>
          </cell>
        </row>
        <row r="90">
          <cell r="A90">
            <v>35309</v>
          </cell>
          <cell r="B90">
            <v>63295</v>
          </cell>
          <cell r="C90">
            <v>635904</v>
          </cell>
          <cell r="D90" t="str">
            <v>99,357     10047       61.09     201      1184</v>
          </cell>
        </row>
        <row r="91">
          <cell r="A91">
            <v>35339</v>
          </cell>
          <cell r="B91">
            <v>61789</v>
          </cell>
          <cell r="C91">
            <v>643977</v>
          </cell>
          <cell r="D91" t="str">
            <v>107,722     10423       63.55     200      1231</v>
          </cell>
        </row>
        <row r="92">
          <cell r="A92">
            <v>35370</v>
          </cell>
          <cell r="B92">
            <v>59360</v>
          </cell>
          <cell r="C92">
            <v>618753</v>
          </cell>
          <cell r="D92" t="str">
            <v>113,296     10424       65.62     199      1206</v>
          </cell>
        </row>
        <row r="93">
          <cell r="A93">
            <v>35400</v>
          </cell>
          <cell r="B93">
            <v>59112</v>
          </cell>
          <cell r="C93">
            <v>612304</v>
          </cell>
          <cell r="D93" t="str">
            <v>111,550     10359       65.36     201      1227</v>
          </cell>
        </row>
        <row r="94">
          <cell r="A94" t="str">
            <v>Totals:</v>
          </cell>
          <cell r="B94" t="str">
            <v>__________</v>
          </cell>
          <cell r="C94" t="str">
            <v>__________</v>
          </cell>
          <cell r="D94" t="str">
            <v>__________</v>
          </cell>
        </row>
        <row r="95">
          <cell r="A95">
            <v>1996</v>
          </cell>
          <cell r="B95">
            <v>804109</v>
          </cell>
          <cell r="C95">
            <v>8061804</v>
          </cell>
          <cell r="D95">
            <v>1553343</v>
          </cell>
        </row>
        <row r="97">
          <cell r="A97">
            <v>35431</v>
          </cell>
          <cell r="B97">
            <v>61209</v>
          </cell>
          <cell r="C97">
            <v>586829</v>
          </cell>
          <cell r="D97" t="str">
            <v>113,194      9588       64.90     203      1194</v>
          </cell>
        </row>
        <row r="98">
          <cell r="A98">
            <v>35462</v>
          </cell>
          <cell r="B98">
            <v>57746</v>
          </cell>
          <cell r="C98">
            <v>537675</v>
          </cell>
          <cell r="D98" t="str">
            <v>80,781      9312       58.31     203      1162</v>
          </cell>
        </row>
        <row r="99">
          <cell r="A99">
            <v>35490</v>
          </cell>
          <cell r="B99">
            <v>57969</v>
          </cell>
          <cell r="C99">
            <v>596481</v>
          </cell>
          <cell r="D99" t="str">
            <v>101,469     10290       63.64     204      1240</v>
          </cell>
        </row>
        <row r="100">
          <cell r="A100">
            <v>35521</v>
          </cell>
          <cell r="B100">
            <v>57791</v>
          </cell>
          <cell r="C100">
            <v>565961</v>
          </cell>
          <cell r="D100" t="str">
            <v>106,864      9794       64.90     205      1222</v>
          </cell>
        </row>
        <row r="101">
          <cell r="A101">
            <v>35551</v>
          </cell>
          <cell r="B101">
            <v>58171</v>
          </cell>
          <cell r="C101">
            <v>562826</v>
          </cell>
          <cell r="D101" t="str">
            <v>106,050      9676       64.58     202      1220</v>
          </cell>
        </row>
        <row r="102">
          <cell r="A102">
            <v>35582</v>
          </cell>
          <cell r="B102">
            <v>53478</v>
          </cell>
          <cell r="C102">
            <v>523599</v>
          </cell>
          <cell r="D102" t="str">
            <v>109,472      9791       67.18     201      1246</v>
          </cell>
        </row>
        <row r="103">
          <cell r="A103">
            <v>35612</v>
          </cell>
          <cell r="B103">
            <v>54717</v>
          </cell>
          <cell r="C103">
            <v>543486</v>
          </cell>
          <cell r="D103" t="str">
            <v>99,408      9933       64.50     202      1312</v>
          </cell>
        </row>
        <row r="104">
          <cell r="A104">
            <v>35643</v>
          </cell>
          <cell r="B104">
            <v>53561</v>
          </cell>
          <cell r="C104">
            <v>546792</v>
          </cell>
          <cell r="D104" t="str">
            <v>95,816     10209       64.14     202      1325</v>
          </cell>
        </row>
        <row r="105">
          <cell r="A105">
            <v>35674</v>
          </cell>
          <cell r="B105">
            <v>51067</v>
          </cell>
          <cell r="C105">
            <v>542487</v>
          </cell>
          <cell r="D105" t="str">
            <v>90,743     10624       63.99     201      1244</v>
          </cell>
        </row>
        <row r="106">
          <cell r="A106">
            <v>35704</v>
          </cell>
          <cell r="B106">
            <v>55266</v>
          </cell>
          <cell r="C106">
            <v>566281</v>
          </cell>
          <cell r="D106" t="str">
            <v>93,334     10247       62.81     202      1320</v>
          </cell>
        </row>
        <row r="107">
          <cell r="A107">
            <v>35735</v>
          </cell>
          <cell r="B107">
            <v>50751</v>
          </cell>
          <cell r="C107">
            <v>537907</v>
          </cell>
          <cell r="D107" t="str">
            <v>84,367     10599       62.44     199      1273</v>
          </cell>
        </row>
        <row r="108">
          <cell r="A108">
            <v>35765</v>
          </cell>
          <cell r="B108">
            <v>52688</v>
          </cell>
          <cell r="C108">
            <v>542126</v>
          </cell>
          <cell r="D108" t="str">
            <v>81,099     10290       60.62     200      1287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  <cell r="D109" t="str">
            <v>__________</v>
          </cell>
        </row>
        <row r="110">
          <cell r="A110">
            <v>1997</v>
          </cell>
          <cell r="B110">
            <v>664414</v>
          </cell>
          <cell r="C110">
            <v>6652450</v>
          </cell>
          <cell r="D110">
            <v>1162597</v>
          </cell>
        </row>
        <row r="112">
          <cell r="A112">
            <v>35796</v>
          </cell>
          <cell r="B112">
            <v>53276</v>
          </cell>
          <cell r="C112">
            <v>524836</v>
          </cell>
          <cell r="D112" t="str">
            <v>87,823      9852       62.24     200      1323</v>
          </cell>
        </row>
        <row r="113">
          <cell r="A113">
            <v>35827</v>
          </cell>
          <cell r="B113">
            <v>43217</v>
          </cell>
          <cell r="C113">
            <v>469990</v>
          </cell>
          <cell r="D113" t="str">
            <v>96,973     10876       69.17     201      1187</v>
          </cell>
        </row>
        <row r="114">
          <cell r="A114">
            <v>35855</v>
          </cell>
          <cell r="B114">
            <v>48587</v>
          </cell>
          <cell r="C114">
            <v>511826</v>
          </cell>
          <cell r="D114" t="str">
            <v>97,800     10535       66.81     200      1314</v>
          </cell>
        </row>
        <row r="115">
          <cell r="A115">
            <v>35886</v>
          </cell>
          <cell r="B115">
            <v>47053</v>
          </cell>
          <cell r="C115">
            <v>488551</v>
          </cell>
          <cell r="D115" t="str">
            <v>89,352     10383       65.50     200      1282</v>
          </cell>
        </row>
        <row r="116">
          <cell r="A116">
            <v>35916</v>
          </cell>
          <cell r="B116">
            <v>45725</v>
          </cell>
          <cell r="C116">
            <v>513998</v>
          </cell>
          <cell r="D116" t="str">
            <v>87,479     11242       65.67     199      1320</v>
          </cell>
        </row>
        <row r="117">
          <cell r="A117">
            <v>35947</v>
          </cell>
          <cell r="B117">
            <v>40195</v>
          </cell>
          <cell r="C117">
            <v>438659</v>
          </cell>
          <cell r="D117" t="str">
            <v>78,756     10914       66.21     197      1196</v>
          </cell>
        </row>
        <row r="118">
          <cell r="A118">
            <v>35977</v>
          </cell>
          <cell r="B118">
            <v>42941</v>
          </cell>
          <cell r="C118">
            <v>427693</v>
          </cell>
          <cell r="D118" t="str">
            <v>87,034      9961       66.96     197      1270</v>
          </cell>
        </row>
        <row r="119">
          <cell r="A119">
            <v>36008</v>
          </cell>
          <cell r="B119">
            <v>42935</v>
          </cell>
          <cell r="C119">
            <v>450471</v>
          </cell>
          <cell r="D119" t="str">
            <v>85,742     10492       66.63     196      1262</v>
          </cell>
        </row>
        <row r="120">
          <cell r="A120">
            <v>36039</v>
          </cell>
          <cell r="B120">
            <v>39966</v>
          </cell>
          <cell r="C120">
            <v>413069</v>
          </cell>
          <cell r="D120" t="str">
            <v>85,482     10336       68.14     195      1220</v>
          </cell>
        </row>
        <row r="121">
          <cell r="A121">
            <v>36069</v>
          </cell>
          <cell r="B121">
            <v>43537</v>
          </cell>
          <cell r="C121">
            <v>444520</v>
          </cell>
          <cell r="D121" t="str">
            <v>96,077     10211       68.82     198      1325</v>
          </cell>
        </row>
        <row r="122">
          <cell r="A122">
            <v>36100</v>
          </cell>
          <cell r="B122">
            <v>38717</v>
          </cell>
          <cell r="C122">
            <v>429011</v>
          </cell>
          <cell r="D122" t="str">
            <v>73,975     11081       65.64     196      1223</v>
          </cell>
        </row>
        <row r="123">
          <cell r="A123">
            <v>36130</v>
          </cell>
          <cell r="B123">
            <v>37511</v>
          </cell>
          <cell r="C123">
            <v>416784</v>
          </cell>
          <cell r="D123" t="str">
            <v>66,261     11111       63.85     194      1179</v>
          </cell>
        </row>
        <row r="124">
          <cell r="A124" t="str">
            <v>Totals:</v>
          </cell>
          <cell r="B124" t="str">
            <v>__________</v>
          </cell>
          <cell r="C124" t="str">
            <v>__________</v>
          </cell>
          <cell r="D124" t="str">
            <v>__________</v>
          </cell>
        </row>
        <row r="125">
          <cell r="A125">
            <v>1998</v>
          </cell>
          <cell r="B125">
            <v>523660</v>
          </cell>
          <cell r="C125">
            <v>5529408</v>
          </cell>
          <cell r="D125">
            <v>1032754</v>
          </cell>
        </row>
        <row r="127">
          <cell r="A127">
            <v>36161</v>
          </cell>
          <cell r="B127">
            <v>38827</v>
          </cell>
          <cell r="C127">
            <v>422738</v>
          </cell>
          <cell r="D127" t="str">
            <v>63,117     10888       61.91     191      1172</v>
          </cell>
        </row>
        <row r="128">
          <cell r="A128">
            <v>36192</v>
          </cell>
          <cell r="B128">
            <v>34426</v>
          </cell>
          <cell r="C128">
            <v>370950</v>
          </cell>
          <cell r="D128" t="str">
            <v>61,492     10776       64.11     191      1085</v>
          </cell>
        </row>
        <row r="129">
          <cell r="A129">
            <v>36220</v>
          </cell>
          <cell r="B129">
            <v>39147</v>
          </cell>
          <cell r="C129">
            <v>394998</v>
          </cell>
          <cell r="D129" t="str">
            <v>68,320     10091       63.57     192      1217</v>
          </cell>
        </row>
        <row r="130">
          <cell r="A130">
            <v>36251</v>
          </cell>
          <cell r="B130">
            <v>37816</v>
          </cell>
          <cell r="C130">
            <v>394766</v>
          </cell>
          <cell r="D130" t="str">
            <v>65,284     10440       63.32     191      1208</v>
          </cell>
        </row>
        <row r="131">
          <cell r="A131">
            <v>36281</v>
          </cell>
          <cell r="B131">
            <v>36295</v>
          </cell>
          <cell r="C131">
            <v>403136</v>
          </cell>
          <cell r="D131" t="str">
            <v>78,929     11108       68.50     193      1263</v>
          </cell>
        </row>
        <row r="132">
          <cell r="A132">
            <v>36312</v>
          </cell>
          <cell r="B132">
            <v>34583</v>
          </cell>
          <cell r="C132">
            <v>395592</v>
          </cell>
          <cell r="D132" t="str">
            <v>78,268     11439       69.36     194      1267</v>
          </cell>
        </row>
        <row r="133">
          <cell r="A133">
            <v>36342</v>
          </cell>
          <cell r="B133">
            <v>35373</v>
          </cell>
          <cell r="C133">
            <v>399095</v>
          </cell>
          <cell r="D133" t="str">
            <v>81,715     11283       69.79     193      1289</v>
          </cell>
        </row>
        <row r="134">
          <cell r="A134">
            <v>36373</v>
          </cell>
          <cell r="B134">
            <v>32503</v>
          </cell>
          <cell r="C134">
            <v>398571</v>
          </cell>
          <cell r="D134" t="str">
            <v>77,569     12263       70.47     194      1304</v>
          </cell>
        </row>
        <row r="135">
          <cell r="A135">
            <v>36404</v>
          </cell>
          <cell r="B135">
            <v>30991</v>
          </cell>
          <cell r="C135">
            <v>373190</v>
          </cell>
          <cell r="D135" t="str">
            <v>65,708     12042       67.95     191      1225</v>
          </cell>
        </row>
        <row r="136">
          <cell r="A136">
            <v>36434</v>
          </cell>
          <cell r="B136">
            <v>33927</v>
          </cell>
          <cell r="C136">
            <v>394112</v>
          </cell>
          <cell r="D136" t="str">
            <v>75,693     11617       69.05     191      1293</v>
          </cell>
        </row>
        <row r="137">
          <cell r="A137">
            <v>36465</v>
          </cell>
          <cell r="B137">
            <v>32188</v>
          </cell>
          <cell r="C137">
            <v>369901</v>
          </cell>
          <cell r="D137" t="str">
            <v>76,311     11492       70.33     190      1255</v>
          </cell>
        </row>
        <row r="138">
          <cell r="A138">
            <v>36495</v>
          </cell>
          <cell r="B138">
            <v>31069</v>
          </cell>
          <cell r="C138">
            <v>371669</v>
          </cell>
          <cell r="D138" t="str">
            <v>75,418     11963       70.82     191      1276</v>
          </cell>
        </row>
        <row r="139">
          <cell r="A139" t="str">
            <v>Totals:</v>
          </cell>
          <cell r="B139" t="str">
            <v>__________</v>
          </cell>
          <cell r="C139" t="str">
            <v>__________</v>
          </cell>
          <cell r="D139" t="str">
            <v>__________</v>
          </cell>
        </row>
        <row r="140">
          <cell r="A140">
            <v>1999</v>
          </cell>
          <cell r="B140">
            <v>417145</v>
          </cell>
          <cell r="C140">
            <v>4688718</v>
          </cell>
          <cell r="D140">
            <v>867824</v>
          </cell>
        </row>
        <row r="142">
          <cell r="A142">
            <v>36526</v>
          </cell>
          <cell r="B142">
            <v>33411</v>
          </cell>
          <cell r="C142">
            <v>366540</v>
          </cell>
          <cell r="D142" t="str">
            <v>87,092     10971       72.27     189      1179</v>
          </cell>
        </row>
        <row r="143">
          <cell r="A143">
            <v>36557</v>
          </cell>
          <cell r="B143">
            <v>32963</v>
          </cell>
          <cell r="C143">
            <v>340010</v>
          </cell>
          <cell r="D143" t="str">
            <v>100,912     10315       75.38     189      1112</v>
          </cell>
        </row>
        <row r="144">
          <cell r="A144">
            <v>36586</v>
          </cell>
          <cell r="B144">
            <v>31721</v>
          </cell>
          <cell r="C144">
            <v>354102</v>
          </cell>
          <cell r="D144" t="str">
            <v>93,743     11164       74.72     188      1155</v>
          </cell>
        </row>
        <row r="145">
          <cell r="A145">
            <v>36617</v>
          </cell>
          <cell r="B145">
            <v>32793</v>
          </cell>
          <cell r="C145">
            <v>350814</v>
          </cell>
          <cell r="D145" t="str">
            <v>79,341     10698       70.76     189      1155</v>
          </cell>
        </row>
        <row r="146">
          <cell r="A146">
            <v>36647</v>
          </cell>
          <cell r="B146">
            <v>30257</v>
          </cell>
          <cell r="C146">
            <v>350696</v>
          </cell>
          <cell r="D146" t="str">
            <v>75,238     11591       71.32     188      1205</v>
          </cell>
        </row>
        <row r="147">
          <cell r="A147">
            <v>36678</v>
          </cell>
          <cell r="B147">
            <v>27643</v>
          </cell>
          <cell r="C147">
            <v>326669</v>
          </cell>
          <cell r="D147" t="str">
            <v>80,648     11818       74.47     188      1146</v>
          </cell>
        </row>
        <row r="148">
          <cell r="A148">
            <v>36708</v>
          </cell>
          <cell r="B148">
            <v>26813</v>
          </cell>
          <cell r="C148">
            <v>332562</v>
          </cell>
          <cell r="D148" t="str">
            <v>86,555     12404       76.35     188      1165</v>
          </cell>
        </row>
        <row r="149">
          <cell r="A149">
            <v>36739</v>
          </cell>
          <cell r="B149">
            <v>26290</v>
          </cell>
          <cell r="C149">
            <v>337212</v>
          </cell>
          <cell r="D149" t="str">
            <v>83,404     12827       76.03     188      1116</v>
          </cell>
        </row>
        <row r="150">
          <cell r="A150">
            <v>36770</v>
          </cell>
          <cell r="B150">
            <v>23891</v>
          </cell>
          <cell r="C150">
            <v>324346</v>
          </cell>
          <cell r="D150" t="str">
            <v>66,048     13577       73.44     186      1121</v>
          </cell>
        </row>
        <row r="151">
          <cell r="A151">
            <v>36800</v>
          </cell>
          <cell r="B151">
            <v>26674</v>
          </cell>
          <cell r="C151">
            <v>342201</v>
          </cell>
          <cell r="D151" t="str">
            <v>65,546     12830       71.08     187      1167</v>
          </cell>
        </row>
        <row r="152">
          <cell r="A152">
            <v>36831</v>
          </cell>
          <cell r="B152">
            <v>24097</v>
          </cell>
          <cell r="C152">
            <v>308616</v>
          </cell>
          <cell r="D152" t="str">
            <v>62,376     12808       72.13     188      1107</v>
          </cell>
        </row>
        <row r="153">
          <cell r="A153">
            <v>36861</v>
          </cell>
          <cell r="B153">
            <v>24674</v>
          </cell>
          <cell r="C153">
            <v>310772</v>
          </cell>
          <cell r="D153" t="str">
            <v>65,679     12596       72.69     187      1168</v>
          </cell>
        </row>
        <row r="154">
          <cell r="A154" t="str">
            <v>Totals:</v>
          </cell>
          <cell r="B154" t="str">
            <v>__________</v>
          </cell>
          <cell r="C154" t="str">
            <v>__________</v>
          </cell>
          <cell r="D154" t="str">
            <v>__________</v>
          </cell>
        </row>
        <row r="155">
          <cell r="A155">
            <v>2000</v>
          </cell>
          <cell r="B155">
            <v>341227</v>
          </cell>
          <cell r="C155">
            <v>4044540</v>
          </cell>
          <cell r="D155">
            <v>946582</v>
          </cell>
        </row>
        <row r="157">
          <cell r="A157">
            <v>36892</v>
          </cell>
          <cell r="B157">
            <v>24688</v>
          </cell>
          <cell r="C157">
            <v>309657</v>
          </cell>
          <cell r="D157" t="str">
            <v>65,207     12543       72.54     188      1187</v>
          </cell>
        </row>
        <row r="158">
          <cell r="A158">
            <v>36923</v>
          </cell>
          <cell r="B158">
            <v>21528</v>
          </cell>
          <cell r="C158">
            <v>278865</v>
          </cell>
          <cell r="D158" t="str">
            <v>48,185     12954       69.12     188      1080</v>
          </cell>
        </row>
        <row r="159">
          <cell r="A159">
            <v>36951</v>
          </cell>
          <cell r="B159">
            <v>24697</v>
          </cell>
          <cell r="C159">
            <v>308378</v>
          </cell>
          <cell r="D159" t="str">
            <v>53,086     12487       68.25     188      1181</v>
          </cell>
        </row>
        <row r="160">
          <cell r="A160">
            <v>36982</v>
          </cell>
          <cell r="B160">
            <v>21423</v>
          </cell>
          <cell r="C160">
            <v>285154</v>
          </cell>
          <cell r="D160" t="str">
            <v>52,812     13311       71.14     180      1064</v>
          </cell>
        </row>
        <row r="161">
          <cell r="A161">
            <v>37012</v>
          </cell>
          <cell r="B161">
            <v>15850</v>
          </cell>
          <cell r="C161">
            <v>226157</v>
          </cell>
          <cell r="D161" t="str">
            <v>59,816     14269       79.05     157       581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31-1950"/>
    </sheetNames>
    <sheetDataSet>
      <sheetData sheetId="0">
        <row r="648">
          <cell r="A648">
            <v>34335</v>
          </cell>
          <cell r="B648">
            <v>8382293</v>
          </cell>
          <cell r="C648">
            <v>22881098</v>
          </cell>
        </row>
        <row r="649">
          <cell r="A649">
            <v>34366</v>
          </cell>
          <cell r="B649">
            <v>7577282</v>
          </cell>
          <cell r="C649">
            <v>21045256</v>
          </cell>
        </row>
        <row r="650">
          <cell r="A650">
            <v>34394</v>
          </cell>
          <cell r="B650">
            <v>8406166</v>
          </cell>
          <cell r="C650">
            <v>24071157</v>
          </cell>
        </row>
        <row r="651">
          <cell r="A651">
            <v>34425</v>
          </cell>
          <cell r="B651">
            <v>8078648</v>
          </cell>
          <cell r="C651">
            <v>22993117</v>
          </cell>
        </row>
        <row r="652">
          <cell r="A652">
            <v>34455</v>
          </cell>
          <cell r="B652">
            <v>8337982</v>
          </cell>
          <cell r="C652">
            <v>23434135</v>
          </cell>
        </row>
        <row r="653">
          <cell r="A653">
            <v>34486</v>
          </cell>
          <cell r="B653">
            <v>8040439</v>
          </cell>
          <cell r="C653">
            <v>23769592</v>
          </cell>
        </row>
        <row r="654">
          <cell r="A654">
            <v>34516</v>
          </cell>
          <cell r="B654">
            <v>8242027</v>
          </cell>
          <cell r="C654">
            <v>24497214</v>
          </cell>
        </row>
        <row r="655">
          <cell r="A655">
            <v>34547</v>
          </cell>
          <cell r="B655">
            <v>8285958</v>
          </cell>
          <cell r="C655">
            <v>23819237</v>
          </cell>
        </row>
        <row r="656">
          <cell r="A656">
            <v>34578</v>
          </cell>
          <cell r="B656">
            <v>8058719</v>
          </cell>
          <cell r="C656">
            <v>24147324</v>
          </cell>
        </row>
        <row r="657">
          <cell r="A657">
            <v>34608</v>
          </cell>
          <cell r="B657">
            <v>8334452</v>
          </cell>
          <cell r="C657">
            <v>24548580</v>
          </cell>
        </row>
        <row r="658">
          <cell r="A658">
            <v>34639</v>
          </cell>
          <cell r="B658">
            <v>8001878</v>
          </cell>
          <cell r="C658">
            <v>23510659</v>
          </cell>
        </row>
        <row r="659">
          <cell r="A659">
            <v>34669</v>
          </cell>
          <cell r="B659">
            <v>8344760</v>
          </cell>
          <cell r="C659">
            <v>24275366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98090604</v>
          </cell>
          <cell r="C661">
            <v>282992735</v>
          </cell>
        </row>
        <row r="663">
          <cell r="A663">
            <v>34700</v>
          </cell>
          <cell r="B663">
            <v>8186054</v>
          </cell>
          <cell r="C663">
            <v>23880268</v>
          </cell>
        </row>
        <row r="664">
          <cell r="A664">
            <v>34731</v>
          </cell>
          <cell r="B664">
            <v>7417031</v>
          </cell>
          <cell r="C664">
            <v>21481779</v>
          </cell>
        </row>
        <row r="665">
          <cell r="A665">
            <v>34759</v>
          </cell>
          <cell r="B665">
            <v>8184641</v>
          </cell>
          <cell r="C665">
            <v>23917986</v>
          </cell>
        </row>
        <row r="666">
          <cell r="A666">
            <v>34790</v>
          </cell>
          <cell r="B666">
            <v>7849668</v>
          </cell>
          <cell r="C666">
            <v>23088823</v>
          </cell>
        </row>
        <row r="667">
          <cell r="A667">
            <v>34820</v>
          </cell>
          <cell r="B667">
            <v>8057334</v>
          </cell>
          <cell r="C667">
            <v>24059937</v>
          </cell>
        </row>
        <row r="668">
          <cell r="A668">
            <v>34851</v>
          </cell>
          <cell r="B668">
            <v>7733488</v>
          </cell>
          <cell r="C668">
            <v>23559987</v>
          </cell>
        </row>
        <row r="669">
          <cell r="A669">
            <v>34881</v>
          </cell>
          <cell r="B669">
            <v>8002129</v>
          </cell>
          <cell r="C669">
            <v>24415396</v>
          </cell>
        </row>
        <row r="670">
          <cell r="A670">
            <v>34912</v>
          </cell>
          <cell r="B670">
            <v>7937731</v>
          </cell>
          <cell r="C670">
            <v>23843176</v>
          </cell>
        </row>
        <row r="671">
          <cell r="A671">
            <v>34943</v>
          </cell>
          <cell r="B671">
            <v>7688305</v>
          </cell>
          <cell r="C671">
            <v>23956271</v>
          </cell>
        </row>
        <row r="672">
          <cell r="A672">
            <v>34973</v>
          </cell>
          <cell r="B672">
            <v>8067230</v>
          </cell>
          <cell r="C672">
            <v>24851968</v>
          </cell>
        </row>
        <row r="673">
          <cell r="A673">
            <v>35004</v>
          </cell>
          <cell r="B673">
            <v>7830546</v>
          </cell>
          <cell r="C673">
            <v>23968601</v>
          </cell>
        </row>
        <row r="674">
          <cell r="A674">
            <v>35034</v>
          </cell>
          <cell r="B674">
            <v>8086771</v>
          </cell>
          <cell r="C674">
            <v>23999049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95040928</v>
          </cell>
          <cell r="C676">
            <v>285023241</v>
          </cell>
        </row>
        <row r="678">
          <cell r="A678">
            <v>35065</v>
          </cell>
          <cell r="B678">
            <v>8074006</v>
          </cell>
          <cell r="C678">
            <v>23640865</v>
          </cell>
        </row>
        <row r="679">
          <cell r="A679">
            <v>35096</v>
          </cell>
          <cell r="B679">
            <v>7546697</v>
          </cell>
          <cell r="C679">
            <v>22494254</v>
          </cell>
        </row>
        <row r="680">
          <cell r="A680">
            <v>35125</v>
          </cell>
          <cell r="B680">
            <v>8093858</v>
          </cell>
          <cell r="C680">
            <v>24202621</v>
          </cell>
        </row>
        <row r="681">
          <cell r="A681">
            <v>35156</v>
          </cell>
          <cell r="B681">
            <v>7757291</v>
          </cell>
          <cell r="C681">
            <v>23883807</v>
          </cell>
        </row>
        <row r="682">
          <cell r="A682">
            <v>35186</v>
          </cell>
          <cell r="B682">
            <v>7968030</v>
          </cell>
          <cell r="C682">
            <v>24504089</v>
          </cell>
        </row>
        <row r="683">
          <cell r="A683">
            <v>35217</v>
          </cell>
          <cell r="B683">
            <v>7631420</v>
          </cell>
          <cell r="C683">
            <v>23535186</v>
          </cell>
        </row>
        <row r="684">
          <cell r="A684">
            <v>35247</v>
          </cell>
          <cell r="B684">
            <v>7887720</v>
          </cell>
          <cell r="C684">
            <v>25119999</v>
          </cell>
        </row>
        <row r="685">
          <cell r="A685">
            <v>35278</v>
          </cell>
          <cell r="B685">
            <v>7851881</v>
          </cell>
          <cell r="C685">
            <v>24966887</v>
          </cell>
        </row>
        <row r="686">
          <cell r="A686">
            <v>35309</v>
          </cell>
          <cell r="B686">
            <v>7618259</v>
          </cell>
          <cell r="C686">
            <v>24141988</v>
          </cell>
        </row>
        <row r="687">
          <cell r="A687">
            <v>35339</v>
          </cell>
          <cell r="B687">
            <v>7902032</v>
          </cell>
          <cell r="C687">
            <v>24691020</v>
          </cell>
        </row>
        <row r="688">
          <cell r="A688">
            <v>35370</v>
          </cell>
          <cell r="B688">
            <v>7662124</v>
          </cell>
          <cell r="C688">
            <v>24223997</v>
          </cell>
        </row>
        <row r="689">
          <cell r="A689">
            <v>35400</v>
          </cell>
          <cell r="B689">
            <v>7853853</v>
          </cell>
          <cell r="C689">
            <v>24441669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93847171</v>
          </cell>
          <cell r="C691">
            <v>289846382</v>
          </cell>
        </row>
        <row r="693">
          <cell r="A693">
            <v>35431</v>
          </cell>
          <cell r="B693">
            <v>7733865</v>
          </cell>
          <cell r="C693">
            <v>24231419</v>
          </cell>
        </row>
        <row r="694">
          <cell r="A694">
            <v>35462</v>
          </cell>
          <cell r="B694">
            <v>7139748</v>
          </cell>
          <cell r="C694">
            <v>22258786</v>
          </cell>
        </row>
        <row r="695">
          <cell r="A695">
            <v>35490</v>
          </cell>
          <cell r="B695">
            <v>7884384</v>
          </cell>
          <cell r="C695">
            <v>25019207</v>
          </cell>
        </row>
        <row r="696">
          <cell r="A696">
            <v>35521</v>
          </cell>
          <cell r="B696">
            <v>7559565</v>
          </cell>
          <cell r="C696">
            <v>24543522</v>
          </cell>
        </row>
        <row r="697">
          <cell r="A697">
            <v>35551</v>
          </cell>
          <cell r="B697">
            <v>7782852</v>
          </cell>
          <cell r="C697">
            <v>22399324</v>
          </cell>
        </row>
        <row r="698">
          <cell r="A698">
            <v>35582</v>
          </cell>
          <cell r="B698">
            <v>7407540</v>
          </cell>
          <cell r="C698">
            <v>21202507</v>
          </cell>
        </row>
        <row r="699">
          <cell r="A699">
            <v>35612</v>
          </cell>
          <cell r="B699">
            <v>7707383</v>
          </cell>
          <cell r="C699">
            <v>22126705</v>
          </cell>
        </row>
        <row r="700">
          <cell r="A700">
            <v>35643</v>
          </cell>
          <cell r="B700">
            <v>7705397</v>
          </cell>
          <cell r="C700">
            <v>21833575</v>
          </cell>
        </row>
        <row r="701">
          <cell r="A701">
            <v>35674</v>
          </cell>
          <cell r="B701">
            <v>7458842</v>
          </cell>
          <cell r="C701">
            <v>20907299</v>
          </cell>
        </row>
        <row r="702">
          <cell r="A702">
            <v>35704</v>
          </cell>
          <cell r="B702">
            <v>7685301</v>
          </cell>
          <cell r="C702">
            <v>21467513</v>
          </cell>
        </row>
        <row r="703">
          <cell r="A703">
            <v>35735</v>
          </cell>
          <cell r="B703">
            <v>7454616</v>
          </cell>
          <cell r="C703">
            <v>20785057</v>
          </cell>
        </row>
        <row r="704">
          <cell r="A704">
            <v>35765</v>
          </cell>
          <cell r="B704">
            <v>7604294</v>
          </cell>
          <cell r="C704">
            <v>21015588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91123787</v>
          </cell>
          <cell r="C706">
            <v>267790502</v>
          </cell>
        </row>
        <row r="708">
          <cell r="A708">
            <v>35796</v>
          </cell>
          <cell r="B708">
            <v>7589332</v>
          </cell>
          <cell r="C708">
            <v>21608761</v>
          </cell>
        </row>
        <row r="709">
          <cell r="A709">
            <v>35827</v>
          </cell>
          <cell r="B709">
            <v>6890547</v>
          </cell>
          <cell r="C709">
            <v>19675391</v>
          </cell>
        </row>
        <row r="710">
          <cell r="A710">
            <v>35855</v>
          </cell>
          <cell r="B710">
            <v>7525353</v>
          </cell>
          <cell r="C710">
            <v>21741471</v>
          </cell>
        </row>
        <row r="711">
          <cell r="A711">
            <v>35886</v>
          </cell>
          <cell r="B711">
            <v>7255842</v>
          </cell>
          <cell r="C711">
            <v>20182179</v>
          </cell>
        </row>
        <row r="712">
          <cell r="A712">
            <v>35916</v>
          </cell>
          <cell r="B712">
            <v>7483319</v>
          </cell>
          <cell r="C712">
            <v>20885015</v>
          </cell>
        </row>
        <row r="713">
          <cell r="A713">
            <v>35947</v>
          </cell>
          <cell r="B713">
            <v>7138454</v>
          </cell>
          <cell r="C713">
            <v>21186353</v>
          </cell>
        </row>
        <row r="714">
          <cell r="A714">
            <v>35977</v>
          </cell>
          <cell r="B714">
            <v>7241429</v>
          </cell>
          <cell r="C714">
            <v>21331268</v>
          </cell>
        </row>
        <row r="715">
          <cell r="A715">
            <v>36008</v>
          </cell>
          <cell r="B715">
            <v>7329049</v>
          </cell>
          <cell r="C715">
            <v>20982332</v>
          </cell>
        </row>
        <row r="716">
          <cell r="A716">
            <v>36039</v>
          </cell>
          <cell r="B716">
            <v>7050947</v>
          </cell>
          <cell r="C716">
            <v>20201029</v>
          </cell>
        </row>
        <row r="717">
          <cell r="A717">
            <v>36069</v>
          </cell>
          <cell r="B717">
            <v>7268126</v>
          </cell>
          <cell r="C717">
            <v>20626254</v>
          </cell>
        </row>
        <row r="718">
          <cell r="A718">
            <v>36100</v>
          </cell>
          <cell r="B718">
            <v>6974753</v>
          </cell>
          <cell r="C718">
            <v>19698656</v>
          </cell>
        </row>
        <row r="719">
          <cell r="A719">
            <v>36130</v>
          </cell>
          <cell r="B719">
            <v>7023577</v>
          </cell>
          <cell r="C719">
            <v>18699389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86770728</v>
          </cell>
          <cell r="C721">
            <v>246818098</v>
          </cell>
        </row>
        <row r="723">
          <cell r="A723">
            <v>36161</v>
          </cell>
          <cell r="B723">
            <v>7088992</v>
          </cell>
          <cell r="C723">
            <v>19119711</v>
          </cell>
        </row>
        <row r="724">
          <cell r="A724">
            <v>36192</v>
          </cell>
          <cell r="B724">
            <v>6381537</v>
          </cell>
          <cell r="C724">
            <v>18046644</v>
          </cell>
        </row>
        <row r="725">
          <cell r="A725">
            <v>36220</v>
          </cell>
          <cell r="B725">
            <v>6968471</v>
          </cell>
          <cell r="C725">
            <v>18993653</v>
          </cell>
        </row>
        <row r="726">
          <cell r="A726">
            <v>36251</v>
          </cell>
          <cell r="B726">
            <v>6690788</v>
          </cell>
          <cell r="C726">
            <v>19035043</v>
          </cell>
        </row>
        <row r="727">
          <cell r="A727">
            <v>36281</v>
          </cell>
          <cell r="B727">
            <v>6840485</v>
          </cell>
          <cell r="C727">
            <v>19706519</v>
          </cell>
        </row>
        <row r="728">
          <cell r="A728">
            <v>36312</v>
          </cell>
          <cell r="B728">
            <v>6538173</v>
          </cell>
          <cell r="C728">
            <v>19342848</v>
          </cell>
        </row>
        <row r="729">
          <cell r="A729">
            <v>36342</v>
          </cell>
          <cell r="B729">
            <v>6722798</v>
          </cell>
          <cell r="C729">
            <v>20048646</v>
          </cell>
        </row>
        <row r="730">
          <cell r="A730">
            <v>36373</v>
          </cell>
          <cell r="B730">
            <v>6700814</v>
          </cell>
          <cell r="C730">
            <v>19867865</v>
          </cell>
        </row>
        <row r="731">
          <cell r="A731">
            <v>36404</v>
          </cell>
          <cell r="B731">
            <v>6488475</v>
          </cell>
          <cell r="C731">
            <v>18923191</v>
          </cell>
        </row>
        <row r="732">
          <cell r="A732">
            <v>36434</v>
          </cell>
          <cell r="B732">
            <v>6740671</v>
          </cell>
          <cell r="C732">
            <v>19521867</v>
          </cell>
        </row>
        <row r="733">
          <cell r="A733">
            <v>36465</v>
          </cell>
          <cell r="B733">
            <v>6541858</v>
          </cell>
          <cell r="C733">
            <v>19038205</v>
          </cell>
        </row>
        <row r="734">
          <cell r="A734">
            <v>36495</v>
          </cell>
          <cell r="B734">
            <v>6784061</v>
          </cell>
          <cell r="C734">
            <v>19264727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80487123</v>
          </cell>
          <cell r="C736">
            <v>230908919</v>
          </cell>
        </row>
        <row r="738">
          <cell r="A738">
            <v>36526</v>
          </cell>
          <cell r="B738">
            <v>6752258</v>
          </cell>
          <cell r="C738">
            <v>19701167</v>
          </cell>
        </row>
        <row r="739">
          <cell r="A739">
            <v>36557</v>
          </cell>
          <cell r="B739">
            <v>6326643</v>
          </cell>
          <cell r="C739">
            <v>18780579</v>
          </cell>
        </row>
        <row r="740">
          <cell r="A740">
            <v>36586</v>
          </cell>
          <cell r="B740">
            <v>6714079</v>
          </cell>
          <cell r="C740">
            <v>20175508</v>
          </cell>
        </row>
        <row r="741">
          <cell r="A741">
            <v>36617</v>
          </cell>
          <cell r="B741">
            <v>6445799</v>
          </cell>
          <cell r="C741">
            <v>19555204</v>
          </cell>
        </row>
        <row r="742">
          <cell r="A742">
            <v>36647</v>
          </cell>
          <cell r="B742">
            <v>6585757</v>
          </cell>
          <cell r="C742">
            <v>19654234</v>
          </cell>
        </row>
        <row r="743">
          <cell r="A743">
            <v>36678</v>
          </cell>
          <cell r="B743">
            <v>6307133</v>
          </cell>
          <cell r="C743">
            <v>19215206</v>
          </cell>
        </row>
        <row r="744">
          <cell r="A744">
            <v>36708</v>
          </cell>
          <cell r="B744">
            <v>6523221</v>
          </cell>
          <cell r="C744">
            <v>19870497</v>
          </cell>
        </row>
        <row r="745">
          <cell r="A745">
            <v>36739</v>
          </cell>
          <cell r="B745">
            <v>6539731</v>
          </cell>
          <cell r="C745">
            <v>19887718</v>
          </cell>
        </row>
        <row r="746">
          <cell r="A746">
            <v>36770</v>
          </cell>
          <cell r="B746">
            <v>6378098</v>
          </cell>
          <cell r="C746">
            <v>19198243</v>
          </cell>
        </row>
        <row r="747">
          <cell r="A747">
            <v>36800</v>
          </cell>
          <cell r="B747">
            <v>6595094</v>
          </cell>
          <cell r="C747">
            <v>19360738</v>
          </cell>
        </row>
        <row r="748">
          <cell r="A748">
            <v>36831</v>
          </cell>
          <cell r="B748">
            <v>6372960</v>
          </cell>
          <cell r="C748">
            <v>19307970</v>
          </cell>
        </row>
        <row r="749">
          <cell r="A749">
            <v>36861</v>
          </cell>
          <cell r="B749">
            <v>6518998</v>
          </cell>
          <cell r="C749">
            <v>19650724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78059771</v>
          </cell>
          <cell r="C751">
            <v>234357788</v>
          </cell>
        </row>
        <row r="753">
          <cell r="A753">
            <v>36892</v>
          </cell>
          <cell r="B753">
            <v>6578804</v>
          </cell>
          <cell r="C753">
            <v>20410877</v>
          </cell>
        </row>
        <row r="754">
          <cell r="A754">
            <v>36923</v>
          </cell>
          <cell r="B754">
            <v>5902864</v>
          </cell>
          <cell r="C754">
            <v>17685481</v>
          </cell>
        </row>
        <row r="755">
          <cell r="A755">
            <v>36951</v>
          </cell>
          <cell r="B755">
            <v>6519497</v>
          </cell>
          <cell r="C755">
            <v>19058417</v>
          </cell>
        </row>
        <row r="756">
          <cell r="A756">
            <v>36982</v>
          </cell>
          <cell r="B756">
            <v>6248330</v>
          </cell>
          <cell r="C756">
            <v>20393708</v>
          </cell>
        </row>
        <row r="757">
          <cell r="A757">
            <v>37012</v>
          </cell>
          <cell r="B757">
            <v>6429208</v>
          </cell>
          <cell r="C757">
            <v>16517482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55">
          <cell r="A55">
            <v>34486</v>
          </cell>
          <cell r="B55">
            <v>100899</v>
          </cell>
          <cell r="C55">
            <v>1126091</v>
          </cell>
        </row>
        <row r="56">
          <cell r="A56">
            <v>34516</v>
          </cell>
          <cell r="B56">
            <v>146626</v>
          </cell>
          <cell r="C56">
            <v>1880690</v>
          </cell>
        </row>
        <row r="57">
          <cell r="A57">
            <v>34547</v>
          </cell>
          <cell r="B57">
            <v>126031</v>
          </cell>
          <cell r="C57">
            <v>1806027</v>
          </cell>
        </row>
        <row r="58">
          <cell r="A58">
            <v>34578</v>
          </cell>
          <cell r="B58">
            <v>106837</v>
          </cell>
          <cell r="C58">
            <v>1465026</v>
          </cell>
        </row>
        <row r="59">
          <cell r="A59">
            <v>34608</v>
          </cell>
          <cell r="B59">
            <v>102831</v>
          </cell>
          <cell r="C59">
            <v>1533045</v>
          </cell>
        </row>
        <row r="60">
          <cell r="A60">
            <v>34639</v>
          </cell>
          <cell r="B60">
            <v>95907</v>
          </cell>
          <cell r="C60">
            <v>1437207</v>
          </cell>
        </row>
        <row r="61">
          <cell r="A61">
            <v>34669</v>
          </cell>
          <cell r="B61">
            <v>96432</v>
          </cell>
          <cell r="C61">
            <v>1436079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1994</v>
          </cell>
          <cell r="B63">
            <v>775563</v>
          </cell>
          <cell r="C63">
            <v>10684165</v>
          </cell>
        </row>
        <row r="65">
          <cell r="A65">
            <v>34700</v>
          </cell>
          <cell r="B65">
            <v>85198</v>
          </cell>
          <cell r="C65">
            <v>1321091</v>
          </cell>
        </row>
        <row r="66">
          <cell r="A66">
            <v>34731</v>
          </cell>
          <cell r="B66">
            <v>65871</v>
          </cell>
          <cell r="C66">
            <v>1182624</v>
          </cell>
        </row>
        <row r="67">
          <cell r="A67">
            <v>34759</v>
          </cell>
          <cell r="B67">
            <v>69535</v>
          </cell>
          <cell r="C67">
            <v>1274649</v>
          </cell>
        </row>
        <row r="68">
          <cell r="A68">
            <v>34790</v>
          </cell>
          <cell r="B68">
            <v>65220</v>
          </cell>
          <cell r="C68">
            <v>1174788</v>
          </cell>
        </row>
        <row r="69">
          <cell r="A69">
            <v>34820</v>
          </cell>
          <cell r="B69">
            <v>59383</v>
          </cell>
          <cell r="C69">
            <v>1175921</v>
          </cell>
        </row>
        <row r="70">
          <cell r="A70">
            <v>34851</v>
          </cell>
          <cell r="B70">
            <v>58029</v>
          </cell>
          <cell r="C70">
            <v>1117579</v>
          </cell>
        </row>
        <row r="71">
          <cell r="A71">
            <v>34881</v>
          </cell>
          <cell r="B71">
            <v>57371</v>
          </cell>
          <cell r="C71">
            <v>1027817</v>
          </cell>
        </row>
        <row r="72">
          <cell r="A72">
            <v>34912</v>
          </cell>
          <cell r="B72">
            <v>56146</v>
          </cell>
          <cell r="C72">
            <v>1029101</v>
          </cell>
        </row>
        <row r="73">
          <cell r="A73">
            <v>34943</v>
          </cell>
          <cell r="B73">
            <v>52204</v>
          </cell>
          <cell r="C73">
            <v>938739</v>
          </cell>
        </row>
        <row r="74">
          <cell r="A74">
            <v>34973</v>
          </cell>
          <cell r="B74">
            <v>62823</v>
          </cell>
          <cell r="C74">
            <v>1044832</v>
          </cell>
        </row>
        <row r="75">
          <cell r="A75">
            <v>35004</v>
          </cell>
          <cell r="B75">
            <v>54405</v>
          </cell>
          <cell r="C75">
            <v>963066</v>
          </cell>
        </row>
        <row r="76">
          <cell r="A76">
            <v>35034</v>
          </cell>
          <cell r="B76">
            <v>48866</v>
          </cell>
          <cell r="C76">
            <v>937404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1995</v>
          </cell>
          <cell r="B78">
            <v>735051</v>
          </cell>
          <cell r="C78">
            <v>13187611</v>
          </cell>
        </row>
        <row r="80">
          <cell r="A80">
            <v>35065</v>
          </cell>
          <cell r="B80">
            <v>44460</v>
          </cell>
          <cell r="C80">
            <v>888065</v>
          </cell>
        </row>
        <row r="81">
          <cell r="A81">
            <v>35096</v>
          </cell>
          <cell r="B81">
            <v>37899</v>
          </cell>
          <cell r="C81">
            <v>799346</v>
          </cell>
        </row>
        <row r="82">
          <cell r="A82">
            <v>35125</v>
          </cell>
          <cell r="B82">
            <v>41892</v>
          </cell>
          <cell r="C82">
            <v>876523</v>
          </cell>
        </row>
        <row r="83">
          <cell r="A83">
            <v>35156</v>
          </cell>
          <cell r="B83">
            <v>41471</v>
          </cell>
          <cell r="C83">
            <v>790076</v>
          </cell>
        </row>
        <row r="84">
          <cell r="A84">
            <v>35186</v>
          </cell>
          <cell r="B84">
            <v>40552</v>
          </cell>
          <cell r="C84">
            <v>851708</v>
          </cell>
        </row>
        <row r="85">
          <cell r="A85">
            <v>35217</v>
          </cell>
          <cell r="B85">
            <v>41197</v>
          </cell>
          <cell r="C85">
            <v>781736</v>
          </cell>
        </row>
        <row r="86">
          <cell r="A86">
            <v>35247</v>
          </cell>
          <cell r="B86">
            <v>44140</v>
          </cell>
          <cell r="C86">
            <v>804450</v>
          </cell>
        </row>
        <row r="87">
          <cell r="A87">
            <v>35278</v>
          </cell>
          <cell r="B87">
            <v>41753</v>
          </cell>
          <cell r="C87">
            <v>779064</v>
          </cell>
        </row>
        <row r="88">
          <cell r="A88">
            <v>35309</v>
          </cell>
          <cell r="B88">
            <v>40495</v>
          </cell>
          <cell r="C88">
            <v>724272</v>
          </cell>
        </row>
        <row r="89">
          <cell r="A89">
            <v>35339</v>
          </cell>
          <cell r="B89">
            <v>42830</v>
          </cell>
          <cell r="C89">
            <v>765118</v>
          </cell>
        </row>
        <row r="90">
          <cell r="A90">
            <v>35370</v>
          </cell>
          <cell r="B90">
            <v>40744</v>
          </cell>
          <cell r="C90">
            <v>717721</v>
          </cell>
        </row>
        <row r="91">
          <cell r="A91">
            <v>35400</v>
          </cell>
          <cell r="B91">
            <v>41049</v>
          </cell>
          <cell r="C91">
            <v>724673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1996</v>
          </cell>
          <cell r="B93">
            <v>498482</v>
          </cell>
          <cell r="C93">
            <v>9502752</v>
          </cell>
        </row>
        <row r="95">
          <cell r="A95">
            <v>35431</v>
          </cell>
          <cell r="B95">
            <v>39604</v>
          </cell>
          <cell r="C95">
            <v>535791</v>
          </cell>
        </row>
        <row r="96">
          <cell r="A96">
            <v>35462</v>
          </cell>
          <cell r="B96">
            <v>38069</v>
          </cell>
          <cell r="C96">
            <v>624850</v>
          </cell>
        </row>
        <row r="97">
          <cell r="A97">
            <v>35490</v>
          </cell>
          <cell r="B97">
            <v>35308</v>
          </cell>
          <cell r="C97">
            <v>659109</v>
          </cell>
        </row>
        <row r="98">
          <cell r="A98">
            <v>35521</v>
          </cell>
          <cell r="B98">
            <v>34389</v>
          </cell>
          <cell r="C98">
            <v>611996</v>
          </cell>
        </row>
        <row r="99">
          <cell r="A99">
            <v>35551</v>
          </cell>
          <cell r="B99">
            <v>35739</v>
          </cell>
          <cell r="C99">
            <v>613036</v>
          </cell>
        </row>
        <row r="100">
          <cell r="A100">
            <v>35582</v>
          </cell>
          <cell r="B100">
            <v>33482</v>
          </cell>
          <cell r="C100">
            <v>568725</v>
          </cell>
        </row>
        <row r="101">
          <cell r="A101">
            <v>35612</v>
          </cell>
          <cell r="B101">
            <v>34221</v>
          </cell>
          <cell r="C101">
            <v>606705</v>
          </cell>
        </row>
        <row r="102">
          <cell r="A102">
            <v>35643</v>
          </cell>
          <cell r="B102">
            <v>33734</v>
          </cell>
          <cell r="C102">
            <v>601307</v>
          </cell>
        </row>
        <row r="103">
          <cell r="A103">
            <v>35674</v>
          </cell>
          <cell r="B103">
            <v>31523</v>
          </cell>
          <cell r="C103">
            <v>570503</v>
          </cell>
        </row>
        <row r="104">
          <cell r="A104">
            <v>35704</v>
          </cell>
          <cell r="B104">
            <v>30876</v>
          </cell>
          <cell r="C104">
            <v>579393</v>
          </cell>
        </row>
        <row r="105">
          <cell r="A105">
            <v>35735</v>
          </cell>
          <cell r="B105">
            <v>32062</v>
          </cell>
          <cell r="C105">
            <v>557629</v>
          </cell>
        </row>
        <row r="106">
          <cell r="A106">
            <v>35765</v>
          </cell>
          <cell r="B106">
            <v>32111</v>
          </cell>
          <cell r="C106">
            <v>538539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1997</v>
          </cell>
          <cell r="B108">
            <v>411118</v>
          </cell>
          <cell r="C108">
            <v>7067583</v>
          </cell>
        </row>
        <row r="110">
          <cell r="A110">
            <v>35796</v>
          </cell>
          <cell r="B110">
            <v>31538</v>
          </cell>
          <cell r="C110">
            <v>541364</v>
          </cell>
        </row>
        <row r="111">
          <cell r="A111">
            <v>35827</v>
          </cell>
          <cell r="B111">
            <v>27609</v>
          </cell>
          <cell r="C111">
            <v>459279</v>
          </cell>
        </row>
        <row r="112">
          <cell r="A112">
            <v>35855</v>
          </cell>
          <cell r="B112">
            <v>28745</v>
          </cell>
          <cell r="C112">
            <v>476142</v>
          </cell>
        </row>
        <row r="113">
          <cell r="A113">
            <v>35886</v>
          </cell>
          <cell r="B113">
            <v>26014</v>
          </cell>
          <cell r="C113">
            <v>432042</v>
          </cell>
        </row>
        <row r="114">
          <cell r="A114">
            <v>35916</v>
          </cell>
          <cell r="B114">
            <v>24642</v>
          </cell>
          <cell r="C114">
            <v>443900</v>
          </cell>
        </row>
        <row r="115">
          <cell r="A115">
            <v>35947</v>
          </cell>
          <cell r="B115">
            <v>22300</v>
          </cell>
          <cell r="C115">
            <v>439591</v>
          </cell>
        </row>
        <row r="116">
          <cell r="A116">
            <v>35977</v>
          </cell>
          <cell r="B116">
            <v>22937</v>
          </cell>
          <cell r="C116">
            <v>403658</v>
          </cell>
        </row>
        <row r="117">
          <cell r="A117">
            <v>36008</v>
          </cell>
          <cell r="B117">
            <v>21569</v>
          </cell>
          <cell r="C117">
            <v>399887</v>
          </cell>
        </row>
        <row r="118">
          <cell r="A118">
            <v>36039</v>
          </cell>
          <cell r="B118">
            <v>20822</v>
          </cell>
          <cell r="C118">
            <v>378708</v>
          </cell>
        </row>
        <row r="119">
          <cell r="A119">
            <v>36069</v>
          </cell>
          <cell r="B119">
            <v>21143</v>
          </cell>
          <cell r="C119">
            <v>390197</v>
          </cell>
        </row>
        <row r="120">
          <cell r="A120">
            <v>36100</v>
          </cell>
          <cell r="B120">
            <v>19840</v>
          </cell>
          <cell r="C120">
            <v>333812</v>
          </cell>
        </row>
        <row r="121">
          <cell r="A121">
            <v>36130</v>
          </cell>
          <cell r="B121">
            <v>18079</v>
          </cell>
          <cell r="C121">
            <v>358919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1998</v>
          </cell>
          <cell r="B123">
            <v>285238</v>
          </cell>
          <cell r="C123">
            <v>5057499</v>
          </cell>
        </row>
        <row r="125">
          <cell r="A125">
            <v>36161</v>
          </cell>
          <cell r="B125">
            <v>18230</v>
          </cell>
          <cell r="C125">
            <v>360779</v>
          </cell>
        </row>
        <row r="126">
          <cell r="A126">
            <v>36192</v>
          </cell>
          <cell r="B126">
            <v>16696</v>
          </cell>
          <cell r="C126">
            <v>376494</v>
          </cell>
        </row>
        <row r="127">
          <cell r="A127">
            <v>36220</v>
          </cell>
          <cell r="B127">
            <v>17745</v>
          </cell>
          <cell r="C127">
            <v>398435</v>
          </cell>
        </row>
        <row r="128">
          <cell r="A128">
            <v>36251</v>
          </cell>
          <cell r="B128">
            <v>19981</v>
          </cell>
          <cell r="C128">
            <v>318729</v>
          </cell>
        </row>
        <row r="129">
          <cell r="A129">
            <v>36281</v>
          </cell>
          <cell r="B129">
            <v>20862</v>
          </cell>
          <cell r="C129">
            <v>367884</v>
          </cell>
        </row>
        <row r="130">
          <cell r="A130">
            <v>36312</v>
          </cell>
          <cell r="B130">
            <v>21074</v>
          </cell>
          <cell r="C130">
            <v>347153</v>
          </cell>
        </row>
        <row r="131">
          <cell r="A131">
            <v>36342</v>
          </cell>
          <cell r="B131">
            <v>23784</v>
          </cell>
          <cell r="C131">
            <v>352635</v>
          </cell>
        </row>
        <row r="132">
          <cell r="A132">
            <v>36373</v>
          </cell>
          <cell r="B132">
            <v>22641</v>
          </cell>
          <cell r="C132">
            <v>336876</v>
          </cell>
        </row>
        <row r="133">
          <cell r="A133">
            <v>36404</v>
          </cell>
          <cell r="B133">
            <v>22031</v>
          </cell>
          <cell r="C133">
            <v>334673</v>
          </cell>
        </row>
        <row r="134">
          <cell r="A134">
            <v>36434</v>
          </cell>
          <cell r="B134">
            <v>30262</v>
          </cell>
          <cell r="C134">
            <v>338925</v>
          </cell>
        </row>
        <row r="135">
          <cell r="A135">
            <v>36465</v>
          </cell>
          <cell r="B135">
            <v>25226</v>
          </cell>
          <cell r="C135">
            <v>309065</v>
          </cell>
        </row>
        <row r="136">
          <cell r="A136">
            <v>36495</v>
          </cell>
          <cell r="B136">
            <v>21882</v>
          </cell>
          <cell r="C136">
            <v>315799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1999</v>
          </cell>
          <cell r="B138">
            <v>260414</v>
          </cell>
          <cell r="C138">
            <v>4157447</v>
          </cell>
        </row>
        <row r="140">
          <cell r="A140">
            <v>36526</v>
          </cell>
          <cell r="B140">
            <v>28290</v>
          </cell>
          <cell r="C140">
            <v>313580</v>
          </cell>
        </row>
        <row r="141">
          <cell r="A141">
            <v>36557</v>
          </cell>
          <cell r="B141">
            <v>28662</v>
          </cell>
          <cell r="C141">
            <v>289223</v>
          </cell>
        </row>
        <row r="142">
          <cell r="A142">
            <v>36586</v>
          </cell>
          <cell r="B142">
            <v>24834</v>
          </cell>
          <cell r="C142">
            <v>307936</v>
          </cell>
        </row>
        <row r="143">
          <cell r="A143">
            <v>36617</v>
          </cell>
          <cell r="B143">
            <v>23675</v>
          </cell>
          <cell r="C143">
            <v>288996</v>
          </cell>
        </row>
        <row r="144">
          <cell r="A144">
            <v>36647</v>
          </cell>
          <cell r="B144">
            <v>23131</v>
          </cell>
          <cell r="C144">
            <v>312834</v>
          </cell>
        </row>
        <row r="145">
          <cell r="A145">
            <v>36678</v>
          </cell>
          <cell r="B145">
            <v>21053</v>
          </cell>
          <cell r="C145">
            <v>282821</v>
          </cell>
        </row>
        <row r="146">
          <cell r="A146">
            <v>36708</v>
          </cell>
          <cell r="B146">
            <v>20352</v>
          </cell>
          <cell r="C146">
            <v>289420</v>
          </cell>
        </row>
        <row r="147">
          <cell r="A147">
            <v>36739</v>
          </cell>
          <cell r="B147">
            <v>19891</v>
          </cell>
          <cell r="C147">
            <v>260343</v>
          </cell>
        </row>
        <row r="148">
          <cell r="A148">
            <v>36770</v>
          </cell>
          <cell r="B148">
            <v>18328</v>
          </cell>
          <cell r="C148">
            <v>257246</v>
          </cell>
        </row>
        <row r="149">
          <cell r="A149">
            <v>36800</v>
          </cell>
          <cell r="B149">
            <v>17595</v>
          </cell>
          <cell r="C149">
            <v>253683</v>
          </cell>
        </row>
        <row r="150">
          <cell r="A150">
            <v>36831</v>
          </cell>
          <cell r="B150">
            <v>18027</v>
          </cell>
          <cell r="C150">
            <v>241146</v>
          </cell>
        </row>
        <row r="151">
          <cell r="A151">
            <v>36861</v>
          </cell>
          <cell r="B151">
            <v>18766</v>
          </cell>
          <cell r="C151">
            <v>231422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2000</v>
          </cell>
          <cell r="B153">
            <v>262604</v>
          </cell>
          <cell r="C153">
            <v>3328650</v>
          </cell>
        </row>
        <row r="155">
          <cell r="A155">
            <v>36892</v>
          </cell>
          <cell r="B155">
            <v>19267</v>
          </cell>
          <cell r="C155">
            <v>236655</v>
          </cell>
        </row>
        <row r="156">
          <cell r="A156">
            <v>36923</v>
          </cell>
          <cell r="B156">
            <v>16428</v>
          </cell>
          <cell r="C156">
            <v>225201</v>
          </cell>
        </row>
        <row r="157">
          <cell r="A157">
            <v>36951</v>
          </cell>
          <cell r="B157">
            <v>19015</v>
          </cell>
          <cell r="C157">
            <v>250002</v>
          </cell>
        </row>
        <row r="158">
          <cell r="A158">
            <v>36982</v>
          </cell>
          <cell r="B158">
            <v>17819</v>
          </cell>
          <cell r="C158">
            <v>256101</v>
          </cell>
        </row>
        <row r="159">
          <cell r="A159">
            <v>37012</v>
          </cell>
          <cell r="B159">
            <v>14102</v>
          </cell>
          <cell r="C159">
            <v>214721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71">
          <cell r="A71">
            <v>34516</v>
          </cell>
          <cell r="B71">
            <v>127184</v>
          </cell>
          <cell r="C71">
            <v>734107</v>
          </cell>
        </row>
        <row r="72">
          <cell r="A72">
            <v>34547</v>
          </cell>
          <cell r="B72">
            <v>149202</v>
          </cell>
          <cell r="C72">
            <v>1196912</v>
          </cell>
        </row>
        <row r="73">
          <cell r="A73">
            <v>34578</v>
          </cell>
          <cell r="B73">
            <v>121968</v>
          </cell>
          <cell r="C73">
            <v>1013198</v>
          </cell>
        </row>
        <row r="74">
          <cell r="A74">
            <v>34608</v>
          </cell>
          <cell r="B74">
            <v>119645</v>
          </cell>
          <cell r="C74">
            <v>973715</v>
          </cell>
        </row>
        <row r="75">
          <cell r="A75">
            <v>34639</v>
          </cell>
          <cell r="B75">
            <v>117593</v>
          </cell>
          <cell r="C75">
            <v>946231</v>
          </cell>
        </row>
        <row r="76">
          <cell r="A76">
            <v>34669</v>
          </cell>
          <cell r="B76">
            <v>138931</v>
          </cell>
          <cell r="C76">
            <v>965286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1994</v>
          </cell>
          <cell r="B78">
            <v>774523</v>
          </cell>
          <cell r="C78">
            <v>5829449</v>
          </cell>
        </row>
        <row r="80">
          <cell r="A80">
            <v>34700</v>
          </cell>
          <cell r="B80">
            <v>140611</v>
          </cell>
          <cell r="C80">
            <v>879401</v>
          </cell>
        </row>
        <row r="81">
          <cell r="A81">
            <v>34731</v>
          </cell>
          <cell r="B81">
            <v>128005</v>
          </cell>
          <cell r="C81">
            <v>747254</v>
          </cell>
        </row>
        <row r="82">
          <cell r="A82">
            <v>34759</v>
          </cell>
          <cell r="B82">
            <v>138085</v>
          </cell>
          <cell r="C82">
            <v>899740</v>
          </cell>
        </row>
        <row r="83">
          <cell r="A83">
            <v>34790</v>
          </cell>
          <cell r="B83">
            <v>128610</v>
          </cell>
          <cell r="C83">
            <v>872673</v>
          </cell>
        </row>
        <row r="84">
          <cell r="A84">
            <v>34820</v>
          </cell>
          <cell r="B84">
            <v>130313</v>
          </cell>
          <cell r="C84">
            <v>949296</v>
          </cell>
        </row>
        <row r="85">
          <cell r="A85">
            <v>34851</v>
          </cell>
          <cell r="B85">
            <v>117673</v>
          </cell>
          <cell r="C85">
            <v>859251</v>
          </cell>
        </row>
        <row r="86">
          <cell r="A86">
            <v>34881</v>
          </cell>
          <cell r="B86">
            <v>118064</v>
          </cell>
          <cell r="C86">
            <v>805767</v>
          </cell>
        </row>
        <row r="87">
          <cell r="A87">
            <v>34912</v>
          </cell>
          <cell r="B87">
            <v>110897</v>
          </cell>
          <cell r="C87">
            <v>735988</v>
          </cell>
        </row>
        <row r="88">
          <cell r="A88">
            <v>34943</v>
          </cell>
          <cell r="B88">
            <v>109626</v>
          </cell>
          <cell r="C88">
            <v>754321</v>
          </cell>
        </row>
        <row r="89">
          <cell r="A89">
            <v>34973</v>
          </cell>
          <cell r="B89">
            <v>111489</v>
          </cell>
          <cell r="C89">
            <v>776452</v>
          </cell>
        </row>
        <row r="90">
          <cell r="A90">
            <v>35004</v>
          </cell>
          <cell r="B90">
            <v>105930</v>
          </cell>
          <cell r="C90">
            <v>780728</v>
          </cell>
        </row>
        <row r="91">
          <cell r="A91">
            <v>35034</v>
          </cell>
          <cell r="B91">
            <v>103800</v>
          </cell>
          <cell r="C91">
            <v>727222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1995</v>
          </cell>
          <cell r="B93">
            <v>1443103</v>
          </cell>
          <cell r="C93">
            <v>9788093</v>
          </cell>
        </row>
        <row r="95">
          <cell r="A95">
            <v>35065</v>
          </cell>
          <cell r="B95">
            <v>105106</v>
          </cell>
          <cell r="C95">
            <v>758706</v>
          </cell>
        </row>
        <row r="96">
          <cell r="A96">
            <v>35096</v>
          </cell>
          <cell r="B96">
            <v>101951</v>
          </cell>
          <cell r="C96">
            <v>749994</v>
          </cell>
        </row>
        <row r="97">
          <cell r="A97">
            <v>35125</v>
          </cell>
          <cell r="B97">
            <v>107495</v>
          </cell>
          <cell r="C97">
            <v>794839</v>
          </cell>
        </row>
        <row r="98">
          <cell r="A98">
            <v>35156</v>
          </cell>
          <cell r="B98">
            <v>98366</v>
          </cell>
          <cell r="C98">
            <v>792268</v>
          </cell>
        </row>
        <row r="99">
          <cell r="A99">
            <v>35186</v>
          </cell>
          <cell r="B99">
            <v>102673</v>
          </cell>
          <cell r="C99">
            <v>782985</v>
          </cell>
        </row>
        <row r="100">
          <cell r="A100">
            <v>35217</v>
          </cell>
          <cell r="B100">
            <v>98720</v>
          </cell>
          <cell r="C100">
            <v>756043</v>
          </cell>
        </row>
        <row r="101">
          <cell r="A101">
            <v>35247</v>
          </cell>
          <cell r="B101">
            <v>90099</v>
          </cell>
          <cell r="C101">
            <v>767836</v>
          </cell>
        </row>
        <row r="102">
          <cell r="A102">
            <v>35278</v>
          </cell>
          <cell r="B102">
            <v>91651</v>
          </cell>
          <cell r="C102">
            <v>752005</v>
          </cell>
        </row>
        <row r="103">
          <cell r="A103">
            <v>35309</v>
          </cell>
          <cell r="B103">
            <v>88978</v>
          </cell>
          <cell r="C103">
            <v>675957</v>
          </cell>
        </row>
        <row r="104">
          <cell r="A104">
            <v>35339</v>
          </cell>
          <cell r="B104">
            <v>90385</v>
          </cell>
          <cell r="C104">
            <v>689433</v>
          </cell>
        </row>
        <row r="105">
          <cell r="A105">
            <v>35370</v>
          </cell>
          <cell r="B105">
            <v>92779</v>
          </cell>
          <cell r="C105">
            <v>673698</v>
          </cell>
        </row>
        <row r="106">
          <cell r="A106">
            <v>35400</v>
          </cell>
          <cell r="B106">
            <v>88705</v>
          </cell>
          <cell r="C106">
            <v>648294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1996</v>
          </cell>
          <cell r="B108">
            <v>1156908</v>
          </cell>
          <cell r="C108">
            <v>8842058</v>
          </cell>
        </row>
        <row r="110">
          <cell r="A110">
            <v>35431</v>
          </cell>
          <cell r="B110">
            <v>88056</v>
          </cell>
          <cell r="C110">
            <v>626960</v>
          </cell>
        </row>
        <row r="111">
          <cell r="A111">
            <v>35462</v>
          </cell>
          <cell r="B111">
            <v>78074</v>
          </cell>
          <cell r="C111">
            <v>534445</v>
          </cell>
        </row>
        <row r="112">
          <cell r="A112">
            <v>35490</v>
          </cell>
          <cell r="B112">
            <v>86413</v>
          </cell>
          <cell r="C112">
            <v>480728</v>
          </cell>
        </row>
        <row r="113">
          <cell r="A113">
            <v>35521</v>
          </cell>
          <cell r="B113">
            <v>83441</v>
          </cell>
          <cell r="C113">
            <v>519244</v>
          </cell>
        </row>
        <row r="114">
          <cell r="A114">
            <v>35551</v>
          </cell>
          <cell r="B114">
            <v>86058</v>
          </cell>
          <cell r="C114">
            <v>529762</v>
          </cell>
        </row>
        <row r="115">
          <cell r="A115">
            <v>35582</v>
          </cell>
          <cell r="B115">
            <v>83170</v>
          </cell>
          <cell r="C115">
            <v>552239</v>
          </cell>
        </row>
        <row r="116">
          <cell r="A116">
            <v>35612</v>
          </cell>
          <cell r="B116">
            <v>81662</v>
          </cell>
          <cell r="C116">
            <v>580099</v>
          </cell>
        </row>
        <row r="117">
          <cell r="A117">
            <v>35643</v>
          </cell>
          <cell r="B117">
            <v>82121</v>
          </cell>
          <cell r="C117">
            <v>557554</v>
          </cell>
        </row>
        <row r="118">
          <cell r="A118">
            <v>35674</v>
          </cell>
          <cell r="B118">
            <v>79469</v>
          </cell>
          <cell r="C118">
            <v>520357</v>
          </cell>
        </row>
        <row r="119">
          <cell r="A119">
            <v>35704</v>
          </cell>
          <cell r="B119">
            <v>75540</v>
          </cell>
          <cell r="C119">
            <v>508967</v>
          </cell>
        </row>
        <row r="120">
          <cell r="A120">
            <v>35735</v>
          </cell>
          <cell r="B120">
            <v>73329</v>
          </cell>
          <cell r="C120">
            <v>482532</v>
          </cell>
        </row>
        <row r="121">
          <cell r="A121">
            <v>35765</v>
          </cell>
          <cell r="B121">
            <v>78124</v>
          </cell>
          <cell r="C121">
            <v>501199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1997</v>
          </cell>
          <cell r="B123">
            <v>975457</v>
          </cell>
          <cell r="C123">
            <v>6394086</v>
          </cell>
        </row>
        <row r="125">
          <cell r="A125">
            <v>35796</v>
          </cell>
          <cell r="B125">
            <v>78537</v>
          </cell>
          <cell r="C125">
            <v>520863</v>
          </cell>
        </row>
        <row r="126">
          <cell r="A126">
            <v>35827</v>
          </cell>
          <cell r="B126">
            <v>67563</v>
          </cell>
          <cell r="C126">
            <v>454181</v>
          </cell>
        </row>
        <row r="127">
          <cell r="A127">
            <v>35855</v>
          </cell>
          <cell r="B127">
            <v>77693</v>
          </cell>
          <cell r="C127">
            <v>491301</v>
          </cell>
        </row>
        <row r="128">
          <cell r="A128">
            <v>35886</v>
          </cell>
          <cell r="B128">
            <v>71607</v>
          </cell>
          <cell r="C128">
            <v>468259</v>
          </cell>
        </row>
        <row r="129">
          <cell r="A129">
            <v>35916</v>
          </cell>
          <cell r="B129">
            <v>70599</v>
          </cell>
          <cell r="C129">
            <v>469753</v>
          </cell>
        </row>
        <row r="130">
          <cell r="A130">
            <v>35947</v>
          </cell>
          <cell r="B130">
            <v>65333</v>
          </cell>
          <cell r="C130">
            <v>432143</v>
          </cell>
        </row>
        <row r="131">
          <cell r="A131">
            <v>35977</v>
          </cell>
          <cell r="B131">
            <v>67068</v>
          </cell>
          <cell r="C131">
            <v>453528</v>
          </cell>
        </row>
        <row r="132">
          <cell r="A132">
            <v>36008</v>
          </cell>
          <cell r="B132">
            <v>67653</v>
          </cell>
          <cell r="C132">
            <v>428986</v>
          </cell>
        </row>
        <row r="133">
          <cell r="A133">
            <v>36039</v>
          </cell>
          <cell r="B133">
            <v>64382</v>
          </cell>
          <cell r="C133">
            <v>405114</v>
          </cell>
        </row>
        <row r="134">
          <cell r="A134">
            <v>36069</v>
          </cell>
          <cell r="B134">
            <v>66085</v>
          </cell>
          <cell r="C134">
            <v>428254</v>
          </cell>
        </row>
        <row r="135">
          <cell r="A135">
            <v>36100</v>
          </cell>
          <cell r="B135">
            <v>65800</v>
          </cell>
          <cell r="C135">
            <v>419527</v>
          </cell>
        </row>
        <row r="136">
          <cell r="A136">
            <v>36130</v>
          </cell>
          <cell r="B136">
            <v>71611</v>
          </cell>
          <cell r="C136">
            <v>432110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1998</v>
          </cell>
          <cell r="B138">
            <v>833931</v>
          </cell>
          <cell r="C138">
            <v>5404019</v>
          </cell>
        </row>
        <row r="140">
          <cell r="A140">
            <v>36161</v>
          </cell>
          <cell r="B140">
            <v>69130</v>
          </cell>
          <cell r="C140">
            <v>411973</v>
          </cell>
        </row>
        <row r="141">
          <cell r="A141">
            <v>36192</v>
          </cell>
          <cell r="B141">
            <v>61274</v>
          </cell>
          <cell r="C141">
            <v>377916</v>
          </cell>
        </row>
        <row r="142">
          <cell r="A142">
            <v>36220</v>
          </cell>
          <cell r="B142">
            <v>64362</v>
          </cell>
          <cell r="C142">
            <v>402953</v>
          </cell>
        </row>
        <row r="143">
          <cell r="A143">
            <v>36251</v>
          </cell>
          <cell r="B143">
            <v>63276</v>
          </cell>
          <cell r="C143">
            <v>385317</v>
          </cell>
        </row>
        <row r="144">
          <cell r="A144">
            <v>36281</v>
          </cell>
          <cell r="B144">
            <v>65627</v>
          </cell>
          <cell r="C144">
            <v>397987</v>
          </cell>
        </row>
        <row r="145">
          <cell r="A145">
            <v>36312</v>
          </cell>
          <cell r="B145">
            <v>65291</v>
          </cell>
          <cell r="C145">
            <v>392888</v>
          </cell>
        </row>
        <row r="146">
          <cell r="A146">
            <v>36342</v>
          </cell>
          <cell r="B146">
            <v>63953</v>
          </cell>
          <cell r="C146">
            <v>394582</v>
          </cell>
        </row>
        <row r="147">
          <cell r="A147">
            <v>36373</v>
          </cell>
          <cell r="B147">
            <v>61828</v>
          </cell>
          <cell r="C147">
            <v>370497</v>
          </cell>
        </row>
        <row r="148">
          <cell r="A148">
            <v>36404</v>
          </cell>
          <cell r="B148">
            <v>56215</v>
          </cell>
          <cell r="C148">
            <v>326833</v>
          </cell>
        </row>
        <row r="149">
          <cell r="A149">
            <v>36434</v>
          </cell>
          <cell r="B149">
            <v>62073</v>
          </cell>
          <cell r="C149">
            <v>351927</v>
          </cell>
        </row>
        <row r="150">
          <cell r="A150">
            <v>36465</v>
          </cell>
          <cell r="B150">
            <v>61501</v>
          </cell>
          <cell r="C150">
            <v>340927</v>
          </cell>
        </row>
        <row r="151">
          <cell r="A151">
            <v>36495</v>
          </cell>
          <cell r="B151">
            <v>57298</v>
          </cell>
          <cell r="C151">
            <v>322897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1999</v>
          </cell>
          <cell r="B153">
            <v>751828</v>
          </cell>
          <cell r="C153">
            <v>4476697</v>
          </cell>
        </row>
        <row r="155">
          <cell r="A155">
            <v>36526</v>
          </cell>
          <cell r="B155">
            <v>62888</v>
          </cell>
          <cell r="C155">
            <v>331207</v>
          </cell>
        </row>
        <row r="156">
          <cell r="A156">
            <v>36557</v>
          </cell>
          <cell r="B156">
            <v>56078</v>
          </cell>
          <cell r="C156">
            <v>294800</v>
          </cell>
        </row>
        <row r="157">
          <cell r="A157">
            <v>36586</v>
          </cell>
          <cell r="B157">
            <v>59481</v>
          </cell>
          <cell r="C157">
            <v>395182</v>
          </cell>
        </row>
        <row r="158">
          <cell r="A158">
            <v>36617</v>
          </cell>
          <cell r="B158">
            <v>56265</v>
          </cell>
          <cell r="C158">
            <v>364413</v>
          </cell>
        </row>
        <row r="159">
          <cell r="A159">
            <v>36647</v>
          </cell>
          <cell r="B159">
            <v>62637</v>
          </cell>
          <cell r="C159">
            <v>359150</v>
          </cell>
        </row>
        <row r="160">
          <cell r="A160">
            <v>36678</v>
          </cell>
          <cell r="B160">
            <v>62154</v>
          </cell>
          <cell r="C160">
            <v>331611</v>
          </cell>
        </row>
        <row r="161">
          <cell r="A161">
            <v>36708</v>
          </cell>
          <cell r="B161">
            <v>63349</v>
          </cell>
          <cell r="C161">
            <v>364728</v>
          </cell>
        </row>
        <row r="162">
          <cell r="A162">
            <v>36739</v>
          </cell>
          <cell r="B162">
            <v>61555</v>
          </cell>
          <cell r="C162">
            <v>363593</v>
          </cell>
        </row>
        <row r="163">
          <cell r="A163">
            <v>36770</v>
          </cell>
          <cell r="B163">
            <v>60810</v>
          </cell>
          <cell r="C163">
            <v>345625</v>
          </cell>
        </row>
        <row r="164">
          <cell r="A164">
            <v>36800</v>
          </cell>
          <cell r="B164">
            <v>61666</v>
          </cell>
          <cell r="C164">
            <v>322022</v>
          </cell>
        </row>
        <row r="165">
          <cell r="A165">
            <v>36831</v>
          </cell>
          <cell r="B165">
            <v>58131</v>
          </cell>
          <cell r="C165">
            <v>293006</v>
          </cell>
        </row>
        <row r="166">
          <cell r="A166">
            <v>36861</v>
          </cell>
          <cell r="B166">
            <v>62113</v>
          </cell>
          <cell r="C166">
            <v>314178</v>
          </cell>
        </row>
        <row r="167">
          <cell r="A167" t="str">
            <v>Totals:</v>
          </cell>
          <cell r="B167" t="str">
            <v>__________</v>
          </cell>
          <cell r="C167" t="str">
            <v>__________</v>
          </cell>
        </row>
        <row r="168">
          <cell r="A168">
            <v>2000</v>
          </cell>
          <cell r="B168">
            <v>727127</v>
          </cell>
          <cell r="C168">
            <v>4079515</v>
          </cell>
        </row>
        <row r="170">
          <cell r="A170">
            <v>36892</v>
          </cell>
          <cell r="B170">
            <v>59914</v>
          </cell>
          <cell r="C170">
            <v>319055</v>
          </cell>
        </row>
        <row r="171">
          <cell r="A171">
            <v>36923</v>
          </cell>
          <cell r="B171">
            <v>56072</v>
          </cell>
          <cell r="C171">
            <v>271450</v>
          </cell>
        </row>
        <row r="172">
          <cell r="A172">
            <v>36951</v>
          </cell>
          <cell r="B172">
            <v>56941</v>
          </cell>
          <cell r="C172">
            <v>307314</v>
          </cell>
        </row>
        <row r="173">
          <cell r="A173">
            <v>36982</v>
          </cell>
          <cell r="B173">
            <v>55407</v>
          </cell>
          <cell r="C173">
            <v>279608</v>
          </cell>
        </row>
        <row r="174">
          <cell r="A174">
            <v>37012</v>
          </cell>
          <cell r="B174">
            <v>47990</v>
          </cell>
          <cell r="C174">
            <v>196618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"/>
    </sheetNames>
    <sheetDataSet>
      <sheetData sheetId="0">
        <row r="55">
          <cell r="A55">
            <v>34547</v>
          </cell>
          <cell r="B55">
            <v>107005</v>
          </cell>
          <cell r="C55">
            <v>857668</v>
          </cell>
        </row>
        <row r="56">
          <cell r="A56">
            <v>34578</v>
          </cell>
          <cell r="B56">
            <v>151162</v>
          </cell>
          <cell r="C56">
            <v>1734317</v>
          </cell>
        </row>
        <row r="57">
          <cell r="A57">
            <v>34608</v>
          </cell>
          <cell r="B57">
            <v>135777</v>
          </cell>
          <cell r="C57">
            <v>1774494</v>
          </cell>
        </row>
        <row r="58">
          <cell r="A58">
            <v>34639</v>
          </cell>
          <cell r="B58">
            <v>122431</v>
          </cell>
          <cell r="C58">
            <v>1687528</v>
          </cell>
        </row>
        <row r="59">
          <cell r="A59">
            <v>34669</v>
          </cell>
          <cell r="B59">
            <v>121341</v>
          </cell>
          <cell r="C59">
            <v>1658079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1994</v>
          </cell>
          <cell r="B61">
            <v>637716</v>
          </cell>
          <cell r="C61">
            <v>7712086</v>
          </cell>
        </row>
        <row r="63">
          <cell r="A63">
            <v>34700</v>
          </cell>
          <cell r="B63">
            <v>118791</v>
          </cell>
          <cell r="C63">
            <v>1603818</v>
          </cell>
        </row>
        <row r="64">
          <cell r="A64">
            <v>34731</v>
          </cell>
          <cell r="B64">
            <v>103569</v>
          </cell>
          <cell r="C64">
            <v>1484855</v>
          </cell>
        </row>
        <row r="65">
          <cell r="A65">
            <v>34759</v>
          </cell>
          <cell r="B65">
            <v>97731</v>
          </cell>
          <cell r="C65">
            <v>1537532</v>
          </cell>
        </row>
        <row r="66">
          <cell r="A66">
            <v>34790</v>
          </cell>
          <cell r="B66">
            <v>94577</v>
          </cell>
          <cell r="C66">
            <v>1309785</v>
          </cell>
        </row>
        <row r="67">
          <cell r="A67">
            <v>34820</v>
          </cell>
          <cell r="B67">
            <v>93780</v>
          </cell>
          <cell r="C67">
            <v>1366785</v>
          </cell>
        </row>
        <row r="68">
          <cell r="A68">
            <v>34851</v>
          </cell>
          <cell r="B68">
            <v>84000</v>
          </cell>
          <cell r="C68">
            <v>1206661</v>
          </cell>
        </row>
        <row r="69">
          <cell r="A69">
            <v>34881</v>
          </cell>
          <cell r="B69">
            <v>86130</v>
          </cell>
          <cell r="C69">
            <v>1160366</v>
          </cell>
        </row>
        <row r="70">
          <cell r="A70">
            <v>34912</v>
          </cell>
          <cell r="B70">
            <v>88491</v>
          </cell>
          <cell r="C70">
            <v>1111223</v>
          </cell>
        </row>
        <row r="71">
          <cell r="A71">
            <v>34943</v>
          </cell>
          <cell r="B71">
            <v>81189</v>
          </cell>
          <cell r="C71">
            <v>1027151</v>
          </cell>
        </row>
        <row r="72">
          <cell r="A72">
            <v>34973</v>
          </cell>
          <cell r="B72">
            <v>82537</v>
          </cell>
          <cell r="C72">
            <v>1095116</v>
          </cell>
        </row>
        <row r="73">
          <cell r="A73">
            <v>35004</v>
          </cell>
          <cell r="B73">
            <v>77812</v>
          </cell>
          <cell r="C73">
            <v>983958</v>
          </cell>
        </row>
        <row r="74">
          <cell r="A74">
            <v>35034</v>
          </cell>
          <cell r="B74">
            <v>71304</v>
          </cell>
          <cell r="C74">
            <v>942924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1995</v>
          </cell>
          <cell r="B76">
            <v>1079911</v>
          </cell>
          <cell r="C76">
            <v>14830174</v>
          </cell>
        </row>
        <row r="78">
          <cell r="A78">
            <v>35065</v>
          </cell>
          <cell r="B78">
            <v>68258</v>
          </cell>
          <cell r="C78">
            <v>992691</v>
          </cell>
        </row>
        <row r="79">
          <cell r="A79">
            <v>35096</v>
          </cell>
          <cell r="B79">
            <v>61601</v>
          </cell>
          <cell r="C79">
            <v>955433</v>
          </cell>
        </row>
        <row r="80">
          <cell r="A80">
            <v>35125</v>
          </cell>
          <cell r="B80">
            <v>65272</v>
          </cell>
          <cell r="C80">
            <v>936593</v>
          </cell>
        </row>
        <row r="81">
          <cell r="A81">
            <v>35156</v>
          </cell>
          <cell r="B81">
            <v>58604</v>
          </cell>
          <cell r="C81">
            <v>875035</v>
          </cell>
        </row>
        <row r="82">
          <cell r="A82">
            <v>35186</v>
          </cell>
          <cell r="B82">
            <v>55764</v>
          </cell>
          <cell r="C82">
            <v>919464</v>
          </cell>
        </row>
        <row r="83">
          <cell r="A83">
            <v>35217</v>
          </cell>
          <cell r="B83">
            <v>50869</v>
          </cell>
          <cell r="C83">
            <v>810406</v>
          </cell>
        </row>
        <row r="84">
          <cell r="A84">
            <v>35247</v>
          </cell>
          <cell r="B84">
            <v>53617</v>
          </cell>
          <cell r="C84">
            <v>853944</v>
          </cell>
        </row>
        <row r="85">
          <cell r="A85">
            <v>35278</v>
          </cell>
          <cell r="B85">
            <v>57042</v>
          </cell>
          <cell r="C85">
            <v>793427</v>
          </cell>
        </row>
        <row r="86">
          <cell r="A86">
            <v>35309</v>
          </cell>
          <cell r="B86">
            <v>51588</v>
          </cell>
          <cell r="C86">
            <v>801925</v>
          </cell>
        </row>
        <row r="87">
          <cell r="A87">
            <v>35339</v>
          </cell>
          <cell r="B87">
            <v>51269</v>
          </cell>
          <cell r="C87">
            <v>814423</v>
          </cell>
        </row>
        <row r="88">
          <cell r="A88">
            <v>35370</v>
          </cell>
          <cell r="B88">
            <v>47584</v>
          </cell>
          <cell r="C88">
            <v>766822</v>
          </cell>
        </row>
        <row r="89">
          <cell r="A89">
            <v>35400</v>
          </cell>
          <cell r="B89">
            <v>47825</v>
          </cell>
          <cell r="C89">
            <v>767478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1996</v>
          </cell>
          <cell r="B91">
            <v>669293</v>
          </cell>
          <cell r="C91">
            <v>10287641</v>
          </cell>
        </row>
        <row r="93">
          <cell r="A93">
            <v>35431</v>
          </cell>
          <cell r="B93">
            <v>48359</v>
          </cell>
          <cell r="C93">
            <v>717424</v>
          </cell>
        </row>
        <row r="94">
          <cell r="A94">
            <v>35462</v>
          </cell>
          <cell r="B94">
            <v>41264</v>
          </cell>
          <cell r="C94">
            <v>640448</v>
          </cell>
        </row>
        <row r="95">
          <cell r="A95">
            <v>35490</v>
          </cell>
          <cell r="B95">
            <v>48452</v>
          </cell>
          <cell r="C95">
            <v>728158</v>
          </cell>
        </row>
        <row r="96">
          <cell r="A96">
            <v>35521</v>
          </cell>
          <cell r="B96">
            <v>45598</v>
          </cell>
          <cell r="C96">
            <v>677937</v>
          </cell>
        </row>
        <row r="97">
          <cell r="A97">
            <v>35551</v>
          </cell>
          <cell r="B97">
            <v>42217</v>
          </cell>
          <cell r="C97">
            <v>679332</v>
          </cell>
        </row>
        <row r="98">
          <cell r="A98">
            <v>35582</v>
          </cell>
          <cell r="B98">
            <v>40745</v>
          </cell>
          <cell r="C98">
            <v>644096</v>
          </cell>
        </row>
        <row r="99">
          <cell r="A99">
            <v>35612</v>
          </cell>
          <cell r="B99">
            <v>38612</v>
          </cell>
          <cell r="C99">
            <v>654281</v>
          </cell>
        </row>
        <row r="100">
          <cell r="A100">
            <v>35643</v>
          </cell>
          <cell r="B100">
            <v>35411</v>
          </cell>
          <cell r="C100">
            <v>622264</v>
          </cell>
        </row>
        <row r="101">
          <cell r="A101">
            <v>35674</v>
          </cell>
          <cell r="B101">
            <v>34428</v>
          </cell>
          <cell r="C101">
            <v>588193</v>
          </cell>
        </row>
        <row r="102">
          <cell r="A102">
            <v>35704</v>
          </cell>
          <cell r="B102">
            <v>35125</v>
          </cell>
          <cell r="C102">
            <v>586968</v>
          </cell>
        </row>
        <row r="103">
          <cell r="A103">
            <v>35735</v>
          </cell>
          <cell r="B103">
            <v>33520</v>
          </cell>
          <cell r="C103">
            <v>546675</v>
          </cell>
        </row>
        <row r="104">
          <cell r="A104">
            <v>35765</v>
          </cell>
          <cell r="B104">
            <v>35780</v>
          </cell>
          <cell r="C104">
            <v>542297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1997</v>
          </cell>
          <cell r="B106">
            <v>479511</v>
          </cell>
          <cell r="C106">
            <v>7628073</v>
          </cell>
        </row>
        <row r="108">
          <cell r="A108">
            <v>35796</v>
          </cell>
          <cell r="B108">
            <v>36661</v>
          </cell>
          <cell r="C108">
            <v>498935</v>
          </cell>
        </row>
        <row r="109">
          <cell r="A109">
            <v>35827</v>
          </cell>
          <cell r="B109">
            <v>32419</v>
          </cell>
          <cell r="C109">
            <v>479315</v>
          </cell>
        </row>
        <row r="110">
          <cell r="A110">
            <v>35855</v>
          </cell>
          <cell r="B110">
            <v>39027</v>
          </cell>
          <cell r="C110">
            <v>534626</v>
          </cell>
        </row>
        <row r="111">
          <cell r="A111">
            <v>35886</v>
          </cell>
          <cell r="B111">
            <v>35667</v>
          </cell>
          <cell r="C111">
            <v>511215</v>
          </cell>
        </row>
        <row r="112">
          <cell r="A112">
            <v>35916</v>
          </cell>
          <cell r="B112">
            <v>37482</v>
          </cell>
          <cell r="C112">
            <v>520693</v>
          </cell>
        </row>
        <row r="113">
          <cell r="A113">
            <v>35947</v>
          </cell>
          <cell r="B113">
            <v>33337</v>
          </cell>
          <cell r="C113">
            <v>493423</v>
          </cell>
        </row>
        <row r="114">
          <cell r="A114">
            <v>35977</v>
          </cell>
          <cell r="B114">
            <v>33256</v>
          </cell>
          <cell r="C114">
            <v>506198</v>
          </cell>
        </row>
        <row r="115">
          <cell r="A115">
            <v>36008</v>
          </cell>
          <cell r="B115">
            <v>33510</v>
          </cell>
          <cell r="C115">
            <v>491527</v>
          </cell>
        </row>
        <row r="116">
          <cell r="A116">
            <v>36039</v>
          </cell>
          <cell r="B116">
            <v>32140</v>
          </cell>
          <cell r="C116">
            <v>469661</v>
          </cell>
        </row>
        <row r="117">
          <cell r="A117">
            <v>36069</v>
          </cell>
          <cell r="B117">
            <v>33803</v>
          </cell>
          <cell r="C117">
            <v>482982</v>
          </cell>
        </row>
        <row r="118">
          <cell r="A118">
            <v>36100</v>
          </cell>
          <cell r="B118">
            <v>31383</v>
          </cell>
          <cell r="C118">
            <v>456042</v>
          </cell>
        </row>
        <row r="119">
          <cell r="A119">
            <v>36130</v>
          </cell>
          <cell r="B119">
            <v>31904</v>
          </cell>
          <cell r="C119">
            <v>448377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</row>
        <row r="121">
          <cell r="A121">
            <v>1998</v>
          </cell>
          <cell r="B121">
            <v>410589</v>
          </cell>
          <cell r="C121">
            <v>5892994</v>
          </cell>
        </row>
        <row r="123">
          <cell r="A123">
            <v>36161</v>
          </cell>
          <cell r="B123">
            <v>31512</v>
          </cell>
          <cell r="C123">
            <v>454388</v>
          </cell>
        </row>
        <row r="124">
          <cell r="A124">
            <v>36192</v>
          </cell>
          <cell r="B124">
            <v>32164</v>
          </cell>
          <cell r="C124">
            <v>416964</v>
          </cell>
        </row>
        <row r="125">
          <cell r="A125">
            <v>36220</v>
          </cell>
          <cell r="B125">
            <v>34323</v>
          </cell>
          <cell r="C125">
            <v>458978</v>
          </cell>
        </row>
        <row r="126">
          <cell r="A126">
            <v>36251</v>
          </cell>
          <cell r="B126">
            <v>33138</v>
          </cell>
          <cell r="C126">
            <v>443348</v>
          </cell>
        </row>
        <row r="127">
          <cell r="A127">
            <v>36281</v>
          </cell>
          <cell r="B127">
            <v>32848</v>
          </cell>
          <cell r="C127">
            <v>458201</v>
          </cell>
        </row>
        <row r="128">
          <cell r="A128">
            <v>36312</v>
          </cell>
          <cell r="B128">
            <v>29473</v>
          </cell>
          <cell r="C128">
            <v>534822</v>
          </cell>
        </row>
        <row r="129">
          <cell r="A129">
            <v>36342</v>
          </cell>
          <cell r="B129">
            <v>31009</v>
          </cell>
          <cell r="C129">
            <v>459971</v>
          </cell>
        </row>
        <row r="130">
          <cell r="A130">
            <v>36373</v>
          </cell>
          <cell r="B130">
            <v>29398</v>
          </cell>
          <cell r="C130">
            <v>443017</v>
          </cell>
        </row>
        <row r="131">
          <cell r="A131">
            <v>36404</v>
          </cell>
          <cell r="B131">
            <v>28012</v>
          </cell>
          <cell r="C131">
            <v>397822</v>
          </cell>
        </row>
        <row r="132">
          <cell r="A132">
            <v>36434</v>
          </cell>
          <cell r="B132">
            <v>29128</v>
          </cell>
          <cell r="C132">
            <v>420107</v>
          </cell>
        </row>
        <row r="133">
          <cell r="A133">
            <v>36465</v>
          </cell>
          <cell r="B133">
            <v>29945</v>
          </cell>
          <cell r="C133">
            <v>410646</v>
          </cell>
        </row>
        <row r="134">
          <cell r="A134">
            <v>36495</v>
          </cell>
          <cell r="B134">
            <v>30463</v>
          </cell>
          <cell r="C134">
            <v>414378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</row>
        <row r="136">
          <cell r="A136">
            <v>1999</v>
          </cell>
          <cell r="B136">
            <v>371413</v>
          </cell>
          <cell r="C136">
            <v>5312642</v>
          </cell>
        </row>
        <row r="138">
          <cell r="A138">
            <v>36526</v>
          </cell>
          <cell r="B138">
            <v>30245</v>
          </cell>
          <cell r="C138">
            <v>400833</v>
          </cell>
        </row>
        <row r="139">
          <cell r="A139">
            <v>36557</v>
          </cell>
          <cell r="B139">
            <v>28536</v>
          </cell>
          <cell r="C139">
            <v>365726</v>
          </cell>
        </row>
        <row r="140">
          <cell r="A140">
            <v>36586</v>
          </cell>
          <cell r="B140">
            <v>31549</v>
          </cell>
          <cell r="C140">
            <v>401633</v>
          </cell>
        </row>
        <row r="141">
          <cell r="A141">
            <v>36617</v>
          </cell>
          <cell r="B141">
            <v>31157</v>
          </cell>
          <cell r="C141">
            <v>381470</v>
          </cell>
        </row>
        <row r="142">
          <cell r="A142">
            <v>36647</v>
          </cell>
          <cell r="B142">
            <v>30343</v>
          </cell>
          <cell r="C142">
            <v>384262</v>
          </cell>
        </row>
        <row r="143">
          <cell r="A143">
            <v>36678</v>
          </cell>
          <cell r="B143">
            <v>29332</v>
          </cell>
          <cell r="C143">
            <v>382317</v>
          </cell>
        </row>
        <row r="144">
          <cell r="A144">
            <v>36708</v>
          </cell>
          <cell r="B144">
            <v>31489</v>
          </cell>
          <cell r="C144">
            <v>395921</v>
          </cell>
        </row>
        <row r="145">
          <cell r="A145">
            <v>36739</v>
          </cell>
          <cell r="B145">
            <v>29706</v>
          </cell>
          <cell r="C145">
            <v>380090</v>
          </cell>
        </row>
        <row r="146">
          <cell r="A146">
            <v>36770</v>
          </cell>
          <cell r="B146">
            <v>28146</v>
          </cell>
          <cell r="C146">
            <v>374630</v>
          </cell>
        </row>
        <row r="147">
          <cell r="A147">
            <v>36800</v>
          </cell>
          <cell r="B147">
            <v>28447</v>
          </cell>
          <cell r="C147">
            <v>377802</v>
          </cell>
        </row>
        <row r="148">
          <cell r="A148">
            <v>36831</v>
          </cell>
          <cell r="B148">
            <v>27399</v>
          </cell>
          <cell r="C148">
            <v>361618</v>
          </cell>
        </row>
        <row r="149">
          <cell r="A149">
            <v>36861</v>
          </cell>
          <cell r="B149">
            <v>29969</v>
          </cell>
          <cell r="C149">
            <v>371754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</row>
        <row r="151">
          <cell r="A151">
            <v>2000</v>
          </cell>
          <cell r="B151">
            <v>356318</v>
          </cell>
          <cell r="C151">
            <v>4578056</v>
          </cell>
        </row>
        <row r="153">
          <cell r="A153">
            <v>36892</v>
          </cell>
          <cell r="B153">
            <v>29347</v>
          </cell>
          <cell r="C153">
            <v>356950</v>
          </cell>
        </row>
        <row r="154">
          <cell r="A154">
            <v>36923</v>
          </cell>
          <cell r="B154">
            <v>26875</v>
          </cell>
          <cell r="C154">
            <v>320387</v>
          </cell>
        </row>
        <row r="155">
          <cell r="A155">
            <v>36951</v>
          </cell>
          <cell r="B155">
            <v>28839</v>
          </cell>
          <cell r="C155">
            <v>343718</v>
          </cell>
        </row>
        <row r="156">
          <cell r="A156">
            <v>36982</v>
          </cell>
          <cell r="B156">
            <v>26316</v>
          </cell>
          <cell r="C156">
            <v>304765</v>
          </cell>
        </row>
        <row r="157">
          <cell r="A157">
            <v>37012</v>
          </cell>
          <cell r="B157">
            <v>20930</v>
          </cell>
          <cell r="C157">
            <v>288502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59">
          <cell r="A59">
            <v>34578</v>
          </cell>
          <cell r="B59">
            <v>159977</v>
          </cell>
          <cell r="C59">
            <v>882416</v>
          </cell>
        </row>
        <row r="60">
          <cell r="A60">
            <v>34608</v>
          </cell>
          <cell r="B60">
            <v>252940</v>
          </cell>
          <cell r="C60">
            <v>1486581</v>
          </cell>
        </row>
        <row r="61">
          <cell r="A61">
            <v>34639</v>
          </cell>
          <cell r="B61">
            <v>236897</v>
          </cell>
          <cell r="C61">
            <v>1287697</v>
          </cell>
        </row>
        <row r="62">
          <cell r="A62">
            <v>34669</v>
          </cell>
          <cell r="B62">
            <v>221871</v>
          </cell>
          <cell r="C62">
            <v>1285707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</row>
        <row r="64">
          <cell r="A64">
            <v>1994</v>
          </cell>
          <cell r="B64">
            <v>871685</v>
          </cell>
          <cell r="C64">
            <v>4942401</v>
          </cell>
        </row>
        <row r="66">
          <cell r="A66">
            <v>34700</v>
          </cell>
          <cell r="B66">
            <v>201814</v>
          </cell>
          <cell r="C66">
            <v>1115612</v>
          </cell>
        </row>
        <row r="67">
          <cell r="A67">
            <v>34731</v>
          </cell>
          <cell r="B67">
            <v>167644</v>
          </cell>
          <cell r="C67">
            <v>958931</v>
          </cell>
        </row>
        <row r="68">
          <cell r="A68">
            <v>34759</v>
          </cell>
          <cell r="B68">
            <v>179619</v>
          </cell>
          <cell r="C68">
            <v>993194</v>
          </cell>
        </row>
        <row r="69">
          <cell r="A69">
            <v>34790</v>
          </cell>
          <cell r="B69">
            <v>173612</v>
          </cell>
          <cell r="C69">
            <v>997263</v>
          </cell>
        </row>
        <row r="70">
          <cell r="A70">
            <v>34820</v>
          </cell>
          <cell r="B70">
            <v>173344</v>
          </cell>
          <cell r="C70">
            <v>951087</v>
          </cell>
        </row>
        <row r="71">
          <cell r="A71">
            <v>34851</v>
          </cell>
          <cell r="B71">
            <v>167433</v>
          </cell>
          <cell r="C71">
            <v>919366</v>
          </cell>
        </row>
        <row r="72">
          <cell r="A72">
            <v>34881</v>
          </cell>
          <cell r="B72">
            <v>166945</v>
          </cell>
          <cell r="C72">
            <v>947383</v>
          </cell>
        </row>
        <row r="73">
          <cell r="A73">
            <v>34912</v>
          </cell>
          <cell r="B73">
            <v>171985</v>
          </cell>
          <cell r="C73">
            <v>884814</v>
          </cell>
        </row>
        <row r="74">
          <cell r="A74">
            <v>34943</v>
          </cell>
          <cell r="B74">
            <v>168655</v>
          </cell>
          <cell r="C74">
            <v>859812</v>
          </cell>
        </row>
        <row r="75">
          <cell r="A75">
            <v>34973</v>
          </cell>
          <cell r="B75">
            <v>171287</v>
          </cell>
          <cell r="C75">
            <v>879438</v>
          </cell>
        </row>
        <row r="76">
          <cell r="A76">
            <v>35004</v>
          </cell>
          <cell r="B76">
            <v>162827</v>
          </cell>
          <cell r="C76">
            <v>857559</v>
          </cell>
        </row>
        <row r="77">
          <cell r="A77">
            <v>35034</v>
          </cell>
          <cell r="B77">
            <v>159032</v>
          </cell>
          <cell r="C77">
            <v>822895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1995</v>
          </cell>
          <cell r="B79">
            <v>2064197</v>
          </cell>
          <cell r="C79">
            <v>11187354</v>
          </cell>
        </row>
        <row r="81">
          <cell r="A81">
            <v>35065</v>
          </cell>
          <cell r="B81">
            <v>160057</v>
          </cell>
          <cell r="C81">
            <v>814137</v>
          </cell>
        </row>
        <row r="82">
          <cell r="A82">
            <v>35096</v>
          </cell>
          <cell r="B82">
            <v>146098</v>
          </cell>
          <cell r="C82">
            <v>802831</v>
          </cell>
        </row>
        <row r="83">
          <cell r="A83">
            <v>35125</v>
          </cell>
          <cell r="B83">
            <v>152560</v>
          </cell>
          <cell r="C83">
            <v>744664</v>
          </cell>
        </row>
        <row r="84">
          <cell r="A84">
            <v>35156</v>
          </cell>
          <cell r="B84">
            <v>138831</v>
          </cell>
          <cell r="C84">
            <v>722865</v>
          </cell>
        </row>
        <row r="85">
          <cell r="A85">
            <v>35186</v>
          </cell>
          <cell r="B85">
            <v>140130</v>
          </cell>
          <cell r="C85">
            <v>766337</v>
          </cell>
        </row>
        <row r="86">
          <cell r="A86">
            <v>35217</v>
          </cell>
          <cell r="B86">
            <v>131061</v>
          </cell>
          <cell r="C86">
            <v>666120</v>
          </cell>
        </row>
        <row r="87">
          <cell r="A87">
            <v>35247</v>
          </cell>
          <cell r="B87">
            <v>127504</v>
          </cell>
          <cell r="C87">
            <v>627202</v>
          </cell>
        </row>
        <row r="88">
          <cell r="A88">
            <v>35278</v>
          </cell>
          <cell r="B88">
            <v>117018</v>
          </cell>
          <cell r="C88">
            <v>566753</v>
          </cell>
        </row>
        <row r="89">
          <cell r="A89">
            <v>35309</v>
          </cell>
          <cell r="B89">
            <v>111875</v>
          </cell>
          <cell r="C89">
            <v>635545</v>
          </cell>
        </row>
        <row r="90">
          <cell r="A90">
            <v>35339</v>
          </cell>
          <cell r="B90">
            <v>114904</v>
          </cell>
          <cell r="C90">
            <v>693207</v>
          </cell>
        </row>
        <row r="91">
          <cell r="A91">
            <v>35370</v>
          </cell>
          <cell r="B91">
            <v>100388</v>
          </cell>
          <cell r="C91">
            <v>757796</v>
          </cell>
        </row>
        <row r="92">
          <cell r="A92">
            <v>35400</v>
          </cell>
          <cell r="B92">
            <v>95025</v>
          </cell>
          <cell r="C92">
            <v>746881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1996</v>
          </cell>
          <cell r="B94">
            <v>1535451</v>
          </cell>
          <cell r="C94">
            <v>8544338</v>
          </cell>
        </row>
        <row r="96">
          <cell r="A96">
            <v>35431</v>
          </cell>
          <cell r="B96">
            <v>95940</v>
          </cell>
          <cell r="C96">
            <v>760195</v>
          </cell>
        </row>
        <row r="97">
          <cell r="A97">
            <v>35462</v>
          </cell>
          <cell r="B97">
            <v>80416</v>
          </cell>
          <cell r="C97">
            <v>675563</v>
          </cell>
        </row>
        <row r="98">
          <cell r="A98">
            <v>35490</v>
          </cell>
          <cell r="B98">
            <v>93341</v>
          </cell>
          <cell r="C98">
            <v>753365</v>
          </cell>
        </row>
        <row r="99">
          <cell r="A99">
            <v>35521</v>
          </cell>
          <cell r="B99">
            <v>89619</v>
          </cell>
          <cell r="C99">
            <v>720143</v>
          </cell>
        </row>
        <row r="100">
          <cell r="A100">
            <v>35551</v>
          </cell>
          <cell r="B100">
            <v>88171</v>
          </cell>
          <cell r="C100">
            <v>904053</v>
          </cell>
        </row>
        <row r="101">
          <cell r="A101">
            <v>35582</v>
          </cell>
          <cell r="B101">
            <v>83123</v>
          </cell>
          <cell r="C101">
            <v>673202</v>
          </cell>
        </row>
        <row r="102">
          <cell r="A102">
            <v>35612</v>
          </cell>
          <cell r="B102">
            <v>84642</v>
          </cell>
          <cell r="C102">
            <v>701979</v>
          </cell>
        </row>
        <row r="103">
          <cell r="A103">
            <v>35643</v>
          </cell>
          <cell r="B103">
            <v>81903</v>
          </cell>
          <cell r="C103">
            <v>666561</v>
          </cell>
        </row>
        <row r="104">
          <cell r="A104">
            <v>35674</v>
          </cell>
          <cell r="B104">
            <v>80050</v>
          </cell>
          <cell r="C104">
            <v>629399</v>
          </cell>
        </row>
        <row r="105">
          <cell r="A105">
            <v>35704</v>
          </cell>
          <cell r="B105">
            <v>80605</v>
          </cell>
          <cell r="C105">
            <v>663471</v>
          </cell>
        </row>
        <row r="106">
          <cell r="A106">
            <v>35735</v>
          </cell>
          <cell r="B106">
            <v>78965</v>
          </cell>
          <cell r="C106">
            <v>676270</v>
          </cell>
        </row>
        <row r="107">
          <cell r="A107">
            <v>35765</v>
          </cell>
          <cell r="B107">
            <v>82568</v>
          </cell>
          <cell r="C107">
            <v>678525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1997</v>
          </cell>
          <cell r="B109">
            <v>1019343</v>
          </cell>
          <cell r="C109">
            <v>8502726</v>
          </cell>
        </row>
        <row r="111">
          <cell r="A111">
            <v>35796</v>
          </cell>
          <cell r="B111">
            <v>81959</v>
          </cell>
          <cell r="C111">
            <v>687927</v>
          </cell>
        </row>
        <row r="112">
          <cell r="A112">
            <v>35827</v>
          </cell>
          <cell r="B112">
            <v>74824</v>
          </cell>
          <cell r="C112">
            <v>580911</v>
          </cell>
        </row>
        <row r="113">
          <cell r="A113">
            <v>35855</v>
          </cell>
          <cell r="B113">
            <v>80605</v>
          </cell>
          <cell r="C113">
            <v>644597</v>
          </cell>
        </row>
        <row r="114">
          <cell r="A114">
            <v>35886</v>
          </cell>
          <cell r="B114">
            <v>77182</v>
          </cell>
          <cell r="C114">
            <v>621953</v>
          </cell>
        </row>
        <row r="115">
          <cell r="A115">
            <v>35916</v>
          </cell>
          <cell r="B115">
            <v>75651</v>
          </cell>
          <cell r="C115">
            <v>640470</v>
          </cell>
        </row>
        <row r="116">
          <cell r="A116">
            <v>35947</v>
          </cell>
          <cell r="B116">
            <v>68754</v>
          </cell>
          <cell r="C116">
            <v>605163</v>
          </cell>
        </row>
        <row r="117">
          <cell r="A117">
            <v>35977</v>
          </cell>
          <cell r="B117">
            <v>66148</v>
          </cell>
          <cell r="C117">
            <v>617264</v>
          </cell>
        </row>
        <row r="118">
          <cell r="A118">
            <v>36008</v>
          </cell>
          <cell r="B118">
            <v>63550</v>
          </cell>
          <cell r="C118">
            <v>580759</v>
          </cell>
        </row>
        <row r="119">
          <cell r="A119">
            <v>36039</v>
          </cell>
          <cell r="B119">
            <v>61017</v>
          </cell>
          <cell r="C119">
            <v>523334</v>
          </cell>
        </row>
        <row r="120">
          <cell r="A120">
            <v>36069</v>
          </cell>
          <cell r="B120">
            <v>61746</v>
          </cell>
          <cell r="C120">
            <v>519855</v>
          </cell>
        </row>
        <row r="121">
          <cell r="A121">
            <v>36100</v>
          </cell>
          <cell r="B121">
            <v>60395</v>
          </cell>
          <cell r="C121">
            <v>484561</v>
          </cell>
        </row>
        <row r="122">
          <cell r="A122">
            <v>36130</v>
          </cell>
          <cell r="B122">
            <v>60836</v>
          </cell>
          <cell r="C122">
            <v>506013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1998</v>
          </cell>
          <cell r="B124">
            <v>832667</v>
          </cell>
          <cell r="C124">
            <v>7012807</v>
          </cell>
        </row>
        <row r="126">
          <cell r="A126">
            <v>36161</v>
          </cell>
          <cell r="B126">
            <v>57973</v>
          </cell>
          <cell r="C126">
            <v>506843</v>
          </cell>
        </row>
        <row r="127">
          <cell r="A127">
            <v>36192</v>
          </cell>
          <cell r="B127">
            <v>52255</v>
          </cell>
          <cell r="C127">
            <v>452990</v>
          </cell>
        </row>
        <row r="128">
          <cell r="A128">
            <v>36220</v>
          </cell>
          <cell r="B128">
            <v>59428</v>
          </cell>
          <cell r="C128">
            <v>497155</v>
          </cell>
        </row>
        <row r="129">
          <cell r="A129">
            <v>36251</v>
          </cell>
          <cell r="B129">
            <v>56279</v>
          </cell>
          <cell r="C129">
            <v>541518</v>
          </cell>
        </row>
        <row r="130">
          <cell r="A130">
            <v>36281</v>
          </cell>
          <cell r="B130">
            <v>57407</v>
          </cell>
          <cell r="C130">
            <v>481424</v>
          </cell>
        </row>
        <row r="131">
          <cell r="A131">
            <v>36312</v>
          </cell>
          <cell r="B131">
            <v>54782</v>
          </cell>
          <cell r="C131">
            <v>426806</v>
          </cell>
        </row>
        <row r="132">
          <cell r="A132">
            <v>36342</v>
          </cell>
          <cell r="B132">
            <v>53667</v>
          </cell>
          <cell r="C132">
            <v>485667</v>
          </cell>
        </row>
        <row r="133">
          <cell r="A133">
            <v>36373</v>
          </cell>
          <cell r="B133">
            <v>52462</v>
          </cell>
          <cell r="C133">
            <v>431003</v>
          </cell>
        </row>
        <row r="134">
          <cell r="A134">
            <v>36404</v>
          </cell>
          <cell r="B134">
            <v>51357</v>
          </cell>
          <cell r="C134">
            <v>438901</v>
          </cell>
        </row>
        <row r="135">
          <cell r="A135">
            <v>36434</v>
          </cell>
          <cell r="B135">
            <v>53525</v>
          </cell>
          <cell r="C135">
            <v>427178</v>
          </cell>
        </row>
        <row r="136">
          <cell r="A136">
            <v>36465</v>
          </cell>
          <cell r="B136">
            <v>53760</v>
          </cell>
          <cell r="C136">
            <v>401753</v>
          </cell>
        </row>
        <row r="137">
          <cell r="A137">
            <v>36495</v>
          </cell>
          <cell r="B137">
            <v>54048</v>
          </cell>
          <cell r="C137">
            <v>402329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1999</v>
          </cell>
          <cell r="B139">
            <v>656943</v>
          </cell>
          <cell r="C139">
            <v>5493567</v>
          </cell>
        </row>
        <row r="141">
          <cell r="A141">
            <v>36526</v>
          </cell>
          <cell r="B141">
            <v>53888</v>
          </cell>
          <cell r="C141">
            <v>371741</v>
          </cell>
        </row>
        <row r="142">
          <cell r="A142">
            <v>36557</v>
          </cell>
          <cell r="B142">
            <v>49868</v>
          </cell>
          <cell r="C142">
            <v>326106</v>
          </cell>
        </row>
        <row r="143">
          <cell r="A143">
            <v>36586</v>
          </cell>
          <cell r="B143">
            <v>53276</v>
          </cell>
          <cell r="C143">
            <v>354904</v>
          </cell>
        </row>
        <row r="144">
          <cell r="A144">
            <v>36617</v>
          </cell>
          <cell r="B144">
            <v>53660</v>
          </cell>
          <cell r="C144">
            <v>319329</v>
          </cell>
        </row>
        <row r="145">
          <cell r="A145">
            <v>36647</v>
          </cell>
          <cell r="B145">
            <v>54702</v>
          </cell>
          <cell r="C145">
            <v>341672</v>
          </cell>
        </row>
        <row r="146">
          <cell r="A146">
            <v>36678</v>
          </cell>
          <cell r="B146">
            <v>53910</v>
          </cell>
          <cell r="C146">
            <v>328298</v>
          </cell>
        </row>
        <row r="147">
          <cell r="A147">
            <v>36708</v>
          </cell>
          <cell r="B147">
            <v>55285</v>
          </cell>
          <cell r="C147">
            <v>315564</v>
          </cell>
        </row>
        <row r="148">
          <cell r="A148">
            <v>36739</v>
          </cell>
          <cell r="B148">
            <v>54044</v>
          </cell>
          <cell r="C148">
            <v>340757</v>
          </cell>
        </row>
        <row r="149">
          <cell r="A149">
            <v>36770</v>
          </cell>
          <cell r="B149">
            <v>52292</v>
          </cell>
          <cell r="C149">
            <v>305959</v>
          </cell>
        </row>
        <row r="150">
          <cell r="A150">
            <v>36800</v>
          </cell>
          <cell r="B150">
            <v>54028</v>
          </cell>
          <cell r="C150">
            <v>311327</v>
          </cell>
        </row>
        <row r="151">
          <cell r="A151">
            <v>36831</v>
          </cell>
          <cell r="B151">
            <v>50699</v>
          </cell>
          <cell r="C151">
            <v>301386</v>
          </cell>
        </row>
        <row r="152">
          <cell r="A152">
            <v>36861</v>
          </cell>
          <cell r="B152">
            <v>50301</v>
          </cell>
          <cell r="C152">
            <v>295719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2000</v>
          </cell>
          <cell r="B154">
            <v>635953</v>
          </cell>
          <cell r="C154">
            <v>3912762</v>
          </cell>
        </row>
        <row r="156">
          <cell r="A156">
            <v>36892</v>
          </cell>
          <cell r="B156">
            <v>51897</v>
          </cell>
          <cell r="C156">
            <v>300792</v>
          </cell>
        </row>
        <row r="157">
          <cell r="A157">
            <v>36923</v>
          </cell>
          <cell r="B157">
            <v>45730</v>
          </cell>
          <cell r="C157">
            <v>271840</v>
          </cell>
        </row>
        <row r="158">
          <cell r="A158">
            <v>36951</v>
          </cell>
          <cell r="B158">
            <v>52621</v>
          </cell>
          <cell r="C158">
            <v>290227</v>
          </cell>
        </row>
        <row r="159">
          <cell r="A159">
            <v>36982</v>
          </cell>
          <cell r="B159">
            <v>49126</v>
          </cell>
          <cell r="C159">
            <v>255975</v>
          </cell>
        </row>
        <row r="160">
          <cell r="A160">
            <v>37012</v>
          </cell>
          <cell r="B160">
            <v>42436</v>
          </cell>
          <cell r="C160">
            <v>221968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4">
          <cell r="A54">
            <v>34608</v>
          </cell>
          <cell r="B54">
            <v>118578</v>
          </cell>
          <cell r="C54">
            <v>680887</v>
          </cell>
        </row>
        <row r="55">
          <cell r="A55">
            <v>34639</v>
          </cell>
          <cell r="B55">
            <v>188868</v>
          </cell>
          <cell r="C55">
            <v>1104349</v>
          </cell>
        </row>
        <row r="56">
          <cell r="A56">
            <v>34669</v>
          </cell>
          <cell r="B56">
            <v>179256</v>
          </cell>
          <cell r="C56">
            <v>1066734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1994</v>
          </cell>
          <cell r="B58">
            <v>486702</v>
          </cell>
          <cell r="C58">
            <v>2851970</v>
          </cell>
        </row>
        <row r="60">
          <cell r="A60">
            <v>34700</v>
          </cell>
          <cell r="B60">
            <v>174328</v>
          </cell>
          <cell r="C60">
            <v>1113221</v>
          </cell>
        </row>
        <row r="61">
          <cell r="A61">
            <v>34731</v>
          </cell>
          <cell r="B61">
            <v>145115</v>
          </cell>
          <cell r="C61">
            <v>942233</v>
          </cell>
        </row>
        <row r="62">
          <cell r="A62">
            <v>34759</v>
          </cell>
          <cell r="B62">
            <v>155666</v>
          </cell>
          <cell r="C62">
            <v>1031333</v>
          </cell>
        </row>
        <row r="63">
          <cell r="A63">
            <v>34790</v>
          </cell>
          <cell r="B63">
            <v>141230</v>
          </cell>
          <cell r="C63">
            <v>925476</v>
          </cell>
        </row>
        <row r="64">
          <cell r="A64">
            <v>34820</v>
          </cell>
          <cell r="B64">
            <v>146345</v>
          </cell>
          <cell r="C64">
            <v>900079</v>
          </cell>
        </row>
        <row r="65">
          <cell r="A65">
            <v>34851</v>
          </cell>
          <cell r="B65">
            <v>127539</v>
          </cell>
          <cell r="C65">
            <v>847672</v>
          </cell>
        </row>
        <row r="66">
          <cell r="A66">
            <v>34881</v>
          </cell>
          <cell r="B66">
            <v>128818</v>
          </cell>
          <cell r="C66">
            <v>903150</v>
          </cell>
        </row>
        <row r="67">
          <cell r="A67">
            <v>34912</v>
          </cell>
          <cell r="B67">
            <v>122213</v>
          </cell>
          <cell r="C67">
            <v>949758</v>
          </cell>
        </row>
        <row r="68">
          <cell r="A68">
            <v>34943</v>
          </cell>
          <cell r="B68">
            <v>124424</v>
          </cell>
          <cell r="C68">
            <v>902229</v>
          </cell>
        </row>
        <row r="69">
          <cell r="A69">
            <v>34973</v>
          </cell>
          <cell r="B69">
            <v>127205</v>
          </cell>
          <cell r="C69">
            <v>887636</v>
          </cell>
        </row>
        <row r="70">
          <cell r="A70">
            <v>35004</v>
          </cell>
          <cell r="B70">
            <v>125628</v>
          </cell>
          <cell r="C70">
            <v>870308</v>
          </cell>
        </row>
        <row r="71">
          <cell r="A71">
            <v>35034</v>
          </cell>
          <cell r="B71">
            <v>114427</v>
          </cell>
          <cell r="C71">
            <v>755485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1632938</v>
          </cell>
          <cell r="C73">
            <v>11028580</v>
          </cell>
        </row>
        <row r="75">
          <cell r="A75">
            <v>35065</v>
          </cell>
          <cell r="B75">
            <v>122273</v>
          </cell>
          <cell r="C75">
            <v>701828</v>
          </cell>
        </row>
        <row r="76">
          <cell r="A76">
            <v>35096</v>
          </cell>
          <cell r="B76">
            <v>106427</v>
          </cell>
          <cell r="C76">
            <v>665785</v>
          </cell>
        </row>
        <row r="77">
          <cell r="A77">
            <v>35125</v>
          </cell>
          <cell r="B77">
            <v>111652</v>
          </cell>
          <cell r="C77">
            <v>648249</v>
          </cell>
        </row>
        <row r="78">
          <cell r="A78">
            <v>35156</v>
          </cell>
          <cell r="B78">
            <v>99650</v>
          </cell>
          <cell r="C78">
            <v>702362</v>
          </cell>
        </row>
        <row r="79">
          <cell r="A79">
            <v>35186</v>
          </cell>
          <cell r="B79">
            <v>101343</v>
          </cell>
          <cell r="C79">
            <v>708146</v>
          </cell>
        </row>
        <row r="80">
          <cell r="A80">
            <v>35217</v>
          </cell>
          <cell r="B80">
            <v>100585</v>
          </cell>
          <cell r="C80">
            <v>714021</v>
          </cell>
        </row>
        <row r="81">
          <cell r="A81">
            <v>35247</v>
          </cell>
          <cell r="B81">
            <v>99944</v>
          </cell>
          <cell r="C81">
            <v>736856</v>
          </cell>
        </row>
        <row r="82">
          <cell r="A82">
            <v>35278</v>
          </cell>
          <cell r="B82">
            <v>96237</v>
          </cell>
          <cell r="C82">
            <v>726955</v>
          </cell>
        </row>
        <row r="83">
          <cell r="A83">
            <v>35309</v>
          </cell>
          <cell r="B83">
            <v>83628</v>
          </cell>
          <cell r="C83">
            <v>637025</v>
          </cell>
        </row>
        <row r="84">
          <cell r="A84">
            <v>35339</v>
          </cell>
          <cell r="B84">
            <v>88838</v>
          </cell>
          <cell r="C84">
            <v>661967</v>
          </cell>
        </row>
        <row r="85">
          <cell r="A85">
            <v>35370</v>
          </cell>
          <cell r="B85">
            <v>83092</v>
          </cell>
          <cell r="C85">
            <v>795087</v>
          </cell>
        </row>
        <row r="86">
          <cell r="A86">
            <v>35400</v>
          </cell>
          <cell r="B86">
            <v>87764</v>
          </cell>
          <cell r="C86">
            <v>617936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1181433</v>
          </cell>
          <cell r="C88">
            <v>8316217</v>
          </cell>
        </row>
        <row r="90">
          <cell r="A90">
            <v>35431</v>
          </cell>
          <cell r="B90">
            <v>84956</v>
          </cell>
          <cell r="C90">
            <v>587869</v>
          </cell>
        </row>
        <row r="91">
          <cell r="A91">
            <v>35462</v>
          </cell>
          <cell r="B91">
            <v>77005</v>
          </cell>
          <cell r="C91">
            <v>591676</v>
          </cell>
        </row>
        <row r="92">
          <cell r="A92">
            <v>35490</v>
          </cell>
          <cell r="B92">
            <v>81653</v>
          </cell>
          <cell r="C92">
            <v>673089</v>
          </cell>
        </row>
        <row r="93">
          <cell r="A93">
            <v>35521</v>
          </cell>
          <cell r="B93">
            <v>77713</v>
          </cell>
          <cell r="C93">
            <v>597109</v>
          </cell>
        </row>
        <row r="94">
          <cell r="A94">
            <v>35551</v>
          </cell>
          <cell r="B94">
            <v>75408</v>
          </cell>
          <cell r="C94">
            <v>601937</v>
          </cell>
        </row>
        <row r="95">
          <cell r="A95">
            <v>35582</v>
          </cell>
          <cell r="B95">
            <v>71413</v>
          </cell>
          <cell r="C95">
            <v>595368</v>
          </cell>
        </row>
        <row r="96">
          <cell r="A96">
            <v>35612</v>
          </cell>
          <cell r="B96">
            <v>70723</v>
          </cell>
          <cell r="C96">
            <v>584897</v>
          </cell>
        </row>
        <row r="97">
          <cell r="A97">
            <v>35643</v>
          </cell>
          <cell r="B97">
            <v>65661</v>
          </cell>
          <cell r="C97">
            <v>570480</v>
          </cell>
        </row>
        <row r="98">
          <cell r="A98">
            <v>35674</v>
          </cell>
          <cell r="B98">
            <v>67167</v>
          </cell>
          <cell r="C98">
            <v>580231</v>
          </cell>
        </row>
        <row r="99">
          <cell r="A99">
            <v>35704</v>
          </cell>
          <cell r="B99">
            <v>68100</v>
          </cell>
          <cell r="C99">
            <v>582170</v>
          </cell>
        </row>
        <row r="100">
          <cell r="A100">
            <v>35735</v>
          </cell>
          <cell r="B100">
            <v>74333</v>
          </cell>
          <cell r="C100">
            <v>543617</v>
          </cell>
        </row>
        <row r="101">
          <cell r="A101">
            <v>35765</v>
          </cell>
          <cell r="B101">
            <v>71704</v>
          </cell>
          <cell r="C101">
            <v>530642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885836</v>
          </cell>
          <cell r="C103">
            <v>7039085</v>
          </cell>
        </row>
        <row r="105">
          <cell r="A105">
            <v>35796</v>
          </cell>
          <cell r="B105">
            <v>73739</v>
          </cell>
          <cell r="C105">
            <v>550283</v>
          </cell>
        </row>
        <row r="106">
          <cell r="A106">
            <v>35827</v>
          </cell>
          <cell r="B106">
            <v>64963</v>
          </cell>
          <cell r="C106">
            <v>451506</v>
          </cell>
        </row>
        <row r="107">
          <cell r="A107">
            <v>35855</v>
          </cell>
          <cell r="B107">
            <v>70921</v>
          </cell>
          <cell r="C107">
            <v>514947</v>
          </cell>
        </row>
        <row r="108">
          <cell r="A108">
            <v>35886</v>
          </cell>
          <cell r="B108">
            <v>66751</v>
          </cell>
          <cell r="C108">
            <v>477933</v>
          </cell>
        </row>
        <row r="109">
          <cell r="A109">
            <v>35916</v>
          </cell>
          <cell r="B109">
            <v>67065</v>
          </cell>
          <cell r="C109">
            <v>498108</v>
          </cell>
        </row>
        <row r="110">
          <cell r="A110">
            <v>35947</v>
          </cell>
          <cell r="B110">
            <v>66899</v>
          </cell>
          <cell r="C110">
            <v>475590</v>
          </cell>
        </row>
        <row r="111">
          <cell r="A111">
            <v>35977</v>
          </cell>
          <cell r="B111">
            <v>66507</v>
          </cell>
          <cell r="C111">
            <v>462473</v>
          </cell>
        </row>
        <row r="112">
          <cell r="A112">
            <v>36008</v>
          </cell>
          <cell r="B112">
            <v>60829</v>
          </cell>
          <cell r="C112">
            <v>443625</v>
          </cell>
        </row>
        <row r="113">
          <cell r="A113">
            <v>36039</v>
          </cell>
          <cell r="B113">
            <v>55157</v>
          </cell>
          <cell r="C113">
            <v>411904</v>
          </cell>
        </row>
        <row r="114">
          <cell r="A114">
            <v>36069</v>
          </cell>
          <cell r="B114">
            <v>56535</v>
          </cell>
          <cell r="C114">
            <v>418587</v>
          </cell>
        </row>
        <row r="115">
          <cell r="A115">
            <v>36100</v>
          </cell>
          <cell r="B115">
            <v>52558</v>
          </cell>
          <cell r="C115">
            <v>392463</v>
          </cell>
        </row>
        <row r="116">
          <cell r="A116">
            <v>36130</v>
          </cell>
          <cell r="B116">
            <v>52804</v>
          </cell>
          <cell r="C116">
            <v>396302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754728</v>
          </cell>
          <cell r="C118">
            <v>5493721</v>
          </cell>
        </row>
        <row r="120">
          <cell r="A120">
            <v>36161</v>
          </cell>
          <cell r="B120">
            <v>55038</v>
          </cell>
          <cell r="C120">
            <v>388262</v>
          </cell>
        </row>
        <row r="121">
          <cell r="A121">
            <v>36192</v>
          </cell>
          <cell r="B121">
            <v>50712</v>
          </cell>
          <cell r="C121">
            <v>339222</v>
          </cell>
        </row>
        <row r="122">
          <cell r="A122">
            <v>36220</v>
          </cell>
          <cell r="B122">
            <v>52434</v>
          </cell>
          <cell r="C122">
            <v>351713</v>
          </cell>
        </row>
        <row r="123">
          <cell r="A123">
            <v>36251</v>
          </cell>
          <cell r="B123">
            <v>51589</v>
          </cell>
          <cell r="C123">
            <v>360329</v>
          </cell>
        </row>
        <row r="124">
          <cell r="A124">
            <v>36281</v>
          </cell>
          <cell r="B124">
            <v>58877</v>
          </cell>
          <cell r="C124">
            <v>396042</v>
          </cell>
        </row>
        <row r="125">
          <cell r="A125">
            <v>36312</v>
          </cell>
          <cell r="B125">
            <v>58588</v>
          </cell>
          <cell r="C125">
            <v>389906</v>
          </cell>
        </row>
        <row r="126">
          <cell r="A126">
            <v>36342</v>
          </cell>
          <cell r="B126">
            <v>56256</v>
          </cell>
          <cell r="C126">
            <v>407167</v>
          </cell>
        </row>
        <row r="127">
          <cell r="A127">
            <v>36373</v>
          </cell>
          <cell r="B127">
            <v>57156</v>
          </cell>
          <cell r="C127">
            <v>438297</v>
          </cell>
        </row>
        <row r="128">
          <cell r="A128">
            <v>36404</v>
          </cell>
          <cell r="B128">
            <v>52821</v>
          </cell>
          <cell r="C128">
            <v>421654</v>
          </cell>
        </row>
        <row r="129">
          <cell r="A129">
            <v>36434</v>
          </cell>
          <cell r="B129">
            <v>61742</v>
          </cell>
          <cell r="C129">
            <v>433286</v>
          </cell>
        </row>
        <row r="130">
          <cell r="A130">
            <v>36465</v>
          </cell>
          <cell r="B130">
            <v>53883</v>
          </cell>
          <cell r="C130">
            <v>421706</v>
          </cell>
        </row>
        <row r="131">
          <cell r="A131">
            <v>36495</v>
          </cell>
          <cell r="B131">
            <v>57503</v>
          </cell>
          <cell r="C131">
            <v>426255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666599</v>
          </cell>
          <cell r="C133">
            <v>4773839</v>
          </cell>
        </row>
        <row r="135">
          <cell r="A135">
            <v>36526</v>
          </cell>
          <cell r="B135">
            <v>56453</v>
          </cell>
          <cell r="C135">
            <v>416529</v>
          </cell>
        </row>
        <row r="136">
          <cell r="A136">
            <v>36557</v>
          </cell>
          <cell r="B136">
            <v>50391</v>
          </cell>
          <cell r="C136">
            <v>431642</v>
          </cell>
        </row>
        <row r="137">
          <cell r="A137">
            <v>36586</v>
          </cell>
          <cell r="B137">
            <v>52238</v>
          </cell>
          <cell r="C137">
            <v>422662</v>
          </cell>
        </row>
        <row r="138">
          <cell r="A138">
            <v>36617</v>
          </cell>
          <cell r="B138">
            <v>45974</v>
          </cell>
          <cell r="C138">
            <v>394496</v>
          </cell>
        </row>
        <row r="139">
          <cell r="A139">
            <v>36647</v>
          </cell>
          <cell r="B139">
            <v>45143</v>
          </cell>
          <cell r="C139">
            <v>375803</v>
          </cell>
        </row>
        <row r="140">
          <cell r="A140">
            <v>36678</v>
          </cell>
          <cell r="B140">
            <v>39092</v>
          </cell>
          <cell r="C140">
            <v>329960</v>
          </cell>
        </row>
        <row r="141">
          <cell r="A141">
            <v>36708</v>
          </cell>
          <cell r="B141">
            <v>43587</v>
          </cell>
          <cell r="C141">
            <v>348159</v>
          </cell>
        </row>
        <row r="142">
          <cell r="A142">
            <v>36739</v>
          </cell>
          <cell r="B142">
            <v>44262</v>
          </cell>
          <cell r="C142">
            <v>341058</v>
          </cell>
        </row>
        <row r="143">
          <cell r="A143">
            <v>36770</v>
          </cell>
          <cell r="B143">
            <v>45123</v>
          </cell>
          <cell r="C143">
            <v>338292</v>
          </cell>
        </row>
        <row r="144">
          <cell r="A144">
            <v>36800</v>
          </cell>
          <cell r="B144">
            <v>45425</v>
          </cell>
          <cell r="C144">
            <v>334708</v>
          </cell>
        </row>
        <row r="145">
          <cell r="A145">
            <v>36831</v>
          </cell>
          <cell r="B145">
            <v>41362</v>
          </cell>
          <cell r="C145">
            <v>323997</v>
          </cell>
        </row>
        <row r="146">
          <cell r="A146">
            <v>36861</v>
          </cell>
          <cell r="B146">
            <v>43098</v>
          </cell>
          <cell r="C146">
            <v>329679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552148</v>
          </cell>
          <cell r="C148">
            <v>4386985</v>
          </cell>
        </row>
        <row r="150">
          <cell r="A150">
            <v>36892</v>
          </cell>
          <cell r="B150">
            <v>38647</v>
          </cell>
          <cell r="C150">
            <v>294029</v>
          </cell>
        </row>
        <row r="151">
          <cell r="A151">
            <v>36923</v>
          </cell>
          <cell r="B151">
            <v>39898</v>
          </cell>
          <cell r="C151">
            <v>259535</v>
          </cell>
        </row>
        <row r="152">
          <cell r="A152">
            <v>36951</v>
          </cell>
          <cell r="B152">
            <v>47031</v>
          </cell>
          <cell r="C152">
            <v>272462</v>
          </cell>
        </row>
        <row r="153">
          <cell r="A153">
            <v>36982</v>
          </cell>
          <cell r="B153">
            <v>48285</v>
          </cell>
          <cell r="C153">
            <v>277797</v>
          </cell>
        </row>
        <row r="154">
          <cell r="A154">
            <v>37012</v>
          </cell>
          <cell r="B154">
            <v>39912</v>
          </cell>
          <cell r="C154">
            <v>250918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55">
          <cell r="A55">
            <v>34639</v>
          </cell>
          <cell r="B55">
            <v>151801</v>
          </cell>
          <cell r="C55">
            <v>2541756</v>
          </cell>
        </row>
        <row r="56">
          <cell r="A56">
            <v>34669</v>
          </cell>
          <cell r="B56">
            <v>222580</v>
          </cell>
          <cell r="C56">
            <v>3453853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1994</v>
          </cell>
          <cell r="B58">
            <v>374381</v>
          </cell>
          <cell r="C58">
            <v>5995609</v>
          </cell>
        </row>
        <row r="60">
          <cell r="A60">
            <v>34700</v>
          </cell>
          <cell r="B60">
            <v>186209</v>
          </cell>
          <cell r="C60">
            <v>3534098</v>
          </cell>
        </row>
        <row r="61">
          <cell r="A61">
            <v>34731</v>
          </cell>
          <cell r="B61">
            <v>165093</v>
          </cell>
          <cell r="C61">
            <v>3405653</v>
          </cell>
        </row>
        <row r="62">
          <cell r="A62">
            <v>34759</v>
          </cell>
          <cell r="B62">
            <v>209677</v>
          </cell>
          <cell r="C62">
            <v>3546353</v>
          </cell>
        </row>
        <row r="63">
          <cell r="A63">
            <v>34790</v>
          </cell>
          <cell r="B63">
            <v>179516</v>
          </cell>
          <cell r="C63">
            <v>3284920</v>
          </cell>
        </row>
        <row r="64">
          <cell r="A64">
            <v>34820</v>
          </cell>
          <cell r="B64">
            <v>173963</v>
          </cell>
          <cell r="C64">
            <v>3488195</v>
          </cell>
        </row>
        <row r="65">
          <cell r="A65">
            <v>34851</v>
          </cell>
          <cell r="B65">
            <v>158198</v>
          </cell>
          <cell r="C65">
            <v>3048554</v>
          </cell>
        </row>
        <row r="66">
          <cell r="A66">
            <v>34881</v>
          </cell>
          <cell r="B66">
            <v>150502</v>
          </cell>
          <cell r="C66">
            <v>3214535</v>
          </cell>
        </row>
        <row r="67">
          <cell r="A67">
            <v>34912</v>
          </cell>
          <cell r="B67">
            <v>154764</v>
          </cell>
          <cell r="C67">
            <v>3092738</v>
          </cell>
        </row>
        <row r="68">
          <cell r="A68">
            <v>34943</v>
          </cell>
          <cell r="B68">
            <v>161683</v>
          </cell>
          <cell r="C68">
            <v>3006447</v>
          </cell>
        </row>
        <row r="69">
          <cell r="A69">
            <v>34973</v>
          </cell>
          <cell r="B69">
            <v>165482</v>
          </cell>
          <cell r="C69">
            <v>3049809</v>
          </cell>
        </row>
        <row r="70">
          <cell r="A70">
            <v>35004</v>
          </cell>
          <cell r="B70">
            <v>164082</v>
          </cell>
          <cell r="C70">
            <v>2850019</v>
          </cell>
        </row>
        <row r="71">
          <cell r="A71">
            <v>35034</v>
          </cell>
          <cell r="B71">
            <v>162005</v>
          </cell>
          <cell r="C71">
            <v>2776286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2031174</v>
          </cell>
          <cell r="C73">
            <v>38297607</v>
          </cell>
        </row>
        <row r="75">
          <cell r="A75">
            <v>35065</v>
          </cell>
          <cell r="B75">
            <v>153614</v>
          </cell>
          <cell r="C75">
            <v>2868167</v>
          </cell>
        </row>
        <row r="76">
          <cell r="A76">
            <v>35096</v>
          </cell>
          <cell r="B76">
            <v>132636</v>
          </cell>
          <cell r="C76">
            <v>2635873</v>
          </cell>
        </row>
        <row r="77">
          <cell r="A77">
            <v>35125</v>
          </cell>
          <cell r="B77">
            <v>141392</v>
          </cell>
          <cell r="C77">
            <v>3134082</v>
          </cell>
        </row>
        <row r="78">
          <cell r="A78">
            <v>35156</v>
          </cell>
          <cell r="B78">
            <v>145181</v>
          </cell>
          <cell r="C78">
            <v>3146583</v>
          </cell>
        </row>
        <row r="79">
          <cell r="A79">
            <v>35186</v>
          </cell>
          <cell r="B79">
            <v>159034</v>
          </cell>
          <cell r="C79">
            <v>3305950</v>
          </cell>
        </row>
        <row r="80">
          <cell r="A80">
            <v>35217</v>
          </cell>
          <cell r="B80">
            <v>147698</v>
          </cell>
          <cell r="C80">
            <v>3059006</v>
          </cell>
        </row>
        <row r="81">
          <cell r="A81">
            <v>35247</v>
          </cell>
          <cell r="B81">
            <v>144401</v>
          </cell>
          <cell r="C81">
            <v>3155207</v>
          </cell>
        </row>
        <row r="82">
          <cell r="A82">
            <v>35278</v>
          </cell>
          <cell r="B82">
            <v>144594</v>
          </cell>
          <cell r="C82">
            <v>3103124</v>
          </cell>
        </row>
        <row r="83">
          <cell r="A83">
            <v>35309</v>
          </cell>
          <cell r="B83">
            <v>136820</v>
          </cell>
          <cell r="C83">
            <v>3143268</v>
          </cell>
        </row>
        <row r="84">
          <cell r="A84">
            <v>35339</v>
          </cell>
          <cell r="B84">
            <v>144441</v>
          </cell>
          <cell r="C84">
            <v>3168366</v>
          </cell>
        </row>
        <row r="85">
          <cell r="A85">
            <v>35370</v>
          </cell>
          <cell r="B85">
            <v>146539</v>
          </cell>
          <cell r="C85">
            <v>3269976</v>
          </cell>
        </row>
        <row r="86">
          <cell r="A86">
            <v>35400</v>
          </cell>
          <cell r="B86">
            <v>151443</v>
          </cell>
          <cell r="C86">
            <v>3301028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1747793</v>
          </cell>
          <cell r="C88">
            <v>37290630</v>
          </cell>
        </row>
        <row r="90">
          <cell r="A90">
            <v>35431</v>
          </cell>
          <cell r="B90">
            <v>146575</v>
          </cell>
          <cell r="C90">
            <v>3152561</v>
          </cell>
        </row>
        <row r="91">
          <cell r="A91">
            <v>35462</v>
          </cell>
          <cell r="B91">
            <v>133189</v>
          </cell>
          <cell r="C91">
            <v>2815644</v>
          </cell>
        </row>
        <row r="92">
          <cell r="A92">
            <v>35490</v>
          </cell>
          <cell r="B92">
            <v>139330</v>
          </cell>
          <cell r="C92">
            <v>3122359</v>
          </cell>
        </row>
        <row r="93">
          <cell r="A93">
            <v>35521</v>
          </cell>
          <cell r="B93">
            <v>138224</v>
          </cell>
          <cell r="C93">
            <v>2779491</v>
          </cell>
        </row>
        <row r="94">
          <cell r="A94">
            <v>35551</v>
          </cell>
          <cell r="B94">
            <v>153510</v>
          </cell>
          <cell r="C94">
            <v>2885766</v>
          </cell>
        </row>
        <row r="95">
          <cell r="A95">
            <v>35582</v>
          </cell>
          <cell r="B95">
            <v>156905</v>
          </cell>
          <cell r="C95">
            <v>2677527</v>
          </cell>
        </row>
        <row r="96">
          <cell r="A96">
            <v>35612</v>
          </cell>
          <cell r="B96">
            <v>159345</v>
          </cell>
          <cell r="C96">
            <v>2694339</v>
          </cell>
        </row>
        <row r="97">
          <cell r="A97">
            <v>35643</v>
          </cell>
          <cell r="B97">
            <v>161529</v>
          </cell>
          <cell r="C97">
            <v>2823490</v>
          </cell>
        </row>
        <row r="98">
          <cell r="A98">
            <v>35674</v>
          </cell>
          <cell r="B98">
            <v>167840</v>
          </cell>
          <cell r="C98">
            <v>2714994</v>
          </cell>
        </row>
        <row r="99">
          <cell r="A99">
            <v>35704</v>
          </cell>
          <cell r="B99">
            <v>162185</v>
          </cell>
          <cell r="C99">
            <v>2736803</v>
          </cell>
        </row>
        <row r="100">
          <cell r="A100">
            <v>35735</v>
          </cell>
          <cell r="B100">
            <v>144943</v>
          </cell>
          <cell r="C100">
            <v>2715495</v>
          </cell>
        </row>
        <row r="101">
          <cell r="A101">
            <v>35765</v>
          </cell>
          <cell r="B101">
            <v>151334</v>
          </cell>
          <cell r="C101">
            <v>2723810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1814909</v>
          </cell>
          <cell r="C103">
            <v>33842279</v>
          </cell>
        </row>
        <row r="105">
          <cell r="A105">
            <v>35796</v>
          </cell>
          <cell r="B105">
            <v>146985</v>
          </cell>
          <cell r="C105">
            <v>2572600</v>
          </cell>
        </row>
        <row r="106">
          <cell r="A106">
            <v>35827</v>
          </cell>
          <cell r="B106">
            <v>126636</v>
          </cell>
          <cell r="C106">
            <v>2177551</v>
          </cell>
        </row>
        <row r="107">
          <cell r="A107">
            <v>35855</v>
          </cell>
          <cell r="B107">
            <v>135023</v>
          </cell>
          <cell r="C107">
            <v>2429232</v>
          </cell>
        </row>
        <row r="108">
          <cell r="A108">
            <v>35886</v>
          </cell>
          <cell r="B108">
            <v>131282</v>
          </cell>
          <cell r="C108">
            <v>2335831</v>
          </cell>
        </row>
        <row r="109">
          <cell r="A109">
            <v>35916</v>
          </cell>
          <cell r="B109">
            <v>139286</v>
          </cell>
          <cell r="C109">
            <v>2409716</v>
          </cell>
        </row>
        <row r="110">
          <cell r="A110">
            <v>35947</v>
          </cell>
          <cell r="B110">
            <v>124306</v>
          </cell>
          <cell r="C110">
            <v>2239934</v>
          </cell>
        </row>
        <row r="111">
          <cell r="A111">
            <v>35977</v>
          </cell>
          <cell r="B111">
            <v>127809</v>
          </cell>
          <cell r="C111">
            <v>2240171</v>
          </cell>
        </row>
        <row r="112">
          <cell r="A112">
            <v>36008</v>
          </cell>
          <cell r="B112">
            <v>119772</v>
          </cell>
          <cell r="C112">
            <v>2197265</v>
          </cell>
        </row>
        <row r="113">
          <cell r="A113">
            <v>36039</v>
          </cell>
          <cell r="B113">
            <v>114573</v>
          </cell>
          <cell r="C113">
            <v>2295939</v>
          </cell>
        </row>
        <row r="114">
          <cell r="A114">
            <v>36069</v>
          </cell>
          <cell r="B114">
            <v>120490</v>
          </cell>
          <cell r="C114">
            <v>2281635</v>
          </cell>
        </row>
        <row r="115">
          <cell r="A115">
            <v>36100</v>
          </cell>
          <cell r="B115">
            <v>114895</v>
          </cell>
          <cell r="C115">
            <v>2242170</v>
          </cell>
        </row>
        <row r="116">
          <cell r="A116">
            <v>36130</v>
          </cell>
          <cell r="B116">
            <v>111948</v>
          </cell>
          <cell r="C116">
            <v>2128236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1513005</v>
          </cell>
          <cell r="C118">
            <v>27550280</v>
          </cell>
        </row>
        <row r="120">
          <cell r="A120">
            <v>36161</v>
          </cell>
          <cell r="B120">
            <v>109696</v>
          </cell>
          <cell r="C120">
            <v>2214913</v>
          </cell>
        </row>
        <row r="121">
          <cell r="A121">
            <v>36192</v>
          </cell>
          <cell r="B121">
            <v>101384</v>
          </cell>
          <cell r="C121">
            <v>2093260</v>
          </cell>
        </row>
        <row r="122">
          <cell r="A122">
            <v>36220</v>
          </cell>
          <cell r="B122">
            <v>105708</v>
          </cell>
          <cell r="C122">
            <v>2470832</v>
          </cell>
        </row>
        <row r="123">
          <cell r="A123">
            <v>36251</v>
          </cell>
          <cell r="B123">
            <v>102634</v>
          </cell>
          <cell r="C123">
            <v>2180035</v>
          </cell>
        </row>
        <row r="124">
          <cell r="A124">
            <v>36281</v>
          </cell>
          <cell r="B124">
            <v>101582</v>
          </cell>
          <cell r="C124">
            <v>2139020</v>
          </cell>
        </row>
        <row r="125">
          <cell r="A125">
            <v>36312</v>
          </cell>
          <cell r="B125">
            <v>100325</v>
          </cell>
          <cell r="C125">
            <v>2233792</v>
          </cell>
        </row>
        <row r="126">
          <cell r="A126">
            <v>36342</v>
          </cell>
          <cell r="B126">
            <v>100013</v>
          </cell>
          <cell r="C126">
            <v>2304827</v>
          </cell>
        </row>
        <row r="127">
          <cell r="A127">
            <v>36373</v>
          </cell>
          <cell r="B127">
            <v>99943</v>
          </cell>
          <cell r="C127">
            <v>2267967</v>
          </cell>
        </row>
        <row r="128">
          <cell r="A128">
            <v>36404</v>
          </cell>
          <cell r="B128">
            <v>96992</v>
          </cell>
          <cell r="C128">
            <v>2312535</v>
          </cell>
        </row>
        <row r="129">
          <cell r="A129">
            <v>36434</v>
          </cell>
          <cell r="B129">
            <v>98409</v>
          </cell>
          <cell r="C129">
            <v>2365635</v>
          </cell>
        </row>
        <row r="130">
          <cell r="A130">
            <v>36465</v>
          </cell>
          <cell r="B130">
            <v>100096</v>
          </cell>
          <cell r="C130">
            <v>2298546</v>
          </cell>
        </row>
        <row r="131">
          <cell r="A131">
            <v>36495</v>
          </cell>
          <cell r="B131">
            <v>100134</v>
          </cell>
          <cell r="C131">
            <v>2309031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1216916</v>
          </cell>
          <cell r="C133">
            <v>27190393</v>
          </cell>
        </row>
        <row r="135">
          <cell r="A135">
            <v>36526</v>
          </cell>
          <cell r="B135">
            <v>100561</v>
          </cell>
          <cell r="C135">
            <v>2309587</v>
          </cell>
        </row>
        <row r="136">
          <cell r="A136">
            <v>36557</v>
          </cell>
          <cell r="B136">
            <v>86645</v>
          </cell>
          <cell r="C136">
            <v>2093317</v>
          </cell>
        </row>
        <row r="137">
          <cell r="A137">
            <v>36586</v>
          </cell>
          <cell r="B137">
            <v>90310</v>
          </cell>
          <cell r="C137">
            <v>2184847</v>
          </cell>
        </row>
        <row r="138">
          <cell r="A138">
            <v>36617</v>
          </cell>
          <cell r="B138">
            <v>86103</v>
          </cell>
          <cell r="C138">
            <v>2081944</v>
          </cell>
        </row>
        <row r="139">
          <cell r="A139">
            <v>36647</v>
          </cell>
          <cell r="B139">
            <v>85574</v>
          </cell>
          <cell r="C139">
            <v>2148559</v>
          </cell>
        </row>
        <row r="140">
          <cell r="A140">
            <v>36678</v>
          </cell>
          <cell r="B140">
            <v>82430</v>
          </cell>
          <cell r="C140">
            <v>2045932</v>
          </cell>
        </row>
        <row r="141">
          <cell r="A141">
            <v>36708</v>
          </cell>
          <cell r="B141">
            <v>83993</v>
          </cell>
          <cell r="C141">
            <v>2057905</v>
          </cell>
        </row>
        <row r="142">
          <cell r="A142">
            <v>36739</v>
          </cell>
          <cell r="B142">
            <v>83325</v>
          </cell>
          <cell r="C142">
            <v>2001387</v>
          </cell>
        </row>
        <row r="143">
          <cell r="A143">
            <v>36770</v>
          </cell>
          <cell r="B143">
            <v>78548</v>
          </cell>
          <cell r="C143">
            <v>1836904</v>
          </cell>
        </row>
        <row r="144">
          <cell r="A144">
            <v>36800</v>
          </cell>
          <cell r="B144">
            <v>91346</v>
          </cell>
          <cell r="C144">
            <v>1877744</v>
          </cell>
        </row>
        <row r="145">
          <cell r="A145">
            <v>36831</v>
          </cell>
          <cell r="B145">
            <v>90071</v>
          </cell>
          <cell r="C145">
            <v>1920791</v>
          </cell>
        </row>
        <row r="146">
          <cell r="A146">
            <v>36861</v>
          </cell>
          <cell r="B146">
            <v>86301</v>
          </cell>
          <cell r="C146">
            <v>1727850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1045207</v>
          </cell>
          <cell r="C148">
            <v>24286767</v>
          </cell>
        </row>
        <row r="150">
          <cell r="A150">
            <v>36892</v>
          </cell>
          <cell r="B150">
            <v>74132</v>
          </cell>
          <cell r="C150">
            <v>1737507</v>
          </cell>
        </row>
        <row r="151">
          <cell r="A151">
            <v>36923</v>
          </cell>
          <cell r="B151">
            <v>73677</v>
          </cell>
          <cell r="C151">
            <v>1757271</v>
          </cell>
        </row>
        <row r="152">
          <cell r="A152">
            <v>36951</v>
          </cell>
          <cell r="B152">
            <v>86627</v>
          </cell>
          <cell r="C152">
            <v>1783993</v>
          </cell>
        </row>
        <row r="153">
          <cell r="A153">
            <v>36982</v>
          </cell>
          <cell r="B153">
            <v>79105</v>
          </cell>
          <cell r="C153">
            <v>1678632</v>
          </cell>
        </row>
        <row r="154">
          <cell r="A154">
            <v>37012</v>
          </cell>
          <cell r="B154">
            <v>54613</v>
          </cell>
          <cell r="C154">
            <v>1221248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64">
          <cell r="A64">
            <v>34669</v>
          </cell>
          <cell r="B64">
            <v>131477</v>
          </cell>
          <cell r="C64">
            <v>1054291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1994</v>
          </cell>
          <cell r="B66">
            <v>131477</v>
          </cell>
          <cell r="C66">
            <v>1054291</v>
          </cell>
        </row>
        <row r="68">
          <cell r="A68">
            <v>34700</v>
          </cell>
          <cell r="B68">
            <v>162854</v>
          </cell>
          <cell r="C68">
            <v>1503850</v>
          </cell>
        </row>
        <row r="69">
          <cell r="A69">
            <v>34731</v>
          </cell>
          <cell r="B69">
            <v>151221</v>
          </cell>
          <cell r="C69">
            <v>1344562</v>
          </cell>
        </row>
        <row r="70">
          <cell r="A70">
            <v>34759</v>
          </cell>
          <cell r="B70">
            <v>146685</v>
          </cell>
          <cell r="C70">
            <v>1393844</v>
          </cell>
        </row>
        <row r="71">
          <cell r="A71">
            <v>34790</v>
          </cell>
          <cell r="B71">
            <v>133311</v>
          </cell>
          <cell r="C71">
            <v>1314840</v>
          </cell>
        </row>
        <row r="72">
          <cell r="A72">
            <v>34820</v>
          </cell>
          <cell r="B72">
            <v>131733</v>
          </cell>
          <cell r="C72">
            <v>1286171</v>
          </cell>
        </row>
        <row r="73">
          <cell r="A73">
            <v>34851</v>
          </cell>
          <cell r="B73">
            <v>127275</v>
          </cell>
          <cell r="C73">
            <v>1187048</v>
          </cell>
        </row>
        <row r="74">
          <cell r="A74">
            <v>34881</v>
          </cell>
          <cell r="B74">
            <v>126651</v>
          </cell>
          <cell r="C74">
            <v>1195615</v>
          </cell>
        </row>
        <row r="75">
          <cell r="A75">
            <v>34912</v>
          </cell>
          <cell r="B75">
            <v>127092</v>
          </cell>
          <cell r="C75">
            <v>1121137</v>
          </cell>
        </row>
        <row r="76">
          <cell r="A76">
            <v>34943</v>
          </cell>
          <cell r="B76">
            <v>122884</v>
          </cell>
          <cell r="C76">
            <v>1072522</v>
          </cell>
        </row>
        <row r="77">
          <cell r="A77">
            <v>34973</v>
          </cell>
          <cell r="B77">
            <v>122171</v>
          </cell>
          <cell r="C77">
            <v>1111743</v>
          </cell>
        </row>
        <row r="78">
          <cell r="A78">
            <v>35004</v>
          </cell>
          <cell r="B78">
            <v>120446</v>
          </cell>
          <cell r="C78">
            <v>1028300</v>
          </cell>
        </row>
        <row r="79">
          <cell r="A79">
            <v>35034</v>
          </cell>
          <cell r="B79">
            <v>118488</v>
          </cell>
          <cell r="C79">
            <v>1033583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1995</v>
          </cell>
          <cell r="B81">
            <v>1590811</v>
          </cell>
          <cell r="C81">
            <v>14593215</v>
          </cell>
        </row>
        <row r="83">
          <cell r="A83">
            <v>35065</v>
          </cell>
          <cell r="B83">
            <v>117601</v>
          </cell>
          <cell r="C83">
            <v>973408</v>
          </cell>
        </row>
        <row r="84">
          <cell r="A84">
            <v>35096</v>
          </cell>
          <cell r="B84">
            <v>106804</v>
          </cell>
          <cell r="C84">
            <v>850194</v>
          </cell>
        </row>
        <row r="85">
          <cell r="A85">
            <v>35125</v>
          </cell>
          <cell r="B85">
            <v>109614</v>
          </cell>
          <cell r="C85">
            <v>903265</v>
          </cell>
        </row>
        <row r="86">
          <cell r="A86">
            <v>35156</v>
          </cell>
          <cell r="B86">
            <v>100388</v>
          </cell>
          <cell r="C86">
            <v>885026</v>
          </cell>
        </row>
        <row r="87">
          <cell r="A87">
            <v>35186</v>
          </cell>
          <cell r="B87">
            <v>101076</v>
          </cell>
          <cell r="C87">
            <v>965687</v>
          </cell>
        </row>
        <row r="88">
          <cell r="A88">
            <v>35217</v>
          </cell>
          <cell r="B88">
            <v>91750</v>
          </cell>
          <cell r="C88">
            <v>915174</v>
          </cell>
        </row>
        <row r="89">
          <cell r="A89">
            <v>35247</v>
          </cell>
          <cell r="B89">
            <v>95296</v>
          </cell>
          <cell r="C89">
            <v>917751</v>
          </cell>
        </row>
        <row r="90">
          <cell r="A90">
            <v>35278</v>
          </cell>
          <cell r="B90">
            <v>87233</v>
          </cell>
          <cell r="C90">
            <v>839049</v>
          </cell>
        </row>
        <row r="91">
          <cell r="A91">
            <v>35309</v>
          </cell>
          <cell r="B91">
            <v>83762</v>
          </cell>
          <cell r="C91">
            <v>819444</v>
          </cell>
        </row>
        <row r="92">
          <cell r="A92">
            <v>35339</v>
          </cell>
          <cell r="B92">
            <v>91928</v>
          </cell>
          <cell r="C92">
            <v>798925</v>
          </cell>
        </row>
        <row r="93">
          <cell r="A93">
            <v>35370</v>
          </cell>
          <cell r="B93">
            <v>79596</v>
          </cell>
          <cell r="C93">
            <v>749391</v>
          </cell>
        </row>
        <row r="94">
          <cell r="A94">
            <v>35400</v>
          </cell>
          <cell r="B94">
            <v>86197</v>
          </cell>
          <cell r="C94">
            <v>724768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1996</v>
          </cell>
          <cell r="B96">
            <v>1151245</v>
          </cell>
          <cell r="C96">
            <v>10342082</v>
          </cell>
        </row>
        <row r="98">
          <cell r="A98">
            <v>35431</v>
          </cell>
          <cell r="B98">
            <v>84934</v>
          </cell>
          <cell r="C98">
            <v>719387</v>
          </cell>
        </row>
        <row r="99">
          <cell r="A99">
            <v>35462</v>
          </cell>
          <cell r="B99">
            <v>67651</v>
          </cell>
          <cell r="C99">
            <v>640572</v>
          </cell>
        </row>
        <row r="100">
          <cell r="A100">
            <v>35490</v>
          </cell>
          <cell r="B100">
            <v>77104</v>
          </cell>
          <cell r="C100">
            <v>736338</v>
          </cell>
        </row>
        <row r="101">
          <cell r="A101">
            <v>35521</v>
          </cell>
          <cell r="B101">
            <v>78873</v>
          </cell>
          <cell r="C101">
            <v>717235</v>
          </cell>
        </row>
        <row r="102">
          <cell r="A102">
            <v>35551</v>
          </cell>
          <cell r="B102">
            <v>78376</v>
          </cell>
          <cell r="C102">
            <v>749767</v>
          </cell>
        </row>
        <row r="103">
          <cell r="A103">
            <v>35582</v>
          </cell>
          <cell r="B103">
            <v>72255</v>
          </cell>
          <cell r="C103">
            <v>696611</v>
          </cell>
        </row>
        <row r="104">
          <cell r="A104">
            <v>35612</v>
          </cell>
          <cell r="B104">
            <v>71682</v>
          </cell>
          <cell r="C104">
            <v>669044</v>
          </cell>
        </row>
        <row r="105">
          <cell r="A105">
            <v>35643</v>
          </cell>
          <cell r="B105">
            <v>70036</v>
          </cell>
          <cell r="C105">
            <v>638810</v>
          </cell>
        </row>
        <row r="106">
          <cell r="A106">
            <v>35674</v>
          </cell>
          <cell r="B106">
            <v>62835</v>
          </cell>
          <cell r="C106">
            <v>640538</v>
          </cell>
        </row>
        <row r="107">
          <cell r="A107">
            <v>35704</v>
          </cell>
          <cell r="B107">
            <v>70991</v>
          </cell>
          <cell r="C107">
            <v>688401</v>
          </cell>
        </row>
        <row r="108">
          <cell r="A108">
            <v>35735</v>
          </cell>
          <cell r="B108">
            <v>64629</v>
          </cell>
          <cell r="C108">
            <v>638190</v>
          </cell>
        </row>
        <row r="109">
          <cell r="A109">
            <v>35765</v>
          </cell>
          <cell r="B109">
            <v>68697</v>
          </cell>
          <cell r="C109">
            <v>645378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1997</v>
          </cell>
          <cell r="B111">
            <v>868063</v>
          </cell>
          <cell r="C111">
            <v>8180271</v>
          </cell>
        </row>
        <row r="113">
          <cell r="A113">
            <v>35796</v>
          </cell>
          <cell r="B113">
            <v>64989</v>
          </cell>
          <cell r="C113">
            <v>624354</v>
          </cell>
        </row>
        <row r="114">
          <cell r="A114">
            <v>35827</v>
          </cell>
          <cell r="B114">
            <v>56595</v>
          </cell>
          <cell r="C114">
            <v>584113</v>
          </cell>
        </row>
        <row r="115">
          <cell r="A115">
            <v>35855</v>
          </cell>
          <cell r="B115">
            <v>62289</v>
          </cell>
          <cell r="C115">
            <v>595308</v>
          </cell>
        </row>
        <row r="116">
          <cell r="A116">
            <v>35886</v>
          </cell>
          <cell r="B116">
            <v>54323</v>
          </cell>
          <cell r="C116">
            <v>550036</v>
          </cell>
        </row>
        <row r="117">
          <cell r="A117">
            <v>35916</v>
          </cell>
          <cell r="B117">
            <v>54523</v>
          </cell>
          <cell r="C117">
            <v>566792</v>
          </cell>
        </row>
        <row r="118">
          <cell r="A118">
            <v>35947</v>
          </cell>
          <cell r="B118">
            <v>50511</v>
          </cell>
          <cell r="C118">
            <v>543803</v>
          </cell>
        </row>
        <row r="119">
          <cell r="A119">
            <v>35977</v>
          </cell>
          <cell r="B119">
            <v>50223</v>
          </cell>
          <cell r="C119">
            <v>528509</v>
          </cell>
        </row>
        <row r="120">
          <cell r="A120">
            <v>36008</v>
          </cell>
          <cell r="B120">
            <v>47526</v>
          </cell>
          <cell r="C120">
            <v>475178</v>
          </cell>
        </row>
        <row r="121">
          <cell r="A121">
            <v>36039</v>
          </cell>
          <cell r="B121">
            <v>48458</v>
          </cell>
          <cell r="C121">
            <v>481179</v>
          </cell>
        </row>
        <row r="122">
          <cell r="A122">
            <v>36069</v>
          </cell>
          <cell r="B122">
            <v>51346</v>
          </cell>
          <cell r="C122">
            <v>420335</v>
          </cell>
        </row>
        <row r="123">
          <cell r="A123">
            <v>36100</v>
          </cell>
          <cell r="B123">
            <v>49062</v>
          </cell>
          <cell r="C123">
            <v>452690</v>
          </cell>
        </row>
        <row r="124">
          <cell r="A124">
            <v>36130</v>
          </cell>
          <cell r="B124">
            <v>44000</v>
          </cell>
          <cell r="C124">
            <v>478360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1998</v>
          </cell>
          <cell r="B126">
            <v>633845</v>
          </cell>
          <cell r="C126">
            <v>6300657</v>
          </cell>
        </row>
        <row r="128">
          <cell r="A128">
            <v>36161</v>
          </cell>
          <cell r="B128">
            <v>42084</v>
          </cell>
          <cell r="C128">
            <v>476750</v>
          </cell>
        </row>
        <row r="129">
          <cell r="A129">
            <v>36192</v>
          </cell>
          <cell r="B129">
            <v>38275</v>
          </cell>
          <cell r="C129">
            <v>433456</v>
          </cell>
        </row>
        <row r="130">
          <cell r="A130">
            <v>36220</v>
          </cell>
          <cell r="B130">
            <v>44874</v>
          </cell>
          <cell r="C130">
            <v>462445</v>
          </cell>
        </row>
        <row r="131">
          <cell r="A131">
            <v>36251</v>
          </cell>
          <cell r="B131">
            <v>44532</v>
          </cell>
          <cell r="C131">
            <v>479376</v>
          </cell>
        </row>
        <row r="132">
          <cell r="A132">
            <v>36281</v>
          </cell>
          <cell r="B132">
            <v>41843</v>
          </cell>
          <cell r="C132">
            <v>475699</v>
          </cell>
        </row>
        <row r="133">
          <cell r="A133">
            <v>36312</v>
          </cell>
          <cell r="B133">
            <v>43200</v>
          </cell>
          <cell r="C133">
            <v>407010</v>
          </cell>
        </row>
        <row r="134">
          <cell r="A134">
            <v>36342</v>
          </cell>
          <cell r="B134">
            <v>47689</v>
          </cell>
          <cell r="C134">
            <v>484659</v>
          </cell>
        </row>
        <row r="135">
          <cell r="A135">
            <v>36373</v>
          </cell>
          <cell r="B135">
            <v>47641</v>
          </cell>
          <cell r="C135">
            <v>490824</v>
          </cell>
        </row>
        <row r="136">
          <cell r="A136">
            <v>36404</v>
          </cell>
          <cell r="B136">
            <v>41074</v>
          </cell>
          <cell r="C136">
            <v>466559</v>
          </cell>
        </row>
        <row r="137">
          <cell r="A137">
            <v>36434</v>
          </cell>
          <cell r="B137">
            <v>44212</v>
          </cell>
          <cell r="C137">
            <v>418082</v>
          </cell>
        </row>
        <row r="138">
          <cell r="A138">
            <v>36465</v>
          </cell>
          <cell r="B138">
            <v>42776</v>
          </cell>
          <cell r="C138">
            <v>444725</v>
          </cell>
        </row>
        <row r="139">
          <cell r="A139">
            <v>36495</v>
          </cell>
          <cell r="B139">
            <v>41250</v>
          </cell>
          <cell r="C139">
            <v>379815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1999</v>
          </cell>
          <cell r="B141">
            <v>519450</v>
          </cell>
          <cell r="C141">
            <v>5419400</v>
          </cell>
        </row>
        <row r="143">
          <cell r="A143">
            <v>36526</v>
          </cell>
          <cell r="B143">
            <v>42080</v>
          </cell>
          <cell r="C143">
            <v>386771</v>
          </cell>
        </row>
        <row r="144">
          <cell r="A144">
            <v>36557</v>
          </cell>
          <cell r="B144">
            <v>37931</v>
          </cell>
          <cell r="C144">
            <v>363078</v>
          </cell>
        </row>
        <row r="145">
          <cell r="A145">
            <v>36586</v>
          </cell>
          <cell r="B145">
            <v>38233</v>
          </cell>
          <cell r="C145">
            <v>377357</v>
          </cell>
        </row>
        <row r="146">
          <cell r="A146">
            <v>36617</v>
          </cell>
          <cell r="B146">
            <v>40461</v>
          </cell>
          <cell r="C146">
            <v>371386</v>
          </cell>
        </row>
        <row r="147">
          <cell r="A147">
            <v>36647</v>
          </cell>
          <cell r="B147">
            <v>39762</v>
          </cell>
          <cell r="C147">
            <v>362693</v>
          </cell>
        </row>
        <row r="148">
          <cell r="A148">
            <v>36678</v>
          </cell>
          <cell r="B148">
            <v>33476</v>
          </cell>
          <cell r="C148">
            <v>332637</v>
          </cell>
        </row>
        <row r="149">
          <cell r="A149">
            <v>36708</v>
          </cell>
          <cell r="B149">
            <v>37690</v>
          </cell>
          <cell r="C149">
            <v>349200</v>
          </cell>
        </row>
        <row r="150">
          <cell r="A150">
            <v>36739</v>
          </cell>
          <cell r="B150">
            <v>36013</v>
          </cell>
          <cell r="C150">
            <v>323492</v>
          </cell>
        </row>
        <row r="151">
          <cell r="A151">
            <v>36770</v>
          </cell>
          <cell r="B151">
            <v>34322</v>
          </cell>
          <cell r="C151">
            <v>305841</v>
          </cell>
        </row>
        <row r="152">
          <cell r="A152">
            <v>36800</v>
          </cell>
          <cell r="B152">
            <v>33338</v>
          </cell>
          <cell r="C152">
            <v>309310</v>
          </cell>
        </row>
        <row r="153">
          <cell r="A153">
            <v>36831</v>
          </cell>
          <cell r="B153">
            <v>34533</v>
          </cell>
          <cell r="C153">
            <v>335832</v>
          </cell>
        </row>
        <row r="154">
          <cell r="A154">
            <v>36861</v>
          </cell>
          <cell r="B154">
            <v>36730</v>
          </cell>
          <cell r="C154">
            <v>328411</v>
          </cell>
        </row>
        <row r="155">
          <cell r="A155" t="str">
            <v>Totals:</v>
          </cell>
          <cell r="B155" t="str">
            <v>__________</v>
          </cell>
          <cell r="C155" t="str">
            <v>__________</v>
          </cell>
        </row>
        <row r="156">
          <cell r="A156">
            <v>2000</v>
          </cell>
          <cell r="B156">
            <v>444569</v>
          </cell>
          <cell r="C156">
            <v>4146008</v>
          </cell>
        </row>
        <row r="158">
          <cell r="A158">
            <v>36892</v>
          </cell>
          <cell r="B158">
            <v>36813</v>
          </cell>
          <cell r="C158">
            <v>325562</v>
          </cell>
        </row>
        <row r="159">
          <cell r="A159">
            <v>36923</v>
          </cell>
          <cell r="B159">
            <v>36508</v>
          </cell>
          <cell r="C159">
            <v>284844</v>
          </cell>
        </row>
        <row r="160">
          <cell r="A160">
            <v>36951</v>
          </cell>
          <cell r="B160">
            <v>38199</v>
          </cell>
          <cell r="C160">
            <v>311675</v>
          </cell>
        </row>
        <row r="161">
          <cell r="A161">
            <v>36982</v>
          </cell>
          <cell r="B161">
            <v>33122</v>
          </cell>
          <cell r="C161">
            <v>282674</v>
          </cell>
        </row>
        <row r="162">
          <cell r="A162">
            <v>37012</v>
          </cell>
          <cell r="B162">
            <v>23020</v>
          </cell>
          <cell r="C162">
            <v>216160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71">
          <cell r="A71">
            <v>34700</v>
          </cell>
          <cell r="B71">
            <v>161904</v>
          </cell>
          <cell r="C71">
            <v>982204</v>
          </cell>
        </row>
        <row r="72">
          <cell r="A72">
            <v>34731</v>
          </cell>
          <cell r="B72">
            <v>204733</v>
          </cell>
          <cell r="C72">
            <v>1794790</v>
          </cell>
        </row>
        <row r="73">
          <cell r="A73">
            <v>34759</v>
          </cell>
          <cell r="B73">
            <v>188150</v>
          </cell>
          <cell r="C73">
            <v>2179020</v>
          </cell>
        </row>
        <row r="74">
          <cell r="A74">
            <v>34790</v>
          </cell>
          <cell r="B74">
            <v>182027</v>
          </cell>
          <cell r="C74">
            <v>2084578</v>
          </cell>
        </row>
        <row r="75">
          <cell r="A75">
            <v>34820</v>
          </cell>
          <cell r="B75">
            <v>183715</v>
          </cell>
          <cell r="C75">
            <v>2014695</v>
          </cell>
        </row>
        <row r="76">
          <cell r="A76">
            <v>34851</v>
          </cell>
          <cell r="B76">
            <v>179005</v>
          </cell>
          <cell r="C76">
            <v>1952760</v>
          </cell>
        </row>
        <row r="77">
          <cell r="A77">
            <v>34881</v>
          </cell>
          <cell r="B77">
            <v>188477</v>
          </cell>
          <cell r="C77">
            <v>1871533</v>
          </cell>
        </row>
        <row r="78">
          <cell r="A78">
            <v>34912</v>
          </cell>
          <cell r="B78">
            <v>183183</v>
          </cell>
          <cell r="C78">
            <v>1605718</v>
          </cell>
        </row>
        <row r="79">
          <cell r="A79">
            <v>34943</v>
          </cell>
          <cell r="B79">
            <v>175436</v>
          </cell>
          <cell r="C79">
            <v>1545511</v>
          </cell>
        </row>
        <row r="80">
          <cell r="A80">
            <v>34973</v>
          </cell>
          <cell r="B80">
            <v>168747</v>
          </cell>
          <cell r="C80">
            <v>1612988</v>
          </cell>
        </row>
        <row r="81">
          <cell r="A81">
            <v>35004</v>
          </cell>
          <cell r="B81">
            <v>160632</v>
          </cell>
          <cell r="C81">
            <v>1584424</v>
          </cell>
        </row>
        <row r="82">
          <cell r="A82">
            <v>35034</v>
          </cell>
          <cell r="B82">
            <v>163887</v>
          </cell>
          <cell r="C82">
            <v>1481052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1995</v>
          </cell>
          <cell r="B84">
            <v>2139896</v>
          </cell>
          <cell r="C84">
            <v>20709273</v>
          </cell>
        </row>
        <row r="86">
          <cell r="A86">
            <v>35065</v>
          </cell>
          <cell r="B86">
            <v>159531</v>
          </cell>
          <cell r="C86">
            <v>1331018</v>
          </cell>
        </row>
        <row r="87">
          <cell r="A87">
            <v>35096</v>
          </cell>
          <cell r="B87">
            <v>149189</v>
          </cell>
          <cell r="C87">
            <v>1154516</v>
          </cell>
        </row>
        <row r="88">
          <cell r="A88">
            <v>35125</v>
          </cell>
          <cell r="B88">
            <v>154533</v>
          </cell>
          <cell r="C88">
            <v>1346645</v>
          </cell>
        </row>
        <row r="89">
          <cell r="A89">
            <v>35156</v>
          </cell>
          <cell r="B89">
            <v>147655</v>
          </cell>
          <cell r="C89">
            <v>1223634</v>
          </cell>
        </row>
        <row r="90">
          <cell r="A90">
            <v>35186</v>
          </cell>
          <cell r="B90">
            <v>142908</v>
          </cell>
          <cell r="C90">
            <v>1298603</v>
          </cell>
        </row>
        <row r="91">
          <cell r="A91">
            <v>35217</v>
          </cell>
          <cell r="B91">
            <v>136088</v>
          </cell>
          <cell r="C91">
            <v>1147407</v>
          </cell>
        </row>
        <row r="92">
          <cell r="A92">
            <v>35247</v>
          </cell>
          <cell r="B92">
            <v>141658</v>
          </cell>
          <cell r="C92">
            <v>1155059</v>
          </cell>
        </row>
        <row r="93">
          <cell r="A93">
            <v>35278</v>
          </cell>
          <cell r="B93">
            <v>136926</v>
          </cell>
          <cell r="C93">
            <v>1114253</v>
          </cell>
        </row>
        <row r="94">
          <cell r="A94">
            <v>35309</v>
          </cell>
          <cell r="B94">
            <v>131354</v>
          </cell>
          <cell r="C94">
            <v>1121865</v>
          </cell>
        </row>
        <row r="95">
          <cell r="A95">
            <v>35339</v>
          </cell>
          <cell r="B95">
            <v>139947</v>
          </cell>
          <cell r="C95">
            <v>1076337</v>
          </cell>
        </row>
        <row r="96">
          <cell r="A96">
            <v>35370</v>
          </cell>
          <cell r="B96">
            <v>138472</v>
          </cell>
          <cell r="C96">
            <v>997572</v>
          </cell>
        </row>
        <row r="97">
          <cell r="A97">
            <v>35400</v>
          </cell>
          <cell r="B97">
            <v>148948</v>
          </cell>
          <cell r="C97">
            <v>998142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1996</v>
          </cell>
          <cell r="B99">
            <v>1727209</v>
          </cell>
          <cell r="C99">
            <v>13965051</v>
          </cell>
        </row>
        <row r="101">
          <cell r="A101">
            <v>35431</v>
          </cell>
          <cell r="B101">
            <v>149055</v>
          </cell>
          <cell r="C101">
            <v>961448</v>
          </cell>
        </row>
        <row r="102">
          <cell r="A102">
            <v>35462</v>
          </cell>
          <cell r="B102">
            <v>133081</v>
          </cell>
          <cell r="C102">
            <v>920394</v>
          </cell>
        </row>
        <row r="103">
          <cell r="A103">
            <v>35490</v>
          </cell>
          <cell r="B103">
            <v>135501</v>
          </cell>
          <cell r="C103">
            <v>958303</v>
          </cell>
        </row>
        <row r="104">
          <cell r="A104">
            <v>35521</v>
          </cell>
          <cell r="B104">
            <v>125377</v>
          </cell>
          <cell r="C104">
            <v>961913</v>
          </cell>
        </row>
        <row r="105">
          <cell r="A105">
            <v>35551</v>
          </cell>
          <cell r="B105">
            <v>125772</v>
          </cell>
          <cell r="C105">
            <v>970034</v>
          </cell>
        </row>
        <row r="106">
          <cell r="A106">
            <v>35582</v>
          </cell>
          <cell r="B106">
            <v>130457</v>
          </cell>
          <cell r="C106">
            <v>944252</v>
          </cell>
        </row>
        <row r="107">
          <cell r="A107">
            <v>35612</v>
          </cell>
          <cell r="B107">
            <v>122107</v>
          </cell>
          <cell r="C107">
            <v>944629</v>
          </cell>
        </row>
        <row r="108">
          <cell r="A108">
            <v>35643</v>
          </cell>
          <cell r="B108">
            <v>120316</v>
          </cell>
          <cell r="C108">
            <v>862141</v>
          </cell>
        </row>
        <row r="109">
          <cell r="A109">
            <v>35674</v>
          </cell>
          <cell r="B109">
            <v>108637</v>
          </cell>
          <cell r="C109">
            <v>797595</v>
          </cell>
        </row>
        <row r="110">
          <cell r="A110">
            <v>35704</v>
          </cell>
          <cell r="B110">
            <v>115528</v>
          </cell>
          <cell r="C110">
            <v>830423</v>
          </cell>
        </row>
        <row r="111">
          <cell r="A111">
            <v>35735</v>
          </cell>
          <cell r="B111">
            <v>112796</v>
          </cell>
          <cell r="C111">
            <v>777017</v>
          </cell>
        </row>
        <row r="112">
          <cell r="A112">
            <v>35765</v>
          </cell>
          <cell r="B112">
            <v>111547</v>
          </cell>
          <cell r="C112">
            <v>777263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1997</v>
          </cell>
          <cell r="B114">
            <v>1490174</v>
          </cell>
          <cell r="C114">
            <v>10705412</v>
          </cell>
        </row>
        <row r="116">
          <cell r="A116">
            <v>35796</v>
          </cell>
          <cell r="B116">
            <v>107171</v>
          </cell>
          <cell r="C116">
            <v>759677</v>
          </cell>
        </row>
        <row r="117">
          <cell r="A117">
            <v>35827</v>
          </cell>
          <cell r="B117">
            <v>91891</v>
          </cell>
          <cell r="C117">
            <v>663775</v>
          </cell>
        </row>
        <row r="118">
          <cell r="A118">
            <v>35855</v>
          </cell>
          <cell r="B118">
            <v>95862</v>
          </cell>
          <cell r="C118">
            <v>720069</v>
          </cell>
        </row>
        <row r="119">
          <cell r="A119">
            <v>35886</v>
          </cell>
          <cell r="B119">
            <v>91359</v>
          </cell>
          <cell r="C119">
            <v>716328</v>
          </cell>
        </row>
        <row r="120">
          <cell r="A120">
            <v>35916</v>
          </cell>
          <cell r="B120">
            <v>89097</v>
          </cell>
          <cell r="C120">
            <v>729596</v>
          </cell>
        </row>
        <row r="121">
          <cell r="A121">
            <v>35947</v>
          </cell>
          <cell r="B121">
            <v>82846</v>
          </cell>
          <cell r="C121">
            <v>691510</v>
          </cell>
        </row>
        <row r="122">
          <cell r="A122">
            <v>35977</v>
          </cell>
          <cell r="B122">
            <v>78302</v>
          </cell>
          <cell r="C122">
            <v>702483</v>
          </cell>
        </row>
        <row r="123">
          <cell r="A123">
            <v>36008</v>
          </cell>
          <cell r="B123">
            <v>78152</v>
          </cell>
          <cell r="C123">
            <v>689023</v>
          </cell>
        </row>
        <row r="124">
          <cell r="A124">
            <v>36039</v>
          </cell>
          <cell r="B124">
            <v>74381</v>
          </cell>
          <cell r="C124">
            <v>656578</v>
          </cell>
        </row>
        <row r="125">
          <cell r="A125">
            <v>36069</v>
          </cell>
          <cell r="B125">
            <v>80475</v>
          </cell>
          <cell r="C125">
            <v>646779</v>
          </cell>
        </row>
        <row r="126">
          <cell r="A126">
            <v>36100</v>
          </cell>
          <cell r="B126">
            <v>74933</v>
          </cell>
          <cell r="C126">
            <v>587596</v>
          </cell>
        </row>
        <row r="127">
          <cell r="A127">
            <v>36130</v>
          </cell>
          <cell r="B127">
            <v>70473</v>
          </cell>
          <cell r="C127">
            <v>579672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1998</v>
          </cell>
          <cell r="B129">
            <v>1014942</v>
          </cell>
          <cell r="C129">
            <v>8143086</v>
          </cell>
        </row>
        <row r="131">
          <cell r="A131">
            <v>36161</v>
          </cell>
          <cell r="B131">
            <v>77526</v>
          </cell>
          <cell r="C131">
            <v>562453</v>
          </cell>
        </row>
        <row r="132">
          <cell r="A132">
            <v>36192</v>
          </cell>
          <cell r="B132">
            <v>64863</v>
          </cell>
          <cell r="C132">
            <v>534171</v>
          </cell>
        </row>
        <row r="133">
          <cell r="A133">
            <v>36220</v>
          </cell>
          <cell r="B133">
            <v>71173</v>
          </cell>
          <cell r="C133">
            <v>579790</v>
          </cell>
        </row>
        <row r="134">
          <cell r="A134">
            <v>36251</v>
          </cell>
          <cell r="B134">
            <v>68117</v>
          </cell>
          <cell r="C134">
            <v>568449</v>
          </cell>
        </row>
        <row r="135">
          <cell r="A135">
            <v>36281</v>
          </cell>
          <cell r="B135">
            <v>67841</v>
          </cell>
          <cell r="C135">
            <v>566373</v>
          </cell>
        </row>
        <row r="136">
          <cell r="A136">
            <v>36312</v>
          </cell>
          <cell r="B136">
            <v>66879</v>
          </cell>
          <cell r="C136">
            <v>553346</v>
          </cell>
        </row>
        <row r="137">
          <cell r="A137">
            <v>36342</v>
          </cell>
          <cell r="B137">
            <v>60513</v>
          </cell>
          <cell r="C137">
            <v>522591</v>
          </cell>
        </row>
        <row r="138">
          <cell r="A138">
            <v>36373</v>
          </cell>
          <cell r="B138">
            <v>62126</v>
          </cell>
          <cell r="C138">
            <v>508237</v>
          </cell>
        </row>
        <row r="139">
          <cell r="A139">
            <v>36404</v>
          </cell>
          <cell r="B139">
            <v>63068</v>
          </cell>
          <cell r="C139">
            <v>478990</v>
          </cell>
        </row>
        <row r="140">
          <cell r="A140">
            <v>36434</v>
          </cell>
          <cell r="B140">
            <v>65039</v>
          </cell>
          <cell r="C140">
            <v>505869</v>
          </cell>
        </row>
        <row r="141">
          <cell r="A141">
            <v>36465</v>
          </cell>
          <cell r="B141">
            <v>64001</v>
          </cell>
          <cell r="C141">
            <v>506347</v>
          </cell>
        </row>
        <row r="142">
          <cell r="A142">
            <v>36495</v>
          </cell>
          <cell r="B142">
            <v>68205</v>
          </cell>
          <cell r="C142">
            <v>504789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1999</v>
          </cell>
          <cell r="B144">
            <v>799351</v>
          </cell>
          <cell r="C144">
            <v>6391405</v>
          </cell>
        </row>
        <row r="146">
          <cell r="A146">
            <v>36526</v>
          </cell>
          <cell r="B146">
            <v>64297</v>
          </cell>
          <cell r="C146">
            <v>490072</v>
          </cell>
        </row>
        <row r="147">
          <cell r="A147">
            <v>36557</v>
          </cell>
          <cell r="B147">
            <v>57964</v>
          </cell>
          <cell r="C147">
            <v>451420</v>
          </cell>
        </row>
        <row r="148">
          <cell r="A148">
            <v>36586</v>
          </cell>
          <cell r="B148">
            <v>61556</v>
          </cell>
          <cell r="C148">
            <v>479681</v>
          </cell>
        </row>
        <row r="149">
          <cell r="A149">
            <v>36617</v>
          </cell>
          <cell r="B149">
            <v>60909</v>
          </cell>
          <cell r="C149">
            <v>466739</v>
          </cell>
        </row>
        <row r="150">
          <cell r="A150">
            <v>36647</v>
          </cell>
          <cell r="B150">
            <v>60258</v>
          </cell>
          <cell r="C150">
            <v>468425</v>
          </cell>
        </row>
        <row r="151">
          <cell r="A151">
            <v>36678</v>
          </cell>
          <cell r="B151">
            <v>49310</v>
          </cell>
          <cell r="C151">
            <v>439943</v>
          </cell>
        </row>
        <row r="152">
          <cell r="A152">
            <v>36708</v>
          </cell>
          <cell r="B152">
            <v>51499</v>
          </cell>
          <cell r="C152">
            <v>447929</v>
          </cell>
        </row>
        <row r="153">
          <cell r="A153">
            <v>36739</v>
          </cell>
          <cell r="B153">
            <v>46955</v>
          </cell>
          <cell r="C153">
            <v>423683</v>
          </cell>
        </row>
        <row r="154">
          <cell r="A154">
            <v>36770</v>
          </cell>
          <cell r="B154">
            <v>44656</v>
          </cell>
          <cell r="C154">
            <v>411528</v>
          </cell>
        </row>
        <row r="155">
          <cell r="A155">
            <v>36800</v>
          </cell>
          <cell r="B155">
            <v>47288</v>
          </cell>
          <cell r="C155">
            <v>411528</v>
          </cell>
        </row>
        <row r="156">
          <cell r="A156">
            <v>36831</v>
          </cell>
          <cell r="B156">
            <v>43484</v>
          </cell>
          <cell r="C156">
            <v>389709</v>
          </cell>
        </row>
        <row r="157">
          <cell r="A157">
            <v>36861</v>
          </cell>
          <cell r="B157">
            <v>44185</v>
          </cell>
          <cell r="C157">
            <v>390632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2000</v>
          </cell>
          <cell r="B159">
            <v>632361</v>
          </cell>
          <cell r="C159">
            <v>5271289</v>
          </cell>
        </row>
        <row r="161">
          <cell r="A161">
            <v>36892</v>
          </cell>
          <cell r="B161">
            <v>48785</v>
          </cell>
          <cell r="C161">
            <v>395152</v>
          </cell>
        </row>
        <row r="162">
          <cell r="A162">
            <v>36923</v>
          </cell>
          <cell r="B162">
            <v>41389</v>
          </cell>
          <cell r="C162">
            <v>460499</v>
          </cell>
        </row>
        <row r="163">
          <cell r="A163">
            <v>36951</v>
          </cell>
          <cell r="B163">
            <v>46045</v>
          </cell>
          <cell r="C163">
            <v>360637</v>
          </cell>
        </row>
        <row r="164">
          <cell r="A164">
            <v>36982</v>
          </cell>
          <cell r="B164">
            <v>45900</v>
          </cell>
          <cell r="C164">
            <v>357612</v>
          </cell>
        </row>
        <row r="165">
          <cell r="A165">
            <v>37012</v>
          </cell>
          <cell r="B165">
            <v>37589</v>
          </cell>
          <cell r="C165">
            <v>335173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55">
          <cell r="A55">
            <v>34731</v>
          </cell>
          <cell r="B55">
            <v>186644</v>
          </cell>
          <cell r="C55">
            <v>814806</v>
          </cell>
        </row>
        <row r="56">
          <cell r="A56">
            <v>34759</v>
          </cell>
          <cell r="B56">
            <v>297576</v>
          </cell>
          <cell r="C56">
            <v>1677470</v>
          </cell>
        </row>
        <row r="57">
          <cell r="A57">
            <v>34790</v>
          </cell>
          <cell r="B57">
            <v>268189</v>
          </cell>
          <cell r="C57">
            <v>1676380</v>
          </cell>
        </row>
        <row r="58">
          <cell r="A58">
            <v>34820</v>
          </cell>
          <cell r="B58">
            <v>262160</v>
          </cell>
          <cell r="C58">
            <v>1853858</v>
          </cell>
        </row>
        <row r="59">
          <cell r="A59">
            <v>34851</v>
          </cell>
          <cell r="B59">
            <v>226495</v>
          </cell>
          <cell r="C59">
            <v>1511981</v>
          </cell>
        </row>
        <row r="60">
          <cell r="A60">
            <v>34881</v>
          </cell>
          <cell r="B60">
            <v>209821</v>
          </cell>
          <cell r="C60">
            <v>1569336</v>
          </cell>
        </row>
        <row r="61">
          <cell r="A61">
            <v>34912</v>
          </cell>
          <cell r="B61">
            <v>203911</v>
          </cell>
          <cell r="C61">
            <v>1443363</v>
          </cell>
        </row>
        <row r="62">
          <cell r="A62">
            <v>34943</v>
          </cell>
          <cell r="B62">
            <v>194231</v>
          </cell>
          <cell r="C62">
            <v>1286196</v>
          </cell>
        </row>
        <row r="63">
          <cell r="A63">
            <v>34973</v>
          </cell>
          <cell r="B63">
            <v>212319</v>
          </cell>
          <cell r="C63">
            <v>1247522</v>
          </cell>
        </row>
        <row r="64">
          <cell r="A64">
            <v>35004</v>
          </cell>
          <cell r="B64">
            <v>197336</v>
          </cell>
          <cell r="C64">
            <v>1149323</v>
          </cell>
        </row>
        <row r="65">
          <cell r="A65">
            <v>35034</v>
          </cell>
          <cell r="B65">
            <v>203617</v>
          </cell>
          <cell r="C65">
            <v>1114617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1995</v>
          </cell>
          <cell r="B67">
            <v>2462299</v>
          </cell>
          <cell r="C67">
            <v>15344852</v>
          </cell>
        </row>
        <row r="69">
          <cell r="A69">
            <v>35065</v>
          </cell>
          <cell r="B69">
            <v>196182</v>
          </cell>
          <cell r="C69">
            <v>1070687</v>
          </cell>
        </row>
        <row r="70">
          <cell r="A70">
            <v>35096</v>
          </cell>
          <cell r="B70">
            <v>184368</v>
          </cell>
          <cell r="C70">
            <v>965874</v>
          </cell>
        </row>
        <row r="71">
          <cell r="A71">
            <v>35125</v>
          </cell>
          <cell r="B71">
            <v>185087</v>
          </cell>
          <cell r="C71">
            <v>1025961</v>
          </cell>
        </row>
        <row r="72">
          <cell r="A72">
            <v>35156</v>
          </cell>
          <cell r="B72">
            <v>154428</v>
          </cell>
          <cell r="C72">
            <v>842552</v>
          </cell>
        </row>
        <row r="73">
          <cell r="A73">
            <v>35186</v>
          </cell>
          <cell r="B73">
            <v>149722</v>
          </cell>
          <cell r="C73">
            <v>801892</v>
          </cell>
        </row>
        <row r="74">
          <cell r="A74">
            <v>35217</v>
          </cell>
          <cell r="B74">
            <v>147745</v>
          </cell>
          <cell r="C74">
            <v>765454</v>
          </cell>
        </row>
        <row r="75">
          <cell r="A75">
            <v>35247</v>
          </cell>
          <cell r="B75">
            <v>145976</v>
          </cell>
          <cell r="C75">
            <v>734152</v>
          </cell>
        </row>
        <row r="76">
          <cell r="A76">
            <v>35278</v>
          </cell>
          <cell r="B76">
            <v>142763</v>
          </cell>
          <cell r="C76">
            <v>723141</v>
          </cell>
        </row>
        <row r="77">
          <cell r="A77">
            <v>35309</v>
          </cell>
          <cell r="B77">
            <v>137948</v>
          </cell>
          <cell r="C77">
            <v>647805</v>
          </cell>
        </row>
        <row r="78">
          <cell r="A78">
            <v>35339</v>
          </cell>
          <cell r="B78">
            <v>142065</v>
          </cell>
          <cell r="C78">
            <v>621310</v>
          </cell>
        </row>
        <row r="79">
          <cell r="A79">
            <v>35370</v>
          </cell>
          <cell r="B79">
            <v>143329</v>
          </cell>
          <cell r="C79">
            <v>580352</v>
          </cell>
        </row>
        <row r="80">
          <cell r="A80">
            <v>35400</v>
          </cell>
          <cell r="B80">
            <v>146454</v>
          </cell>
          <cell r="C80">
            <v>612936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1996</v>
          </cell>
          <cell r="B82">
            <v>1876067</v>
          </cell>
          <cell r="C82">
            <v>9392116</v>
          </cell>
        </row>
        <row r="84">
          <cell r="A84">
            <v>35431</v>
          </cell>
          <cell r="B84">
            <v>133856</v>
          </cell>
          <cell r="C84">
            <v>570852</v>
          </cell>
        </row>
        <row r="85">
          <cell r="A85">
            <v>35462</v>
          </cell>
          <cell r="B85">
            <v>122300</v>
          </cell>
          <cell r="C85">
            <v>527468</v>
          </cell>
        </row>
        <row r="86">
          <cell r="A86">
            <v>35490</v>
          </cell>
          <cell r="B86">
            <v>138302</v>
          </cell>
          <cell r="C86">
            <v>603052</v>
          </cell>
        </row>
        <row r="87">
          <cell r="A87">
            <v>35521</v>
          </cell>
          <cell r="B87">
            <v>131786</v>
          </cell>
          <cell r="C87">
            <v>582315</v>
          </cell>
        </row>
        <row r="88">
          <cell r="A88">
            <v>35551</v>
          </cell>
          <cell r="B88">
            <v>125062</v>
          </cell>
          <cell r="C88">
            <v>585767</v>
          </cell>
        </row>
        <row r="89">
          <cell r="A89">
            <v>35582</v>
          </cell>
          <cell r="B89">
            <v>125054</v>
          </cell>
          <cell r="C89">
            <v>545464</v>
          </cell>
        </row>
        <row r="90">
          <cell r="A90">
            <v>35612</v>
          </cell>
          <cell r="B90">
            <v>129918</v>
          </cell>
          <cell r="C90">
            <v>604342</v>
          </cell>
        </row>
        <row r="91">
          <cell r="A91">
            <v>35643</v>
          </cell>
          <cell r="B91">
            <v>122285</v>
          </cell>
          <cell r="C91">
            <v>600370</v>
          </cell>
        </row>
        <row r="92">
          <cell r="A92">
            <v>35674</v>
          </cell>
          <cell r="B92">
            <v>118691</v>
          </cell>
          <cell r="C92">
            <v>546974</v>
          </cell>
        </row>
        <row r="93">
          <cell r="A93">
            <v>35704</v>
          </cell>
          <cell r="B93">
            <v>123817</v>
          </cell>
          <cell r="C93">
            <v>552600</v>
          </cell>
        </row>
        <row r="94">
          <cell r="A94">
            <v>35735</v>
          </cell>
          <cell r="B94">
            <v>116459</v>
          </cell>
          <cell r="C94">
            <v>501366</v>
          </cell>
        </row>
        <row r="95">
          <cell r="A95">
            <v>35765</v>
          </cell>
          <cell r="B95">
            <v>117016</v>
          </cell>
          <cell r="C95">
            <v>497975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1997</v>
          </cell>
          <cell r="B97">
            <v>1504546</v>
          </cell>
          <cell r="C97">
            <v>6718545</v>
          </cell>
        </row>
        <row r="99">
          <cell r="A99">
            <v>35796</v>
          </cell>
          <cell r="B99">
            <v>112707</v>
          </cell>
          <cell r="C99">
            <v>491064</v>
          </cell>
        </row>
        <row r="100">
          <cell r="A100">
            <v>35827</v>
          </cell>
          <cell r="B100">
            <v>98200</v>
          </cell>
          <cell r="C100">
            <v>425138</v>
          </cell>
        </row>
        <row r="101">
          <cell r="A101">
            <v>35855</v>
          </cell>
          <cell r="B101">
            <v>105098</v>
          </cell>
          <cell r="C101">
            <v>462110</v>
          </cell>
        </row>
        <row r="102">
          <cell r="A102">
            <v>35886</v>
          </cell>
          <cell r="B102">
            <v>98740</v>
          </cell>
          <cell r="C102">
            <v>429633</v>
          </cell>
        </row>
        <row r="103">
          <cell r="A103">
            <v>35916</v>
          </cell>
          <cell r="B103">
            <v>94645</v>
          </cell>
          <cell r="C103">
            <v>441469</v>
          </cell>
        </row>
        <row r="104">
          <cell r="A104">
            <v>35947</v>
          </cell>
          <cell r="B104">
            <v>86216</v>
          </cell>
          <cell r="C104">
            <v>416531</v>
          </cell>
        </row>
        <row r="105">
          <cell r="A105">
            <v>35977</v>
          </cell>
          <cell r="B105">
            <v>88916</v>
          </cell>
          <cell r="C105">
            <v>428318</v>
          </cell>
        </row>
        <row r="106">
          <cell r="A106">
            <v>36008</v>
          </cell>
          <cell r="B106">
            <v>88857</v>
          </cell>
          <cell r="C106">
            <v>413017</v>
          </cell>
        </row>
        <row r="107">
          <cell r="A107">
            <v>36039</v>
          </cell>
          <cell r="B107">
            <v>83051</v>
          </cell>
          <cell r="C107">
            <v>389449</v>
          </cell>
        </row>
        <row r="108">
          <cell r="A108">
            <v>36069</v>
          </cell>
          <cell r="B108">
            <v>88123</v>
          </cell>
          <cell r="C108">
            <v>423940</v>
          </cell>
        </row>
        <row r="109">
          <cell r="A109">
            <v>36100</v>
          </cell>
          <cell r="B109">
            <v>83862</v>
          </cell>
          <cell r="C109">
            <v>384309</v>
          </cell>
        </row>
        <row r="110">
          <cell r="A110">
            <v>36130</v>
          </cell>
          <cell r="B110">
            <v>83073</v>
          </cell>
          <cell r="C110">
            <v>372197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</row>
        <row r="112">
          <cell r="A112">
            <v>1998</v>
          </cell>
          <cell r="B112">
            <v>1111488</v>
          </cell>
          <cell r="C112">
            <v>5077175</v>
          </cell>
        </row>
        <row r="114">
          <cell r="A114">
            <v>36161</v>
          </cell>
          <cell r="B114">
            <v>79490</v>
          </cell>
          <cell r="C114">
            <v>365995</v>
          </cell>
        </row>
        <row r="115">
          <cell r="A115">
            <v>36192</v>
          </cell>
          <cell r="B115">
            <v>68198</v>
          </cell>
          <cell r="C115">
            <v>325821</v>
          </cell>
        </row>
        <row r="116">
          <cell r="A116">
            <v>36220</v>
          </cell>
          <cell r="B116">
            <v>75597</v>
          </cell>
          <cell r="C116">
            <v>353128</v>
          </cell>
        </row>
        <row r="117">
          <cell r="A117">
            <v>36251</v>
          </cell>
          <cell r="B117">
            <v>69030</v>
          </cell>
          <cell r="C117">
            <v>330324</v>
          </cell>
        </row>
        <row r="118">
          <cell r="A118">
            <v>36281</v>
          </cell>
          <cell r="B118">
            <v>73396</v>
          </cell>
          <cell r="C118">
            <v>341145</v>
          </cell>
        </row>
        <row r="119">
          <cell r="A119">
            <v>36312</v>
          </cell>
          <cell r="B119">
            <v>73871</v>
          </cell>
          <cell r="C119">
            <v>333080</v>
          </cell>
        </row>
        <row r="120">
          <cell r="A120">
            <v>36342</v>
          </cell>
          <cell r="B120">
            <v>74265</v>
          </cell>
          <cell r="C120">
            <v>378589</v>
          </cell>
        </row>
        <row r="121">
          <cell r="A121">
            <v>36373</v>
          </cell>
          <cell r="B121">
            <v>70171</v>
          </cell>
          <cell r="C121">
            <v>373448</v>
          </cell>
        </row>
        <row r="122">
          <cell r="A122">
            <v>36404</v>
          </cell>
          <cell r="B122">
            <v>69365</v>
          </cell>
          <cell r="C122">
            <v>337828</v>
          </cell>
        </row>
        <row r="123">
          <cell r="A123">
            <v>36434</v>
          </cell>
          <cell r="B123">
            <v>70920</v>
          </cell>
          <cell r="C123">
            <v>365692</v>
          </cell>
        </row>
        <row r="124">
          <cell r="A124">
            <v>36465</v>
          </cell>
          <cell r="B124">
            <v>65717</v>
          </cell>
          <cell r="C124">
            <v>348977</v>
          </cell>
        </row>
        <row r="125">
          <cell r="A125">
            <v>36495</v>
          </cell>
          <cell r="B125">
            <v>66650</v>
          </cell>
          <cell r="C125">
            <v>371714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</row>
        <row r="127">
          <cell r="A127">
            <v>1999</v>
          </cell>
          <cell r="B127">
            <v>856670</v>
          </cell>
          <cell r="C127">
            <v>4225741</v>
          </cell>
        </row>
        <row r="129">
          <cell r="A129">
            <v>36526</v>
          </cell>
          <cell r="B129">
            <v>68018</v>
          </cell>
          <cell r="C129">
            <v>367743</v>
          </cell>
        </row>
        <row r="130">
          <cell r="A130">
            <v>36557</v>
          </cell>
          <cell r="B130">
            <v>66223</v>
          </cell>
          <cell r="C130">
            <v>338363</v>
          </cell>
        </row>
        <row r="131">
          <cell r="A131">
            <v>36586</v>
          </cell>
          <cell r="B131">
            <v>68672</v>
          </cell>
          <cell r="C131">
            <v>361923</v>
          </cell>
        </row>
        <row r="132">
          <cell r="A132">
            <v>36617</v>
          </cell>
          <cell r="B132">
            <v>66041</v>
          </cell>
          <cell r="C132">
            <v>345722</v>
          </cell>
        </row>
        <row r="133">
          <cell r="A133">
            <v>36647</v>
          </cell>
          <cell r="B133">
            <v>68707</v>
          </cell>
          <cell r="C133">
            <v>349176</v>
          </cell>
        </row>
        <row r="134">
          <cell r="A134">
            <v>36678</v>
          </cell>
          <cell r="B134">
            <v>64680</v>
          </cell>
          <cell r="C134">
            <v>338605</v>
          </cell>
        </row>
        <row r="135">
          <cell r="A135">
            <v>36708</v>
          </cell>
          <cell r="B135">
            <v>64519</v>
          </cell>
          <cell r="C135">
            <v>348170</v>
          </cell>
        </row>
        <row r="136">
          <cell r="A136">
            <v>36739</v>
          </cell>
          <cell r="B136">
            <v>60368</v>
          </cell>
          <cell r="C136">
            <v>338247</v>
          </cell>
        </row>
        <row r="137">
          <cell r="A137">
            <v>36770</v>
          </cell>
          <cell r="B137">
            <v>57567</v>
          </cell>
          <cell r="C137">
            <v>341828</v>
          </cell>
        </row>
        <row r="138">
          <cell r="A138">
            <v>36800</v>
          </cell>
          <cell r="B138">
            <v>59745</v>
          </cell>
          <cell r="C138">
            <v>1001364</v>
          </cell>
        </row>
        <row r="139">
          <cell r="A139">
            <v>36831</v>
          </cell>
          <cell r="B139">
            <v>58443</v>
          </cell>
          <cell r="C139">
            <v>317138</v>
          </cell>
        </row>
        <row r="140">
          <cell r="A140">
            <v>36861</v>
          </cell>
          <cell r="B140">
            <v>56701</v>
          </cell>
          <cell r="C140">
            <v>323166</v>
          </cell>
        </row>
        <row r="141">
          <cell r="A141" t="str">
            <v>Totals:</v>
          </cell>
          <cell r="B141" t="str">
            <v>__________</v>
          </cell>
          <cell r="C141" t="str">
            <v>__________</v>
          </cell>
        </row>
        <row r="142">
          <cell r="A142">
            <v>2000</v>
          </cell>
          <cell r="B142">
            <v>759684</v>
          </cell>
          <cell r="C142">
            <v>4771445</v>
          </cell>
        </row>
        <row r="144">
          <cell r="A144">
            <v>36892</v>
          </cell>
          <cell r="B144">
            <v>55680</v>
          </cell>
          <cell r="C144">
            <v>324564</v>
          </cell>
        </row>
        <row r="145">
          <cell r="A145">
            <v>36923</v>
          </cell>
          <cell r="B145">
            <v>49164</v>
          </cell>
          <cell r="C145">
            <v>286110</v>
          </cell>
        </row>
        <row r="146">
          <cell r="A146">
            <v>36951</v>
          </cell>
          <cell r="B146">
            <v>53165</v>
          </cell>
          <cell r="C146">
            <v>319319</v>
          </cell>
        </row>
        <row r="147">
          <cell r="A147">
            <v>36982</v>
          </cell>
          <cell r="B147">
            <v>50829</v>
          </cell>
          <cell r="C147">
            <v>302765</v>
          </cell>
        </row>
        <row r="148">
          <cell r="A148">
            <v>37012</v>
          </cell>
          <cell r="B148">
            <v>45329</v>
          </cell>
          <cell r="C148">
            <v>234257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62">
          <cell r="A62">
            <v>34759</v>
          </cell>
          <cell r="B62">
            <v>157247</v>
          </cell>
          <cell r="C62">
            <v>729860</v>
          </cell>
        </row>
        <row r="63">
          <cell r="A63">
            <v>34790</v>
          </cell>
          <cell r="B63">
            <v>215664</v>
          </cell>
          <cell r="C63">
            <v>1443020</v>
          </cell>
        </row>
        <row r="64">
          <cell r="A64">
            <v>34820</v>
          </cell>
          <cell r="B64">
            <v>188446</v>
          </cell>
          <cell r="C64">
            <v>1442534</v>
          </cell>
        </row>
        <row r="65">
          <cell r="A65">
            <v>34851</v>
          </cell>
          <cell r="B65">
            <v>168429</v>
          </cell>
          <cell r="C65">
            <v>1396164</v>
          </cell>
        </row>
        <row r="66">
          <cell r="A66">
            <v>34881</v>
          </cell>
          <cell r="B66">
            <v>156532</v>
          </cell>
          <cell r="C66">
            <v>1520281</v>
          </cell>
        </row>
        <row r="67">
          <cell r="A67">
            <v>34912</v>
          </cell>
          <cell r="B67">
            <v>154124</v>
          </cell>
          <cell r="C67">
            <v>1390037</v>
          </cell>
        </row>
        <row r="68">
          <cell r="A68">
            <v>34943</v>
          </cell>
          <cell r="B68">
            <v>142536</v>
          </cell>
          <cell r="C68">
            <v>1298799</v>
          </cell>
        </row>
        <row r="69">
          <cell r="A69">
            <v>34973</v>
          </cell>
          <cell r="B69">
            <v>167279</v>
          </cell>
          <cell r="C69">
            <v>1233186</v>
          </cell>
        </row>
        <row r="70">
          <cell r="A70">
            <v>35004</v>
          </cell>
          <cell r="B70">
            <v>146513</v>
          </cell>
          <cell r="C70">
            <v>1099382</v>
          </cell>
        </row>
        <row r="71">
          <cell r="A71">
            <v>35034</v>
          </cell>
          <cell r="B71">
            <v>147418</v>
          </cell>
          <cell r="C71">
            <v>1075964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1644188</v>
          </cell>
          <cell r="C73">
            <v>12629227</v>
          </cell>
        </row>
        <row r="75">
          <cell r="A75">
            <v>35065</v>
          </cell>
          <cell r="B75">
            <v>144589</v>
          </cell>
          <cell r="C75">
            <v>1124990</v>
          </cell>
        </row>
        <row r="76">
          <cell r="A76">
            <v>35096</v>
          </cell>
          <cell r="B76">
            <v>132393</v>
          </cell>
          <cell r="C76">
            <v>933393</v>
          </cell>
        </row>
        <row r="77">
          <cell r="A77">
            <v>35125</v>
          </cell>
          <cell r="B77">
            <v>135097</v>
          </cell>
          <cell r="C77">
            <v>972957</v>
          </cell>
        </row>
        <row r="78">
          <cell r="A78">
            <v>35156</v>
          </cell>
          <cell r="B78">
            <v>118084</v>
          </cell>
          <cell r="C78">
            <v>873727</v>
          </cell>
        </row>
        <row r="79">
          <cell r="A79">
            <v>35186</v>
          </cell>
          <cell r="B79">
            <v>119330</v>
          </cell>
          <cell r="C79">
            <v>833020</v>
          </cell>
        </row>
        <row r="80">
          <cell r="A80">
            <v>35217</v>
          </cell>
          <cell r="B80">
            <v>112151</v>
          </cell>
          <cell r="C80">
            <v>837581</v>
          </cell>
        </row>
        <row r="81">
          <cell r="A81">
            <v>35247</v>
          </cell>
          <cell r="B81">
            <v>115415</v>
          </cell>
          <cell r="C81">
            <v>851877</v>
          </cell>
        </row>
        <row r="82">
          <cell r="A82">
            <v>35278</v>
          </cell>
          <cell r="B82">
            <v>113337</v>
          </cell>
          <cell r="C82">
            <v>832994</v>
          </cell>
        </row>
        <row r="83">
          <cell r="A83">
            <v>35309</v>
          </cell>
          <cell r="B83">
            <v>110990</v>
          </cell>
          <cell r="C83">
            <v>798717</v>
          </cell>
        </row>
        <row r="84">
          <cell r="A84">
            <v>35339</v>
          </cell>
          <cell r="B84">
            <v>105757</v>
          </cell>
          <cell r="C84">
            <v>747619</v>
          </cell>
        </row>
        <row r="85">
          <cell r="A85">
            <v>35370</v>
          </cell>
          <cell r="B85">
            <v>99488</v>
          </cell>
          <cell r="C85">
            <v>715333</v>
          </cell>
        </row>
        <row r="86">
          <cell r="A86">
            <v>35400</v>
          </cell>
          <cell r="B86">
            <v>102965</v>
          </cell>
          <cell r="C86">
            <v>724489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1409596</v>
          </cell>
          <cell r="C88">
            <v>10246697</v>
          </cell>
        </row>
        <row r="90">
          <cell r="A90">
            <v>35431</v>
          </cell>
          <cell r="B90">
            <v>111469</v>
          </cell>
          <cell r="C90">
            <v>741830</v>
          </cell>
        </row>
        <row r="91">
          <cell r="A91">
            <v>35462</v>
          </cell>
          <cell r="B91">
            <v>93980</v>
          </cell>
          <cell r="C91">
            <v>705725</v>
          </cell>
        </row>
        <row r="92">
          <cell r="A92">
            <v>35490</v>
          </cell>
          <cell r="B92">
            <v>103537</v>
          </cell>
          <cell r="C92">
            <v>758994</v>
          </cell>
        </row>
        <row r="93">
          <cell r="A93">
            <v>35521</v>
          </cell>
          <cell r="B93">
            <v>110053</v>
          </cell>
          <cell r="C93">
            <v>719967</v>
          </cell>
        </row>
        <row r="94">
          <cell r="A94">
            <v>35551</v>
          </cell>
          <cell r="B94">
            <v>127328</v>
          </cell>
          <cell r="C94">
            <v>727245</v>
          </cell>
        </row>
        <row r="95">
          <cell r="A95">
            <v>35582</v>
          </cell>
          <cell r="B95">
            <v>133546</v>
          </cell>
          <cell r="C95">
            <v>673282</v>
          </cell>
        </row>
        <row r="96">
          <cell r="A96">
            <v>35612</v>
          </cell>
          <cell r="B96">
            <v>143337</v>
          </cell>
          <cell r="C96">
            <v>628933</v>
          </cell>
        </row>
        <row r="97">
          <cell r="A97">
            <v>35643</v>
          </cell>
          <cell r="B97">
            <v>135594</v>
          </cell>
          <cell r="C97">
            <v>695933</v>
          </cell>
        </row>
        <row r="98">
          <cell r="A98">
            <v>35674</v>
          </cell>
          <cell r="B98">
            <v>134438</v>
          </cell>
          <cell r="C98">
            <v>667251</v>
          </cell>
        </row>
        <row r="99">
          <cell r="A99">
            <v>35704</v>
          </cell>
          <cell r="B99">
            <v>137858</v>
          </cell>
          <cell r="C99">
            <v>671280</v>
          </cell>
        </row>
        <row r="100">
          <cell r="A100">
            <v>35735</v>
          </cell>
          <cell r="B100">
            <v>126017</v>
          </cell>
          <cell r="C100">
            <v>592370</v>
          </cell>
        </row>
        <row r="101">
          <cell r="A101">
            <v>35765</v>
          </cell>
          <cell r="B101">
            <v>121215</v>
          </cell>
          <cell r="C101">
            <v>615704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1478372</v>
          </cell>
          <cell r="C103">
            <v>8198514</v>
          </cell>
        </row>
        <row r="105">
          <cell r="A105">
            <v>35796</v>
          </cell>
          <cell r="B105">
            <v>122059</v>
          </cell>
          <cell r="C105">
            <v>600843</v>
          </cell>
        </row>
        <row r="106">
          <cell r="A106">
            <v>35827</v>
          </cell>
          <cell r="B106">
            <v>104865</v>
          </cell>
          <cell r="C106">
            <v>516264</v>
          </cell>
        </row>
        <row r="107">
          <cell r="A107">
            <v>35855</v>
          </cell>
          <cell r="B107">
            <v>107653</v>
          </cell>
          <cell r="C107">
            <v>530602</v>
          </cell>
        </row>
        <row r="108">
          <cell r="A108">
            <v>35886</v>
          </cell>
          <cell r="B108">
            <v>111094</v>
          </cell>
          <cell r="C108">
            <v>505641</v>
          </cell>
        </row>
        <row r="109">
          <cell r="A109">
            <v>35916</v>
          </cell>
          <cell r="B109">
            <v>112372</v>
          </cell>
          <cell r="C109">
            <v>517767</v>
          </cell>
        </row>
        <row r="110">
          <cell r="A110">
            <v>35947</v>
          </cell>
          <cell r="B110">
            <v>108458</v>
          </cell>
          <cell r="C110">
            <v>511356</v>
          </cell>
        </row>
        <row r="111">
          <cell r="A111">
            <v>35977</v>
          </cell>
          <cell r="B111">
            <v>116949</v>
          </cell>
          <cell r="C111">
            <v>496701</v>
          </cell>
        </row>
        <row r="112">
          <cell r="A112">
            <v>36008</v>
          </cell>
          <cell r="B112">
            <v>111326</v>
          </cell>
          <cell r="C112">
            <v>491298</v>
          </cell>
        </row>
        <row r="113">
          <cell r="A113">
            <v>36039</v>
          </cell>
          <cell r="B113">
            <v>100267</v>
          </cell>
          <cell r="C113">
            <v>454562</v>
          </cell>
        </row>
        <row r="114">
          <cell r="A114">
            <v>36069</v>
          </cell>
          <cell r="B114">
            <v>104919</v>
          </cell>
          <cell r="C114">
            <v>440312</v>
          </cell>
        </row>
        <row r="115">
          <cell r="A115">
            <v>36100</v>
          </cell>
          <cell r="B115">
            <v>96167</v>
          </cell>
          <cell r="C115">
            <v>441259</v>
          </cell>
        </row>
        <row r="116">
          <cell r="A116">
            <v>36130</v>
          </cell>
          <cell r="B116">
            <v>93474</v>
          </cell>
          <cell r="C116">
            <v>476492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1289603</v>
          </cell>
          <cell r="C118">
            <v>5983097</v>
          </cell>
        </row>
        <row r="120">
          <cell r="A120">
            <v>36161</v>
          </cell>
          <cell r="B120">
            <v>95059</v>
          </cell>
          <cell r="C120">
            <v>520616</v>
          </cell>
        </row>
        <row r="121">
          <cell r="A121">
            <v>36192</v>
          </cell>
          <cell r="B121">
            <v>81508</v>
          </cell>
          <cell r="C121">
            <v>436433</v>
          </cell>
        </row>
        <row r="122">
          <cell r="A122">
            <v>36220</v>
          </cell>
          <cell r="B122">
            <v>90426</v>
          </cell>
          <cell r="C122">
            <v>448698</v>
          </cell>
        </row>
        <row r="123">
          <cell r="A123">
            <v>36251</v>
          </cell>
          <cell r="B123">
            <v>89578</v>
          </cell>
          <cell r="C123">
            <v>442947</v>
          </cell>
        </row>
        <row r="124">
          <cell r="A124">
            <v>36281</v>
          </cell>
          <cell r="B124">
            <v>88434</v>
          </cell>
          <cell r="C124">
            <v>467421</v>
          </cell>
        </row>
        <row r="125">
          <cell r="A125">
            <v>36312</v>
          </cell>
          <cell r="B125">
            <v>84679</v>
          </cell>
          <cell r="C125">
            <v>472856</v>
          </cell>
        </row>
        <row r="126">
          <cell r="A126">
            <v>36342</v>
          </cell>
          <cell r="B126">
            <v>80880</v>
          </cell>
          <cell r="C126">
            <v>488546</v>
          </cell>
        </row>
        <row r="127">
          <cell r="A127">
            <v>36373</v>
          </cell>
          <cell r="B127">
            <v>78924</v>
          </cell>
          <cell r="C127">
            <v>483941</v>
          </cell>
        </row>
        <row r="128">
          <cell r="A128">
            <v>36404</v>
          </cell>
          <cell r="B128">
            <v>78077</v>
          </cell>
          <cell r="C128">
            <v>437118</v>
          </cell>
        </row>
        <row r="129">
          <cell r="A129">
            <v>36434</v>
          </cell>
          <cell r="B129">
            <v>80578</v>
          </cell>
          <cell r="C129">
            <v>431081</v>
          </cell>
        </row>
        <row r="130">
          <cell r="A130">
            <v>36465</v>
          </cell>
          <cell r="B130">
            <v>73418</v>
          </cell>
          <cell r="C130">
            <v>365905</v>
          </cell>
        </row>
        <row r="131">
          <cell r="A131">
            <v>36495</v>
          </cell>
          <cell r="B131">
            <v>74573</v>
          </cell>
          <cell r="C131">
            <v>396961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996134</v>
          </cell>
          <cell r="C133">
            <v>5392523</v>
          </cell>
        </row>
        <row r="135">
          <cell r="A135">
            <v>36526</v>
          </cell>
          <cell r="B135">
            <v>74779</v>
          </cell>
          <cell r="C135">
            <v>383383</v>
          </cell>
        </row>
        <row r="136">
          <cell r="A136">
            <v>36557</v>
          </cell>
          <cell r="B136">
            <v>69775</v>
          </cell>
          <cell r="C136">
            <v>356847</v>
          </cell>
        </row>
        <row r="137">
          <cell r="A137">
            <v>36586</v>
          </cell>
          <cell r="B137">
            <v>77639</v>
          </cell>
          <cell r="C137">
            <v>411278</v>
          </cell>
        </row>
        <row r="138">
          <cell r="A138">
            <v>36617</v>
          </cell>
          <cell r="B138">
            <v>70768</v>
          </cell>
          <cell r="C138">
            <v>402541</v>
          </cell>
        </row>
        <row r="139">
          <cell r="A139">
            <v>36647</v>
          </cell>
          <cell r="B139">
            <v>73000</v>
          </cell>
          <cell r="C139">
            <v>408749</v>
          </cell>
        </row>
        <row r="140">
          <cell r="A140">
            <v>36678</v>
          </cell>
          <cell r="B140">
            <v>67580</v>
          </cell>
          <cell r="C140">
            <v>381077</v>
          </cell>
        </row>
        <row r="141">
          <cell r="A141">
            <v>36708</v>
          </cell>
          <cell r="B141">
            <v>65769</v>
          </cell>
          <cell r="C141">
            <v>378410</v>
          </cell>
        </row>
        <row r="142">
          <cell r="A142">
            <v>36739</v>
          </cell>
          <cell r="B142">
            <v>66106</v>
          </cell>
          <cell r="C142">
            <v>364750</v>
          </cell>
        </row>
        <row r="143">
          <cell r="A143">
            <v>36770</v>
          </cell>
          <cell r="B143">
            <v>62173</v>
          </cell>
          <cell r="C143">
            <v>365724</v>
          </cell>
        </row>
        <row r="144">
          <cell r="A144">
            <v>36800</v>
          </cell>
          <cell r="B144">
            <v>63557</v>
          </cell>
          <cell r="C144">
            <v>355483</v>
          </cell>
        </row>
        <row r="145">
          <cell r="A145">
            <v>36831</v>
          </cell>
          <cell r="B145">
            <v>61803</v>
          </cell>
          <cell r="C145">
            <v>327216</v>
          </cell>
        </row>
        <row r="146">
          <cell r="A146">
            <v>36861</v>
          </cell>
          <cell r="B146">
            <v>67596</v>
          </cell>
          <cell r="C146">
            <v>349642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820545</v>
          </cell>
          <cell r="C148">
            <v>4485100</v>
          </cell>
        </row>
        <row r="150">
          <cell r="A150">
            <v>36892</v>
          </cell>
          <cell r="B150">
            <v>66744</v>
          </cell>
          <cell r="C150">
            <v>357736</v>
          </cell>
        </row>
        <row r="151">
          <cell r="A151">
            <v>36923</v>
          </cell>
          <cell r="B151">
            <v>52238</v>
          </cell>
          <cell r="C151">
            <v>323541</v>
          </cell>
        </row>
        <row r="152">
          <cell r="A152">
            <v>36951</v>
          </cell>
          <cell r="B152">
            <v>56764</v>
          </cell>
          <cell r="C152">
            <v>358601</v>
          </cell>
        </row>
        <row r="153">
          <cell r="A153">
            <v>36982</v>
          </cell>
          <cell r="B153">
            <v>54750</v>
          </cell>
          <cell r="C153">
            <v>350224</v>
          </cell>
        </row>
        <row r="154">
          <cell r="A154">
            <v>37012</v>
          </cell>
          <cell r="B154">
            <v>52098</v>
          </cell>
          <cell r="C154">
            <v>349646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1-1956"/>
    </sheetNames>
    <sheetDataSet>
      <sheetData sheetId="0">
        <row r="648">
          <cell r="A648">
            <v>34335</v>
          </cell>
          <cell r="B648">
            <v>2366970</v>
          </cell>
          <cell r="C648">
            <v>6809465</v>
          </cell>
        </row>
        <row r="649">
          <cell r="A649">
            <v>34366</v>
          </cell>
          <cell r="B649">
            <v>2135856</v>
          </cell>
          <cell r="C649">
            <v>6019022</v>
          </cell>
        </row>
        <row r="650">
          <cell r="A650">
            <v>34394</v>
          </cell>
          <cell r="B650">
            <v>2363814</v>
          </cell>
          <cell r="C650">
            <v>6784875</v>
          </cell>
        </row>
        <row r="651">
          <cell r="A651">
            <v>34425</v>
          </cell>
          <cell r="B651">
            <v>2275757</v>
          </cell>
          <cell r="C651">
            <v>6539944</v>
          </cell>
        </row>
        <row r="652">
          <cell r="A652">
            <v>34455</v>
          </cell>
          <cell r="B652">
            <v>2322239</v>
          </cell>
          <cell r="C652">
            <v>6598669</v>
          </cell>
        </row>
        <row r="653">
          <cell r="A653">
            <v>34486</v>
          </cell>
          <cell r="B653">
            <v>2204677</v>
          </cell>
          <cell r="C653">
            <v>6854603</v>
          </cell>
        </row>
        <row r="654">
          <cell r="A654">
            <v>34516</v>
          </cell>
          <cell r="B654">
            <v>2287117</v>
          </cell>
          <cell r="C654">
            <v>7187956</v>
          </cell>
        </row>
        <row r="655">
          <cell r="A655">
            <v>34547</v>
          </cell>
          <cell r="B655">
            <v>2283607</v>
          </cell>
          <cell r="C655">
            <v>7049245</v>
          </cell>
        </row>
        <row r="656">
          <cell r="A656">
            <v>34578</v>
          </cell>
          <cell r="B656">
            <v>2184392</v>
          </cell>
          <cell r="C656">
            <v>6594452</v>
          </cell>
        </row>
        <row r="657">
          <cell r="A657">
            <v>34608</v>
          </cell>
          <cell r="B657">
            <v>2276182</v>
          </cell>
          <cell r="C657">
            <v>6794554</v>
          </cell>
        </row>
        <row r="658">
          <cell r="A658">
            <v>34639</v>
          </cell>
          <cell r="B658">
            <v>2209406</v>
          </cell>
          <cell r="C658">
            <v>6500584</v>
          </cell>
        </row>
        <row r="659">
          <cell r="A659">
            <v>34669</v>
          </cell>
          <cell r="B659">
            <v>2296018</v>
          </cell>
          <cell r="C659">
            <v>6607925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27206035</v>
          </cell>
          <cell r="C661">
            <v>80341294</v>
          </cell>
        </row>
        <row r="663">
          <cell r="A663">
            <v>34700</v>
          </cell>
          <cell r="B663">
            <v>2265670</v>
          </cell>
          <cell r="C663">
            <v>6310510</v>
          </cell>
        </row>
        <row r="664">
          <cell r="A664">
            <v>34731</v>
          </cell>
          <cell r="B664">
            <v>2053579</v>
          </cell>
          <cell r="C664">
            <v>5793626</v>
          </cell>
        </row>
        <row r="665">
          <cell r="A665">
            <v>34759</v>
          </cell>
          <cell r="B665">
            <v>2241681</v>
          </cell>
          <cell r="C665">
            <v>6469767</v>
          </cell>
        </row>
        <row r="666">
          <cell r="A666">
            <v>34790</v>
          </cell>
          <cell r="B666">
            <v>2147090</v>
          </cell>
          <cell r="C666">
            <v>6290615</v>
          </cell>
        </row>
        <row r="667">
          <cell r="A667">
            <v>34820</v>
          </cell>
          <cell r="B667">
            <v>2178873</v>
          </cell>
          <cell r="C667">
            <v>6239401</v>
          </cell>
        </row>
        <row r="668">
          <cell r="A668">
            <v>34851</v>
          </cell>
          <cell r="B668">
            <v>2121251</v>
          </cell>
          <cell r="C668">
            <v>6247190</v>
          </cell>
        </row>
        <row r="669">
          <cell r="A669">
            <v>34881</v>
          </cell>
          <cell r="B669">
            <v>2228889</v>
          </cell>
          <cell r="C669">
            <v>6508321</v>
          </cell>
        </row>
        <row r="670">
          <cell r="A670">
            <v>34912</v>
          </cell>
          <cell r="B670">
            <v>2257050</v>
          </cell>
          <cell r="C670">
            <v>6365246</v>
          </cell>
        </row>
        <row r="671">
          <cell r="A671">
            <v>34943</v>
          </cell>
          <cell r="B671">
            <v>2168432</v>
          </cell>
          <cell r="C671">
            <v>6490296</v>
          </cell>
        </row>
        <row r="672">
          <cell r="A672">
            <v>34973</v>
          </cell>
          <cell r="B672">
            <v>2255996</v>
          </cell>
          <cell r="C672">
            <v>6480529</v>
          </cell>
        </row>
        <row r="673">
          <cell r="A673">
            <v>35004</v>
          </cell>
          <cell r="B673">
            <v>2193384</v>
          </cell>
          <cell r="C673">
            <v>6430797</v>
          </cell>
        </row>
        <row r="674">
          <cell r="A674">
            <v>35034</v>
          </cell>
          <cell r="B674">
            <v>2269375</v>
          </cell>
          <cell r="C674">
            <v>6874837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26381270</v>
          </cell>
          <cell r="C676">
            <v>76501135</v>
          </cell>
        </row>
        <row r="678">
          <cell r="A678">
            <v>35065</v>
          </cell>
          <cell r="B678">
            <v>2289056</v>
          </cell>
          <cell r="C678">
            <v>7078230</v>
          </cell>
        </row>
        <row r="679">
          <cell r="A679">
            <v>35096</v>
          </cell>
          <cell r="B679">
            <v>2124516</v>
          </cell>
          <cell r="C679">
            <v>6676164</v>
          </cell>
        </row>
        <row r="680">
          <cell r="A680">
            <v>35125</v>
          </cell>
          <cell r="B680">
            <v>2281605</v>
          </cell>
          <cell r="C680">
            <v>7282175</v>
          </cell>
        </row>
        <row r="681">
          <cell r="A681">
            <v>35156</v>
          </cell>
          <cell r="B681">
            <v>2181660</v>
          </cell>
          <cell r="C681">
            <v>7086040</v>
          </cell>
        </row>
        <row r="682">
          <cell r="A682">
            <v>35186</v>
          </cell>
          <cell r="B682">
            <v>2231436</v>
          </cell>
          <cell r="C682">
            <v>7402171</v>
          </cell>
        </row>
        <row r="683">
          <cell r="A683">
            <v>35217</v>
          </cell>
          <cell r="B683">
            <v>2156256</v>
          </cell>
          <cell r="C683">
            <v>7558486</v>
          </cell>
        </row>
        <row r="684">
          <cell r="A684">
            <v>35247</v>
          </cell>
          <cell r="B684">
            <v>2227377</v>
          </cell>
          <cell r="C684">
            <v>7591400</v>
          </cell>
        </row>
        <row r="685">
          <cell r="A685">
            <v>35278</v>
          </cell>
          <cell r="B685">
            <v>2245775</v>
          </cell>
          <cell r="C685">
            <v>7727662</v>
          </cell>
        </row>
        <row r="686">
          <cell r="A686">
            <v>35309</v>
          </cell>
          <cell r="B686">
            <v>2229591</v>
          </cell>
          <cell r="C686">
            <v>7511746</v>
          </cell>
        </row>
        <row r="687">
          <cell r="A687">
            <v>35339</v>
          </cell>
          <cell r="B687">
            <v>2361189</v>
          </cell>
          <cell r="C687">
            <v>7873029</v>
          </cell>
        </row>
        <row r="688">
          <cell r="A688">
            <v>35370</v>
          </cell>
          <cell r="B688">
            <v>2315623</v>
          </cell>
          <cell r="C688">
            <v>7739655</v>
          </cell>
        </row>
        <row r="689">
          <cell r="A689">
            <v>35400</v>
          </cell>
          <cell r="B689">
            <v>2442415</v>
          </cell>
          <cell r="C689">
            <v>7928362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27086499</v>
          </cell>
          <cell r="C691">
            <v>89455120</v>
          </cell>
        </row>
        <row r="693">
          <cell r="A693">
            <v>35431</v>
          </cell>
          <cell r="B693">
            <v>2401319</v>
          </cell>
          <cell r="C693">
            <v>8005796</v>
          </cell>
        </row>
        <row r="694">
          <cell r="A694">
            <v>35462</v>
          </cell>
          <cell r="B694">
            <v>2199039</v>
          </cell>
          <cell r="C694">
            <v>7333823</v>
          </cell>
        </row>
        <row r="695">
          <cell r="A695">
            <v>35490</v>
          </cell>
          <cell r="B695">
            <v>2429330</v>
          </cell>
          <cell r="C695">
            <v>8377135</v>
          </cell>
        </row>
        <row r="696">
          <cell r="A696">
            <v>35521</v>
          </cell>
          <cell r="B696">
            <v>2308543</v>
          </cell>
          <cell r="C696">
            <v>8034810</v>
          </cell>
        </row>
        <row r="697">
          <cell r="A697">
            <v>35551</v>
          </cell>
          <cell r="B697">
            <v>2383132</v>
          </cell>
          <cell r="C697">
            <v>8395621</v>
          </cell>
        </row>
        <row r="698">
          <cell r="A698">
            <v>35582</v>
          </cell>
          <cell r="B698">
            <v>2310277</v>
          </cell>
          <cell r="C698">
            <v>8003544</v>
          </cell>
        </row>
        <row r="699">
          <cell r="A699">
            <v>35612</v>
          </cell>
          <cell r="B699">
            <v>2341187</v>
          </cell>
          <cell r="C699">
            <v>7941558</v>
          </cell>
        </row>
        <row r="700">
          <cell r="A700">
            <v>35643</v>
          </cell>
          <cell r="B700">
            <v>2327804</v>
          </cell>
          <cell r="C700">
            <v>8146996</v>
          </cell>
        </row>
        <row r="701">
          <cell r="A701">
            <v>35674</v>
          </cell>
          <cell r="B701">
            <v>2251869</v>
          </cell>
          <cell r="C701">
            <v>7270292</v>
          </cell>
        </row>
        <row r="702">
          <cell r="A702">
            <v>35704</v>
          </cell>
          <cell r="B702">
            <v>2365008</v>
          </cell>
          <cell r="C702">
            <v>7505971</v>
          </cell>
        </row>
        <row r="703">
          <cell r="A703">
            <v>35735</v>
          </cell>
          <cell r="B703">
            <v>2296314</v>
          </cell>
          <cell r="C703">
            <v>7095605</v>
          </cell>
        </row>
        <row r="704">
          <cell r="A704">
            <v>35765</v>
          </cell>
          <cell r="B704">
            <v>2352137</v>
          </cell>
          <cell r="C704">
            <v>7022396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27965959</v>
          </cell>
          <cell r="C706">
            <v>93133547</v>
          </cell>
        </row>
        <row r="708">
          <cell r="A708">
            <v>35796</v>
          </cell>
          <cell r="B708">
            <v>2347212</v>
          </cell>
          <cell r="C708">
            <v>7169819</v>
          </cell>
        </row>
        <row r="709">
          <cell r="A709">
            <v>35827</v>
          </cell>
          <cell r="B709">
            <v>2107184</v>
          </cell>
          <cell r="C709">
            <v>6419158</v>
          </cell>
        </row>
        <row r="710">
          <cell r="A710">
            <v>35855</v>
          </cell>
          <cell r="B710">
            <v>2334751</v>
          </cell>
          <cell r="C710">
            <v>6857400</v>
          </cell>
        </row>
        <row r="711">
          <cell r="A711">
            <v>35886</v>
          </cell>
          <cell r="B711">
            <v>2256354</v>
          </cell>
          <cell r="C711">
            <v>6768951</v>
          </cell>
        </row>
        <row r="712">
          <cell r="A712">
            <v>35916</v>
          </cell>
          <cell r="B712">
            <v>2272952</v>
          </cell>
          <cell r="C712">
            <v>8024128</v>
          </cell>
        </row>
        <row r="713">
          <cell r="A713">
            <v>35947</v>
          </cell>
          <cell r="B713">
            <v>2183227</v>
          </cell>
          <cell r="C713">
            <v>7247802</v>
          </cell>
        </row>
        <row r="714">
          <cell r="A714">
            <v>35977</v>
          </cell>
          <cell r="B714">
            <v>2199748</v>
          </cell>
          <cell r="C714">
            <v>8339134</v>
          </cell>
        </row>
        <row r="715">
          <cell r="A715">
            <v>36008</v>
          </cell>
          <cell r="B715">
            <v>2185350</v>
          </cell>
          <cell r="C715">
            <v>8368979</v>
          </cell>
        </row>
        <row r="716">
          <cell r="A716">
            <v>36039</v>
          </cell>
          <cell r="B716">
            <v>2088322</v>
          </cell>
          <cell r="C716">
            <v>8512953</v>
          </cell>
        </row>
        <row r="717">
          <cell r="A717">
            <v>36069</v>
          </cell>
          <cell r="B717">
            <v>2100564</v>
          </cell>
          <cell r="C717">
            <v>8553351</v>
          </cell>
        </row>
        <row r="718">
          <cell r="A718">
            <v>36100</v>
          </cell>
          <cell r="B718">
            <v>2061036</v>
          </cell>
          <cell r="C718">
            <v>8220724</v>
          </cell>
        </row>
        <row r="719">
          <cell r="A719">
            <v>36130</v>
          </cell>
          <cell r="B719">
            <v>2067289</v>
          </cell>
          <cell r="C719">
            <v>8189397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26203989</v>
          </cell>
          <cell r="C721">
            <v>92671796</v>
          </cell>
        </row>
        <row r="723">
          <cell r="A723">
            <v>36161</v>
          </cell>
          <cell r="B723">
            <v>2082399</v>
          </cell>
          <cell r="C723">
            <v>8782291</v>
          </cell>
        </row>
        <row r="724">
          <cell r="A724">
            <v>36192</v>
          </cell>
          <cell r="B724">
            <v>1862083</v>
          </cell>
          <cell r="C724">
            <v>8156729</v>
          </cell>
        </row>
        <row r="725">
          <cell r="A725">
            <v>36220</v>
          </cell>
          <cell r="B725">
            <v>2063960</v>
          </cell>
          <cell r="C725">
            <v>8376871</v>
          </cell>
        </row>
        <row r="726">
          <cell r="A726">
            <v>36251</v>
          </cell>
          <cell r="B726">
            <v>1937921</v>
          </cell>
          <cell r="C726">
            <v>8554516</v>
          </cell>
        </row>
        <row r="727">
          <cell r="A727">
            <v>36281</v>
          </cell>
          <cell r="B727">
            <v>2006210</v>
          </cell>
          <cell r="C727">
            <v>8762456</v>
          </cell>
        </row>
        <row r="728">
          <cell r="A728">
            <v>36312</v>
          </cell>
          <cell r="B728">
            <v>1890641</v>
          </cell>
          <cell r="C728">
            <v>8637852</v>
          </cell>
        </row>
        <row r="729">
          <cell r="A729">
            <v>36342</v>
          </cell>
          <cell r="B729">
            <v>1956918</v>
          </cell>
          <cell r="C729">
            <v>9183838</v>
          </cell>
        </row>
        <row r="730">
          <cell r="A730">
            <v>36373</v>
          </cell>
          <cell r="B730">
            <v>1927644</v>
          </cell>
          <cell r="C730">
            <v>8952486</v>
          </cell>
        </row>
        <row r="731">
          <cell r="A731">
            <v>36404</v>
          </cell>
          <cell r="B731">
            <v>1895550</v>
          </cell>
          <cell r="C731">
            <v>8651550</v>
          </cell>
        </row>
        <row r="732">
          <cell r="A732">
            <v>36434</v>
          </cell>
          <cell r="B732">
            <v>2024601</v>
          </cell>
          <cell r="C732">
            <v>7977002</v>
          </cell>
        </row>
        <row r="733">
          <cell r="A733">
            <v>36465</v>
          </cell>
          <cell r="B733">
            <v>1959424</v>
          </cell>
          <cell r="C733">
            <v>7920837</v>
          </cell>
        </row>
        <row r="734">
          <cell r="A734">
            <v>36495</v>
          </cell>
          <cell r="B734">
            <v>2025398</v>
          </cell>
          <cell r="C734">
            <v>7459493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23632749</v>
          </cell>
          <cell r="C736">
            <v>101415921</v>
          </cell>
        </row>
        <row r="738">
          <cell r="A738">
            <v>36526</v>
          </cell>
          <cell r="B738">
            <v>2048848</v>
          </cell>
          <cell r="C738">
            <v>7637389</v>
          </cell>
        </row>
        <row r="739">
          <cell r="A739">
            <v>36557</v>
          </cell>
          <cell r="B739">
            <v>1931057</v>
          </cell>
          <cell r="C739">
            <v>7098960</v>
          </cell>
        </row>
        <row r="740">
          <cell r="A740">
            <v>36586</v>
          </cell>
          <cell r="B740">
            <v>2017055</v>
          </cell>
          <cell r="C740">
            <v>7522348</v>
          </cell>
        </row>
        <row r="741">
          <cell r="A741">
            <v>36617</v>
          </cell>
          <cell r="B741">
            <v>1941692</v>
          </cell>
          <cell r="C741">
            <v>7238467</v>
          </cell>
        </row>
        <row r="742">
          <cell r="A742">
            <v>36647</v>
          </cell>
          <cell r="B742">
            <v>1992226</v>
          </cell>
          <cell r="C742">
            <v>7804023</v>
          </cell>
        </row>
        <row r="743">
          <cell r="A743">
            <v>36678</v>
          </cell>
          <cell r="B743">
            <v>1917203</v>
          </cell>
          <cell r="C743">
            <v>7654894</v>
          </cell>
        </row>
        <row r="744">
          <cell r="A744">
            <v>36708</v>
          </cell>
          <cell r="B744">
            <v>1952984</v>
          </cell>
          <cell r="C744">
            <v>7602532</v>
          </cell>
        </row>
        <row r="745">
          <cell r="A745">
            <v>36739</v>
          </cell>
          <cell r="B745">
            <v>1904261</v>
          </cell>
          <cell r="C745">
            <v>7751079</v>
          </cell>
        </row>
        <row r="746">
          <cell r="A746">
            <v>36770</v>
          </cell>
          <cell r="B746">
            <v>1892574</v>
          </cell>
          <cell r="C746">
            <v>7940052</v>
          </cell>
        </row>
        <row r="747">
          <cell r="A747">
            <v>36800</v>
          </cell>
          <cell r="B747">
            <v>1959744</v>
          </cell>
          <cell r="C747">
            <v>7030808</v>
          </cell>
        </row>
        <row r="748">
          <cell r="A748">
            <v>36831</v>
          </cell>
          <cell r="B748">
            <v>1913251</v>
          </cell>
          <cell r="C748">
            <v>7039051</v>
          </cell>
        </row>
        <row r="749">
          <cell r="A749">
            <v>36861</v>
          </cell>
          <cell r="B749">
            <v>1945138</v>
          </cell>
          <cell r="C749">
            <v>7099121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23416033</v>
          </cell>
          <cell r="C751">
            <v>89418724</v>
          </cell>
        </row>
        <row r="753">
          <cell r="A753">
            <v>36892</v>
          </cell>
          <cell r="B753">
            <v>1977470</v>
          </cell>
          <cell r="C753">
            <v>7416474</v>
          </cell>
        </row>
        <row r="754">
          <cell r="A754">
            <v>36923</v>
          </cell>
          <cell r="B754">
            <v>1760142</v>
          </cell>
          <cell r="C754">
            <v>6818062</v>
          </cell>
        </row>
        <row r="755">
          <cell r="A755">
            <v>36951</v>
          </cell>
          <cell r="B755">
            <v>1986915</v>
          </cell>
          <cell r="C755">
            <v>7420459</v>
          </cell>
        </row>
        <row r="756">
          <cell r="A756">
            <v>36982</v>
          </cell>
          <cell r="B756">
            <v>1872317</v>
          </cell>
          <cell r="C756">
            <v>6998540</v>
          </cell>
        </row>
        <row r="757">
          <cell r="A757">
            <v>37012</v>
          </cell>
          <cell r="B757">
            <v>1880782</v>
          </cell>
          <cell r="C757">
            <v>7495122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66">
          <cell r="A66">
            <v>34790</v>
          </cell>
          <cell r="B66">
            <v>233647</v>
          </cell>
          <cell r="C66">
            <v>1063732</v>
          </cell>
        </row>
        <row r="67">
          <cell r="A67">
            <v>34820</v>
          </cell>
          <cell r="B67">
            <v>303181</v>
          </cell>
          <cell r="C67">
            <v>1438792</v>
          </cell>
        </row>
        <row r="68">
          <cell r="A68">
            <v>34851</v>
          </cell>
          <cell r="B68">
            <v>249803</v>
          </cell>
          <cell r="C68">
            <v>1292798</v>
          </cell>
        </row>
        <row r="69">
          <cell r="A69">
            <v>34881</v>
          </cell>
          <cell r="B69">
            <v>238245</v>
          </cell>
          <cell r="C69">
            <v>1278858</v>
          </cell>
        </row>
        <row r="70">
          <cell r="A70">
            <v>34912</v>
          </cell>
          <cell r="B70">
            <v>235099</v>
          </cell>
          <cell r="C70">
            <v>1190791</v>
          </cell>
        </row>
        <row r="71">
          <cell r="A71">
            <v>34943</v>
          </cell>
          <cell r="B71">
            <v>229530</v>
          </cell>
          <cell r="C71">
            <v>1073484</v>
          </cell>
        </row>
        <row r="72">
          <cell r="A72">
            <v>34973</v>
          </cell>
          <cell r="B72">
            <v>231508</v>
          </cell>
          <cell r="C72">
            <v>1065832</v>
          </cell>
        </row>
        <row r="73">
          <cell r="A73">
            <v>35004</v>
          </cell>
          <cell r="B73">
            <v>222450</v>
          </cell>
          <cell r="C73">
            <v>1010827</v>
          </cell>
        </row>
        <row r="74">
          <cell r="A74">
            <v>35034</v>
          </cell>
          <cell r="B74">
            <v>233062</v>
          </cell>
          <cell r="C74">
            <v>1050129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1995</v>
          </cell>
          <cell r="B76">
            <v>2176525</v>
          </cell>
          <cell r="C76">
            <v>10465243</v>
          </cell>
        </row>
        <row r="78">
          <cell r="A78">
            <v>35065</v>
          </cell>
          <cell r="B78">
            <v>224670</v>
          </cell>
          <cell r="C78">
            <v>1019903</v>
          </cell>
        </row>
        <row r="79">
          <cell r="A79">
            <v>35096</v>
          </cell>
          <cell r="B79">
            <v>208973</v>
          </cell>
          <cell r="C79">
            <v>968907</v>
          </cell>
        </row>
        <row r="80">
          <cell r="A80">
            <v>35125</v>
          </cell>
          <cell r="B80">
            <v>212544</v>
          </cell>
          <cell r="C80">
            <v>1045431</v>
          </cell>
        </row>
        <row r="81">
          <cell r="A81">
            <v>35156</v>
          </cell>
          <cell r="B81">
            <v>179912</v>
          </cell>
          <cell r="C81">
            <v>940624</v>
          </cell>
        </row>
        <row r="82">
          <cell r="A82">
            <v>35186</v>
          </cell>
          <cell r="B82">
            <v>184879</v>
          </cell>
          <cell r="C82">
            <v>965507</v>
          </cell>
        </row>
        <row r="83">
          <cell r="A83">
            <v>35217</v>
          </cell>
          <cell r="B83">
            <v>170347</v>
          </cell>
          <cell r="C83">
            <v>928135</v>
          </cell>
        </row>
        <row r="84">
          <cell r="A84">
            <v>35247</v>
          </cell>
          <cell r="B84">
            <v>163231</v>
          </cell>
          <cell r="C84">
            <v>940431</v>
          </cell>
        </row>
        <row r="85">
          <cell r="A85">
            <v>35278</v>
          </cell>
          <cell r="B85">
            <v>164349</v>
          </cell>
          <cell r="C85">
            <v>893188</v>
          </cell>
        </row>
        <row r="86">
          <cell r="A86">
            <v>35309</v>
          </cell>
          <cell r="B86">
            <v>157098</v>
          </cell>
          <cell r="C86">
            <v>896575</v>
          </cell>
        </row>
        <row r="87">
          <cell r="A87">
            <v>35339</v>
          </cell>
          <cell r="B87">
            <v>157178</v>
          </cell>
          <cell r="C87">
            <v>870150</v>
          </cell>
        </row>
        <row r="88">
          <cell r="A88">
            <v>35370</v>
          </cell>
          <cell r="B88">
            <v>153864</v>
          </cell>
          <cell r="C88">
            <v>859309</v>
          </cell>
        </row>
        <row r="89">
          <cell r="A89">
            <v>35400</v>
          </cell>
          <cell r="B89">
            <v>152583</v>
          </cell>
          <cell r="C89">
            <v>871908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1996</v>
          </cell>
          <cell r="B91">
            <v>2129628</v>
          </cell>
          <cell r="C91">
            <v>11200068</v>
          </cell>
        </row>
        <row r="93">
          <cell r="A93">
            <v>35431</v>
          </cell>
          <cell r="B93">
            <v>151671</v>
          </cell>
          <cell r="C93">
            <v>869525</v>
          </cell>
        </row>
        <row r="94">
          <cell r="A94">
            <v>35462</v>
          </cell>
          <cell r="B94">
            <v>136934</v>
          </cell>
          <cell r="C94">
            <v>802940</v>
          </cell>
        </row>
        <row r="95">
          <cell r="A95">
            <v>35490</v>
          </cell>
          <cell r="B95">
            <v>137601</v>
          </cell>
          <cell r="C95">
            <v>865028</v>
          </cell>
        </row>
        <row r="96">
          <cell r="A96">
            <v>35521</v>
          </cell>
          <cell r="B96">
            <v>118572</v>
          </cell>
          <cell r="C96">
            <v>805081</v>
          </cell>
        </row>
        <row r="97">
          <cell r="A97">
            <v>35551</v>
          </cell>
          <cell r="B97">
            <v>133216</v>
          </cell>
          <cell r="C97">
            <v>815751</v>
          </cell>
        </row>
        <row r="98">
          <cell r="A98">
            <v>35582</v>
          </cell>
          <cell r="B98">
            <v>124377</v>
          </cell>
          <cell r="C98">
            <v>811542</v>
          </cell>
        </row>
        <row r="99">
          <cell r="A99">
            <v>35612</v>
          </cell>
          <cell r="B99">
            <v>126998</v>
          </cell>
          <cell r="C99">
            <v>874233</v>
          </cell>
        </row>
        <row r="100">
          <cell r="A100">
            <v>35643</v>
          </cell>
          <cell r="B100">
            <v>126201</v>
          </cell>
          <cell r="C100">
            <v>851357</v>
          </cell>
        </row>
        <row r="101">
          <cell r="A101">
            <v>35674</v>
          </cell>
          <cell r="B101">
            <v>113021</v>
          </cell>
          <cell r="C101">
            <v>780850</v>
          </cell>
        </row>
        <row r="102">
          <cell r="A102">
            <v>35704</v>
          </cell>
          <cell r="B102">
            <v>115767</v>
          </cell>
          <cell r="C102">
            <v>808749</v>
          </cell>
        </row>
        <row r="103">
          <cell r="A103">
            <v>35735</v>
          </cell>
          <cell r="B103">
            <v>111834</v>
          </cell>
          <cell r="C103">
            <v>744107</v>
          </cell>
        </row>
        <row r="104">
          <cell r="A104">
            <v>35765</v>
          </cell>
          <cell r="B104">
            <v>112623</v>
          </cell>
          <cell r="C104">
            <v>747904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1997</v>
          </cell>
          <cell r="B106">
            <v>1508815</v>
          </cell>
          <cell r="C106">
            <v>9777067</v>
          </cell>
        </row>
        <row r="108">
          <cell r="A108">
            <v>35796</v>
          </cell>
          <cell r="B108">
            <v>110792</v>
          </cell>
          <cell r="C108">
            <v>745427</v>
          </cell>
        </row>
        <row r="109">
          <cell r="A109">
            <v>35827</v>
          </cell>
          <cell r="B109">
            <v>91287</v>
          </cell>
          <cell r="C109">
            <v>650039</v>
          </cell>
        </row>
        <row r="110">
          <cell r="A110">
            <v>35855</v>
          </cell>
          <cell r="B110">
            <v>98739</v>
          </cell>
          <cell r="C110">
            <v>691804</v>
          </cell>
        </row>
        <row r="111">
          <cell r="A111">
            <v>35886</v>
          </cell>
          <cell r="B111">
            <v>90435</v>
          </cell>
          <cell r="C111">
            <v>675215</v>
          </cell>
        </row>
        <row r="112">
          <cell r="A112">
            <v>35916</v>
          </cell>
          <cell r="B112">
            <v>86531</v>
          </cell>
          <cell r="C112">
            <v>688489</v>
          </cell>
        </row>
        <row r="113">
          <cell r="A113">
            <v>35947</v>
          </cell>
          <cell r="B113">
            <v>77571</v>
          </cell>
          <cell r="C113">
            <v>659327</v>
          </cell>
        </row>
        <row r="114">
          <cell r="A114">
            <v>35977</v>
          </cell>
          <cell r="B114">
            <v>78276</v>
          </cell>
          <cell r="C114">
            <v>702553</v>
          </cell>
        </row>
        <row r="115">
          <cell r="A115">
            <v>36008</v>
          </cell>
          <cell r="B115">
            <v>76037</v>
          </cell>
          <cell r="C115">
            <v>694650</v>
          </cell>
        </row>
        <row r="116">
          <cell r="A116">
            <v>36039</v>
          </cell>
          <cell r="B116">
            <v>70552</v>
          </cell>
          <cell r="C116">
            <v>638899</v>
          </cell>
        </row>
        <row r="117">
          <cell r="A117">
            <v>36069</v>
          </cell>
          <cell r="B117">
            <v>75282</v>
          </cell>
          <cell r="C117">
            <v>695057</v>
          </cell>
        </row>
        <row r="118">
          <cell r="A118">
            <v>36100</v>
          </cell>
          <cell r="B118">
            <v>75917</v>
          </cell>
          <cell r="C118">
            <v>643061</v>
          </cell>
        </row>
        <row r="119">
          <cell r="A119">
            <v>36130</v>
          </cell>
          <cell r="B119">
            <v>67327</v>
          </cell>
          <cell r="C119">
            <v>622248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</row>
        <row r="121">
          <cell r="A121">
            <v>1998</v>
          </cell>
          <cell r="B121">
            <v>998746</v>
          </cell>
          <cell r="C121">
            <v>8106769</v>
          </cell>
        </row>
        <row r="123">
          <cell r="A123">
            <v>36161</v>
          </cell>
          <cell r="B123">
            <v>69841</v>
          </cell>
          <cell r="C123">
            <v>628718</v>
          </cell>
        </row>
        <row r="124">
          <cell r="A124">
            <v>36192</v>
          </cell>
          <cell r="B124">
            <v>59573</v>
          </cell>
          <cell r="C124">
            <v>544080</v>
          </cell>
        </row>
        <row r="125">
          <cell r="A125">
            <v>36220</v>
          </cell>
          <cell r="B125">
            <v>65931</v>
          </cell>
          <cell r="C125">
            <v>590236</v>
          </cell>
        </row>
        <row r="126">
          <cell r="A126">
            <v>36251</v>
          </cell>
          <cell r="B126">
            <v>60585</v>
          </cell>
          <cell r="C126">
            <v>578080</v>
          </cell>
        </row>
        <row r="127">
          <cell r="A127">
            <v>36281</v>
          </cell>
          <cell r="B127">
            <v>62379</v>
          </cell>
          <cell r="C127">
            <v>594498</v>
          </cell>
        </row>
        <row r="128">
          <cell r="A128">
            <v>36312</v>
          </cell>
          <cell r="B128">
            <v>63320</v>
          </cell>
          <cell r="C128">
            <v>582053</v>
          </cell>
        </row>
        <row r="129">
          <cell r="A129">
            <v>36342</v>
          </cell>
          <cell r="B129">
            <v>65698</v>
          </cell>
          <cell r="C129">
            <v>599204</v>
          </cell>
        </row>
        <row r="130">
          <cell r="A130">
            <v>36373</v>
          </cell>
          <cell r="B130">
            <v>63914</v>
          </cell>
          <cell r="C130">
            <v>592871</v>
          </cell>
        </row>
        <row r="131">
          <cell r="A131">
            <v>36404</v>
          </cell>
          <cell r="B131">
            <v>62872</v>
          </cell>
          <cell r="C131">
            <v>543743</v>
          </cell>
        </row>
        <row r="132">
          <cell r="A132">
            <v>36434</v>
          </cell>
          <cell r="B132">
            <v>63657</v>
          </cell>
          <cell r="C132">
            <v>568292</v>
          </cell>
        </row>
        <row r="133">
          <cell r="A133">
            <v>36465</v>
          </cell>
          <cell r="B133">
            <v>63525</v>
          </cell>
          <cell r="C133">
            <v>521562</v>
          </cell>
        </row>
        <row r="134">
          <cell r="A134">
            <v>36495</v>
          </cell>
          <cell r="B134">
            <v>58581</v>
          </cell>
          <cell r="C134">
            <v>546579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</row>
        <row r="136">
          <cell r="A136">
            <v>1999</v>
          </cell>
          <cell r="B136">
            <v>759876</v>
          </cell>
          <cell r="C136">
            <v>6889916</v>
          </cell>
        </row>
        <row r="138">
          <cell r="A138">
            <v>36526</v>
          </cell>
          <cell r="B138">
            <v>64542</v>
          </cell>
          <cell r="C138">
            <v>545537</v>
          </cell>
        </row>
        <row r="139">
          <cell r="A139">
            <v>36557</v>
          </cell>
          <cell r="B139">
            <v>60761</v>
          </cell>
          <cell r="C139">
            <v>516308</v>
          </cell>
        </row>
        <row r="140">
          <cell r="A140">
            <v>36586</v>
          </cell>
          <cell r="B140">
            <v>63428</v>
          </cell>
          <cell r="C140">
            <v>542539</v>
          </cell>
        </row>
        <row r="141">
          <cell r="A141">
            <v>36617</v>
          </cell>
          <cell r="B141">
            <v>60054</v>
          </cell>
          <cell r="C141">
            <v>512454</v>
          </cell>
        </row>
        <row r="142">
          <cell r="A142">
            <v>36647</v>
          </cell>
          <cell r="B142">
            <v>92614</v>
          </cell>
          <cell r="C142">
            <v>515217</v>
          </cell>
        </row>
        <row r="143">
          <cell r="A143">
            <v>36678</v>
          </cell>
          <cell r="B143">
            <v>57018</v>
          </cell>
          <cell r="C143">
            <v>504187</v>
          </cell>
        </row>
        <row r="144">
          <cell r="A144">
            <v>36708</v>
          </cell>
          <cell r="B144">
            <v>57681</v>
          </cell>
          <cell r="C144">
            <v>528624</v>
          </cell>
        </row>
        <row r="145">
          <cell r="A145">
            <v>36739</v>
          </cell>
          <cell r="B145">
            <v>57502</v>
          </cell>
          <cell r="C145">
            <v>529922</v>
          </cell>
        </row>
        <row r="146">
          <cell r="A146">
            <v>36770</v>
          </cell>
          <cell r="B146">
            <v>71483</v>
          </cell>
          <cell r="C146">
            <v>521297</v>
          </cell>
        </row>
        <row r="147">
          <cell r="A147">
            <v>36800</v>
          </cell>
          <cell r="B147">
            <v>76482</v>
          </cell>
          <cell r="C147">
            <v>511644</v>
          </cell>
        </row>
        <row r="148">
          <cell r="A148">
            <v>36831</v>
          </cell>
          <cell r="B148">
            <v>69150</v>
          </cell>
          <cell r="C148">
            <v>457720</v>
          </cell>
        </row>
        <row r="149">
          <cell r="A149">
            <v>36861</v>
          </cell>
          <cell r="B149">
            <v>76033</v>
          </cell>
          <cell r="C149">
            <v>470258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</row>
        <row r="151">
          <cell r="A151">
            <v>2000</v>
          </cell>
          <cell r="B151">
            <v>806748</v>
          </cell>
          <cell r="C151">
            <v>6155707</v>
          </cell>
        </row>
        <row r="153">
          <cell r="A153">
            <v>36892</v>
          </cell>
          <cell r="B153">
            <v>69883</v>
          </cell>
          <cell r="C153">
            <v>481679</v>
          </cell>
        </row>
        <row r="154">
          <cell r="A154">
            <v>36923</v>
          </cell>
          <cell r="B154">
            <v>57569</v>
          </cell>
          <cell r="C154">
            <v>418427</v>
          </cell>
        </row>
        <row r="155">
          <cell r="A155">
            <v>36951</v>
          </cell>
          <cell r="B155">
            <v>51948</v>
          </cell>
          <cell r="C155">
            <v>459904</v>
          </cell>
        </row>
        <row r="156">
          <cell r="A156">
            <v>36982</v>
          </cell>
          <cell r="B156">
            <v>62223</v>
          </cell>
          <cell r="C156">
            <v>458434</v>
          </cell>
        </row>
        <row r="157">
          <cell r="A157">
            <v>37012</v>
          </cell>
          <cell r="B157">
            <v>37641</v>
          </cell>
          <cell r="C157">
            <v>346812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54">
          <cell r="A54">
            <v>34820</v>
          </cell>
          <cell r="B54">
            <v>226487</v>
          </cell>
          <cell r="C54">
            <v>1288781</v>
          </cell>
        </row>
        <row r="55">
          <cell r="A55">
            <v>34851</v>
          </cell>
          <cell r="B55">
            <v>255812</v>
          </cell>
          <cell r="C55">
            <v>1806342</v>
          </cell>
        </row>
        <row r="56">
          <cell r="A56">
            <v>34881</v>
          </cell>
          <cell r="B56">
            <v>253691</v>
          </cell>
          <cell r="C56">
            <v>1840538</v>
          </cell>
        </row>
        <row r="57">
          <cell r="A57">
            <v>34912</v>
          </cell>
          <cell r="B57">
            <v>236706</v>
          </cell>
          <cell r="C57">
            <v>1684728</v>
          </cell>
        </row>
        <row r="58">
          <cell r="A58">
            <v>34943</v>
          </cell>
          <cell r="B58">
            <v>216920</v>
          </cell>
          <cell r="C58">
            <v>1590655</v>
          </cell>
        </row>
        <row r="59">
          <cell r="A59">
            <v>34973</v>
          </cell>
          <cell r="B59">
            <v>212041</v>
          </cell>
          <cell r="C59">
            <v>1525155</v>
          </cell>
        </row>
        <row r="60">
          <cell r="A60">
            <v>35004</v>
          </cell>
          <cell r="B60">
            <v>216471</v>
          </cell>
          <cell r="C60">
            <v>1411476</v>
          </cell>
        </row>
        <row r="61">
          <cell r="A61">
            <v>35034</v>
          </cell>
          <cell r="B61">
            <v>205248</v>
          </cell>
          <cell r="C61">
            <v>1307856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1995</v>
          </cell>
          <cell r="B63">
            <v>1823376</v>
          </cell>
          <cell r="C63">
            <v>12455531</v>
          </cell>
        </row>
        <row r="65">
          <cell r="A65">
            <v>35065</v>
          </cell>
          <cell r="B65">
            <v>197075</v>
          </cell>
          <cell r="C65">
            <v>1278524</v>
          </cell>
        </row>
        <row r="66">
          <cell r="A66">
            <v>35096</v>
          </cell>
          <cell r="B66">
            <v>178316</v>
          </cell>
          <cell r="C66">
            <v>1206031</v>
          </cell>
        </row>
        <row r="67">
          <cell r="A67">
            <v>35125</v>
          </cell>
          <cell r="B67">
            <v>186869</v>
          </cell>
          <cell r="C67">
            <v>1198743</v>
          </cell>
        </row>
        <row r="68">
          <cell r="A68">
            <v>35156</v>
          </cell>
          <cell r="B68">
            <v>155832</v>
          </cell>
          <cell r="C68">
            <v>1027320</v>
          </cell>
        </row>
        <row r="69">
          <cell r="A69">
            <v>35186</v>
          </cell>
          <cell r="B69">
            <v>137497</v>
          </cell>
          <cell r="C69">
            <v>1035009</v>
          </cell>
        </row>
        <row r="70">
          <cell r="A70">
            <v>35217</v>
          </cell>
          <cell r="B70">
            <v>141279</v>
          </cell>
          <cell r="C70">
            <v>1114402</v>
          </cell>
        </row>
        <row r="71">
          <cell r="A71">
            <v>35247</v>
          </cell>
          <cell r="B71">
            <v>149188</v>
          </cell>
          <cell r="C71">
            <v>1257375</v>
          </cell>
        </row>
        <row r="72">
          <cell r="A72">
            <v>35278</v>
          </cell>
          <cell r="B72">
            <v>138612</v>
          </cell>
          <cell r="C72">
            <v>1095503</v>
          </cell>
        </row>
        <row r="73">
          <cell r="A73">
            <v>35309</v>
          </cell>
          <cell r="B73">
            <v>115476</v>
          </cell>
          <cell r="C73">
            <v>1037730</v>
          </cell>
        </row>
        <row r="74">
          <cell r="A74">
            <v>35339</v>
          </cell>
          <cell r="B74">
            <v>121818</v>
          </cell>
          <cell r="C74">
            <v>1053647</v>
          </cell>
        </row>
        <row r="75">
          <cell r="A75">
            <v>35370</v>
          </cell>
          <cell r="B75">
            <v>119723</v>
          </cell>
          <cell r="C75">
            <v>1006008</v>
          </cell>
        </row>
        <row r="76">
          <cell r="A76">
            <v>35400</v>
          </cell>
          <cell r="B76">
            <v>113468</v>
          </cell>
          <cell r="C76">
            <v>1014969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1996</v>
          </cell>
          <cell r="B78">
            <v>1755153</v>
          </cell>
          <cell r="C78">
            <v>13325261</v>
          </cell>
        </row>
        <row r="80">
          <cell r="A80">
            <v>35431</v>
          </cell>
          <cell r="B80">
            <v>114018</v>
          </cell>
          <cell r="C80">
            <v>973206</v>
          </cell>
        </row>
        <row r="81">
          <cell r="A81">
            <v>35462</v>
          </cell>
          <cell r="B81">
            <v>107879</v>
          </cell>
          <cell r="C81">
            <v>893792</v>
          </cell>
        </row>
        <row r="82">
          <cell r="A82">
            <v>35490</v>
          </cell>
          <cell r="B82">
            <v>109253</v>
          </cell>
          <cell r="C82">
            <v>966924</v>
          </cell>
        </row>
        <row r="83">
          <cell r="A83">
            <v>35521</v>
          </cell>
          <cell r="B83">
            <v>101102</v>
          </cell>
          <cell r="C83">
            <v>905299</v>
          </cell>
        </row>
        <row r="84">
          <cell r="A84">
            <v>35551</v>
          </cell>
          <cell r="B84">
            <v>106817</v>
          </cell>
          <cell r="C84">
            <v>1041682</v>
          </cell>
        </row>
        <row r="85">
          <cell r="A85">
            <v>35582</v>
          </cell>
          <cell r="B85">
            <v>103956</v>
          </cell>
          <cell r="C85">
            <v>1023388</v>
          </cell>
        </row>
        <row r="86">
          <cell r="A86">
            <v>35612</v>
          </cell>
          <cell r="B86">
            <v>94337</v>
          </cell>
          <cell r="C86">
            <v>997601</v>
          </cell>
        </row>
        <row r="87">
          <cell r="A87">
            <v>35643</v>
          </cell>
          <cell r="B87">
            <v>90778</v>
          </cell>
          <cell r="C87">
            <v>993757</v>
          </cell>
        </row>
        <row r="88">
          <cell r="A88">
            <v>35674</v>
          </cell>
          <cell r="B88">
            <v>86851</v>
          </cell>
          <cell r="C88">
            <v>881710</v>
          </cell>
        </row>
        <row r="89">
          <cell r="A89">
            <v>35704</v>
          </cell>
          <cell r="B89">
            <v>86633</v>
          </cell>
          <cell r="C89">
            <v>911756</v>
          </cell>
        </row>
        <row r="90">
          <cell r="A90">
            <v>35735</v>
          </cell>
          <cell r="B90">
            <v>83084</v>
          </cell>
          <cell r="C90">
            <v>885048</v>
          </cell>
        </row>
        <row r="91">
          <cell r="A91">
            <v>35765</v>
          </cell>
          <cell r="B91">
            <v>84092</v>
          </cell>
          <cell r="C91">
            <v>878576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1997</v>
          </cell>
          <cell r="B93">
            <v>1168800</v>
          </cell>
          <cell r="C93">
            <v>11352739</v>
          </cell>
        </row>
        <row r="95">
          <cell r="A95">
            <v>35796</v>
          </cell>
          <cell r="B95">
            <v>87925</v>
          </cell>
          <cell r="C95">
            <v>860244</v>
          </cell>
        </row>
        <row r="96">
          <cell r="A96">
            <v>35827</v>
          </cell>
          <cell r="B96">
            <v>72887</v>
          </cell>
          <cell r="C96">
            <v>726286</v>
          </cell>
        </row>
        <row r="97">
          <cell r="A97">
            <v>35855</v>
          </cell>
          <cell r="B97">
            <v>81303</v>
          </cell>
          <cell r="C97">
            <v>838674</v>
          </cell>
        </row>
        <row r="98">
          <cell r="A98">
            <v>35886</v>
          </cell>
          <cell r="B98">
            <v>74015</v>
          </cell>
          <cell r="C98">
            <v>781701</v>
          </cell>
        </row>
        <row r="99">
          <cell r="A99">
            <v>35916</v>
          </cell>
          <cell r="B99">
            <v>70138</v>
          </cell>
          <cell r="C99">
            <v>788047</v>
          </cell>
        </row>
        <row r="100">
          <cell r="A100">
            <v>35947</v>
          </cell>
          <cell r="B100">
            <v>62924</v>
          </cell>
          <cell r="C100">
            <v>746892</v>
          </cell>
        </row>
        <row r="101">
          <cell r="A101">
            <v>35977</v>
          </cell>
          <cell r="B101">
            <v>55055</v>
          </cell>
          <cell r="C101">
            <v>707389</v>
          </cell>
        </row>
        <row r="102">
          <cell r="A102">
            <v>36008</v>
          </cell>
          <cell r="B102">
            <v>57941</v>
          </cell>
          <cell r="C102">
            <v>701414</v>
          </cell>
        </row>
        <row r="103">
          <cell r="A103">
            <v>36039</v>
          </cell>
          <cell r="B103">
            <v>56853</v>
          </cell>
          <cell r="C103">
            <v>645947</v>
          </cell>
        </row>
        <row r="104">
          <cell r="A104">
            <v>36069</v>
          </cell>
          <cell r="B104">
            <v>69888</v>
          </cell>
          <cell r="C104">
            <v>622719</v>
          </cell>
        </row>
        <row r="105">
          <cell r="A105">
            <v>36100</v>
          </cell>
          <cell r="B105">
            <v>60913</v>
          </cell>
          <cell r="C105">
            <v>630067</v>
          </cell>
        </row>
        <row r="106">
          <cell r="A106">
            <v>36130</v>
          </cell>
          <cell r="B106">
            <v>50761</v>
          </cell>
          <cell r="C106">
            <v>577103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1998</v>
          </cell>
          <cell r="B108">
            <v>800603</v>
          </cell>
          <cell r="C108">
            <v>8626483</v>
          </cell>
        </row>
        <row r="110">
          <cell r="A110">
            <v>36161</v>
          </cell>
          <cell r="B110">
            <v>50903</v>
          </cell>
          <cell r="C110">
            <v>607086</v>
          </cell>
        </row>
        <row r="111">
          <cell r="A111">
            <v>36192</v>
          </cell>
          <cell r="B111">
            <v>45795</v>
          </cell>
          <cell r="C111">
            <v>515775</v>
          </cell>
        </row>
        <row r="112">
          <cell r="A112">
            <v>36220</v>
          </cell>
          <cell r="B112">
            <v>58024</v>
          </cell>
          <cell r="C112">
            <v>558605</v>
          </cell>
        </row>
        <row r="113">
          <cell r="A113">
            <v>36251</v>
          </cell>
          <cell r="B113">
            <v>55074</v>
          </cell>
          <cell r="C113">
            <v>517586</v>
          </cell>
        </row>
        <row r="114">
          <cell r="A114">
            <v>36281</v>
          </cell>
          <cell r="B114">
            <v>56178</v>
          </cell>
          <cell r="C114">
            <v>525337</v>
          </cell>
        </row>
        <row r="115">
          <cell r="A115">
            <v>36312</v>
          </cell>
          <cell r="B115">
            <v>52971</v>
          </cell>
          <cell r="C115">
            <v>502587</v>
          </cell>
        </row>
        <row r="116">
          <cell r="A116">
            <v>36342</v>
          </cell>
          <cell r="B116">
            <v>53934</v>
          </cell>
          <cell r="C116">
            <v>540255</v>
          </cell>
        </row>
        <row r="117">
          <cell r="A117">
            <v>36373</v>
          </cell>
          <cell r="B117">
            <v>53027</v>
          </cell>
          <cell r="C117">
            <v>484160</v>
          </cell>
        </row>
        <row r="118">
          <cell r="A118">
            <v>36404</v>
          </cell>
          <cell r="B118">
            <v>51029</v>
          </cell>
          <cell r="C118">
            <v>517342</v>
          </cell>
        </row>
        <row r="119">
          <cell r="A119">
            <v>36434</v>
          </cell>
          <cell r="B119">
            <v>50907</v>
          </cell>
          <cell r="C119">
            <v>492427</v>
          </cell>
        </row>
        <row r="120">
          <cell r="A120">
            <v>36465</v>
          </cell>
          <cell r="B120">
            <v>45927</v>
          </cell>
          <cell r="C120">
            <v>462561</v>
          </cell>
        </row>
        <row r="121">
          <cell r="A121">
            <v>36495</v>
          </cell>
          <cell r="B121">
            <v>50332</v>
          </cell>
          <cell r="C121">
            <v>469957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1999</v>
          </cell>
          <cell r="B123">
            <v>624101</v>
          </cell>
          <cell r="C123">
            <v>6193678</v>
          </cell>
        </row>
        <row r="125">
          <cell r="A125">
            <v>36526</v>
          </cell>
          <cell r="B125">
            <v>47632</v>
          </cell>
          <cell r="C125">
            <v>475802</v>
          </cell>
        </row>
        <row r="126">
          <cell r="A126">
            <v>36557</v>
          </cell>
          <cell r="B126">
            <v>44753</v>
          </cell>
          <cell r="C126">
            <v>444568</v>
          </cell>
        </row>
        <row r="127">
          <cell r="A127">
            <v>36586</v>
          </cell>
          <cell r="B127">
            <v>43540</v>
          </cell>
          <cell r="C127">
            <v>454590</v>
          </cell>
        </row>
        <row r="128">
          <cell r="A128">
            <v>36617</v>
          </cell>
          <cell r="B128">
            <v>42745</v>
          </cell>
          <cell r="C128">
            <v>447362</v>
          </cell>
        </row>
        <row r="129">
          <cell r="A129">
            <v>36647</v>
          </cell>
          <cell r="B129">
            <v>39535</v>
          </cell>
          <cell r="C129">
            <v>504169</v>
          </cell>
        </row>
        <row r="130">
          <cell r="A130">
            <v>36678</v>
          </cell>
          <cell r="B130">
            <v>40599</v>
          </cell>
          <cell r="C130">
            <v>435883</v>
          </cell>
        </row>
        <row r="131">
          <cell r="A131">
            <v>36708</v>
          </cell>
          <cell r="B131">
            <v>40125</v>
          </cell>
          <cell r="C131">
            <v>442346</v>
          </cell>
        </row>
        <row r="132">
          <cell r="A132">
            <v>36739</v>
          </cell>
          <cell r="B132">
            <v>37973</v>
          </cell>
          <cell r="C132">
            <v>436514</v>
          </cell>
        </row>
        <row r="133">
          <cell r="A133">
            <v>36770</v>
          </cell>
          <cell r="B133">
            <v>42665</v>
          </cell>
          <cell r="C133">
            <v>428274</v>
          </cell>
        </row>
        <row r="134">
          <cell r="A134">
            <v>36800</v>
          </cell>
          <cell r="B134">
            <v>38169</v>
          </cell>
          <cell r="C134">
            <v>364610</v>
          </cell>
        </row>
        <row r="135">
          <cell r="A135">
            <v>36831</v>
          </cell>
          <cell r="B135">
            <v>34190</v>
          </cell>
          <cell r="C135">
            <v>352597</v>
          </cell>
        </row>
        <row r="136">
          <cell r="A136">
            <v>36861</v>
          </cell>
          <cell r="B136">
            <v>34468</v>
          </cell>
          <cell r="C136">
            <v>385169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2000</v>
          </cell>
          <cell r="B138">
            <v>486394</v>
          </cell>
          <cell r="C138">
            <v>5171884</v>
          </cell>
        </row>
        <row r="140">
          <cell r="A140">
            <v>36892</v>
          </cell>
          <cell r="B140">
            <v>35630</v>
          </cell>
          <cell r="C140">
            <v>392633</v>
          </cell>
        </row>
        <row r="141">
          <cell r="A141">
            <v>36923</v>
          </cell>
          <cell r="B141">
            <v>31256</v>
          </cell>
          <cell r="C141">
            <v>349983</v>
          </cell>
        </row>
        <row r="142">
          <cell r="A142">
            <v>36951</v>
          </cell>
          <cell r="B142">
            <v>33920</v>
          </cell>
          <cell r="C142">
            <v>377300</v>
          </cell>
        </row>
        <row r="143">
          <cell r="A143">
            <v>36982</v>
          </cell>
          <cell r="B143">
            <v>31200</v>
          </cell>
          <cell r="C143">
            <v>368735</v>
          </cell>
        </row>
        <row r="144">
          <cell r="A144">
            <v>37012</v>
          </cell>
          <cell r="B144">
            <v>21800</v>
          </cell>
          <cell r="C144">
            <v>331415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63">
          <cell r="A63">
            <v>34851</v>
          </cell>
          <cell r="B63">
            <v>212993</v>
          </cell>
          <cell r="C63">
            <v>1163823</v>
          </cell>
        </row>
        <row r="64">
          <cell r="A64">
            <v>34881</v>
          </cell>
          <cell r="B64">
            <v>285034</v>
          </cell>
          <cell r="C64">
            <v>1957990</v>
          </cell>
        </row>
        <row r="65">
          <cell r="A65">
            <v>34912</v>
          </cell>
          <cell r="B65">
            <v>268998</v>
          </cell>
          <cell r="C65">
            <v>1954691</v>
          </cell>
        </row>
        <row r="66">
          <cell r="A66">
            <v>34943</v>
          </cell>
          <cell r="B66">
            <v>231069</v>
          </cell>
          <cell r="C66">
            <v>1618929</v>
          </cell>
        </row>
        <row r="67">
          <cell r="A67">
            <v>34973</v>
          </cell>
          <cell r="B67">
            <v>263367</v>
          </cell>
          <cell r="C67">
            <v>1747682</v>
          </cell>
        </row>
        <row r="68">
          <cell r="A68">
            <v>35004</v>
          </cell>
          <cell r="B68">
            <v>249178</v>
          </cell>
          <cell r="C68">
            <v>1563054</v>
          </cell>
        </row>
        <row r="69">
          <cell r="A69">
            <v>35034</v>
          </cell>
          <cell r="B69">
            <v>233998</v>
          </cell>
          <cell r="C69">
            <v>1528860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1995</v>
          </cell>
          <cell r="B71">
            <v>1744637</v>
          </cell>
          <cell r="C71">
            <v>11535029</v>
          </cell>
        </row>
        <row r="73">
          <cell r="A73">
            <v>35065</v>
          </cell>
          <cell r="B73">
            <v>233602</v>
          </cell>
          <cell r="C73">
            <v>1445311</v>
          </cell>
        </row>
        <row r="74">
          <cell r="A74">
            <v>35096</v>
          </cell>
          <cell r="B74">
            <v>211970</v>
          </cell>
          <cell r="C74">
            <v>1476564</v>
          </cell>
        </row>
        <row r="75">
          <cell r="A75">
            <v>35125</v>
          </cell>
          <cell r="B75">
            <v>215063</v>
          </cell>
          <cell r="C75">
            <v>1517503</v>
          </cell>
        </row>
        <row r="76">
          <cell r="A76">
            <v>35156</v>
          </cell>
          <cell r="B76">
            <v>185609</v>
          </cell>
          <cell r="C76">
            <v>1246585</v>
          </cell>
        </row>
        <row r="77">
          <cell r="A77">
            <v>35186</v>
          </cell>
          <cell r="B77">
            <v>183864</v>
          </cell>
          <cell r="C77">
            <v>1270940</v>
          </cell>
        </row>
        <row r="78">
          <cell r="A78">
            <v>35217</v>
          </cell>
          <cell r="B78">
            <v>166146</v>
          </cell>
          <cell r="C78">
            <v>1268612</v>
          </cell>
        </row>
        <row r="79">
          <cell r="A79">
            <v>35247</v>
          </cell>
          <cell r="B79">
            <v>171457</v>
          </cell>
          <cell r="C79">
            <v>1335050</v>
          </cell>
        </row>
        <row r="80">
          <cell r="A80">
            <v>35278</v>
          </cell>
          <cell r="B80">
            <v>158611</v>
          </cell>
          <cell r="C80">
            <v>1254237</v>
          </cell>
        </row>
        <row r="81">
          <cell r="A81">
            <v>35309</v>
          </cell>
          <cell r="B81">
            <v>150593</v>
          </cell>
          <cell r="C81">
            <v>1168858</v>
          </cell>
        </row>
        <row r="82">
          <cell r="A82">
            <v>35339</v>
          </cell>
          <cell r="B82">
            <v>145181</v>
          </cell>
          <cell r="C82">
            <v>1060017</v>
          </cell>
        </row>
        <row r="83">
          <cell r="A83">
            <v>35370</v>
          </cell>
          <cell r="B83">
            <v>136646</v>
          </cell>
          <cell r="C83">
            <v>909684</v>
          </cell>
        </row>
        <row r="84">
          <cell r="A84">
            <v>35400</v>
          </cell>
          <cell r="B84">
            <v>149339</v>
          </cell>
          <cell r="C84">
            <v>956601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1996</v>
          </cell>
          <cell r="B86">
            <v>2108081</v>
          </cell>
          <cell r="C86">
            <v>14909962</v>
          </cell>
        </row>
        <row r="88">
          <cell r="A88">
            <v>35431</v>
          </cell>
          <cell r="B88">
            <v>158716</v>
          </cell>
          <cell r="C88">
            <v>990717</v>
          </cell>
        </row>
        <row r="89">
          <cell r="A89">
            <v>35462</v>
          </cell>
          <cell r="B89">
            <v>140773</v>
          </cell>
          <cell r="C89">
            <v>936555</v>
          </cell>
        </row>
        <row r="90">
          <cell r="A90">
            <v>35490</v>
          </cell>
          <cell r="B90">
            <v>157247</v>
          </cell>
          <cell r="C90">
            <v>1076950</v>
          </cell>
        </row>
        <row r="91">
          <cell r="A91">
            <v>35521</v>
          </cell>
          <cell r="B91">
            <v>145008</v>
          </cell>
          <cell r="C91">
            <v>987385</v>
          </cell>
        </row>
        <row r="92">
          <cell r="A92">
            <v>35551</v>
          </cell>
          <cell r="B92">
            <v>135930</v>
          </cell>
          <cell r="C92">
            <v>957631</v>
          </cell>
        </row>
        <row r="93">
          <cell r="A93">
            <v>35582</v>
          </cell>
          <cell r="B93">
            <v>125597</v>
          </cell>
          <cell r="C93">
            <v>889755</v>
          </cell>
        </row>
        <row r="94">
          <cell r="A94">
            <v>35612</v>
          </cell>
          <cell r="B94">
            <v>127677</v>
          </cell>
          <cell r="C94">
            <v>924873</v>
          </cell>
        </row>
        <row r="95">
          <cell r="A95">
            <v>35643</v>
          </cell>
          <cell r="B95">
            <v>121091</v>
          </cell>
          <cell r="C95">
            <v>870309</v>
          </cell>
        </row>
        <row r="96">
          <cell r="A96">
            <v>35674</v>
          </cell>
          <cell r="B96">
            <v>110842</v>
          </cell>
          <cell r="C96">
            <v>791391</v>
          </cell>
        </row>
        <row r="97">
          <cell r="A97">
            <v>35704</v>
          </cell>
          <cell r="B97">
            <v>112848</v>
          </cell>
          <cell r="C97">
            <v>818994</v>
          </cell>
        </row>
        <row r="98">
          <cell r="A98">
            <v>35735</v>
          </cell>
          <cell r="B98">
            <v>104688</v>
          </cell>
          <cell r="C98">
            <v>749929</v>
          </cell>
        </row>
        <row r="99">
          <cell r="A99">
            <v>35765</v>
          </cell>
          <cell r="B99">
            <v>106315</v>
          </cell>
          <cell r="C99">
            <v>762198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1997</v>
          </cell>
          <cell r="B101">
            <v>1546732</v>
          </cell>
          <cell r="C101">
            <v>10756687</v>
          </cell>
        </row>
        <row r="103">
          <cell r="A103">
            <v>35796</v>
          </cell>
          <cell r="B103">
            <v>110502</v>
          </cell>
          <cell r="C103">
            <v>802152</v>
          </cell>
        </row>
        <row r="104">
          <cell r="A104">
            <v>35827</v>
          </cell>
          <cell r="B104">
            <v>100726</v>
          </cell>
          <cell r="C104">
            <v>727118</v>
          </cell>
        </row>
        <row r="105">
          <cell r="A105">
            <v>35855</v>
          </cell>
          <cell r="B105">
            <v>107348</v>
          </cell>
          <cell r="C105">
            <v>789792</v>
          </cell>
        </row>
        <row r="106">
          <cell r="A106">
            <v>35886</v>
          </cell>
          <cell r="B106">
            <v>97808</v>
          </cell>
          <cell r="C106">
            <v>762167</v>
          </cell>
        </row>
        <row r="107">
          <cell r="A107">
            <v>35916</v>
          </cell>
          <cell r="B107">
            <v>96856</v>
          </cell>
          <cell r="C107">
            <v>725856</v>
          </cell>
        </row>
        <row r="108">
          <cell r="A108">
            <v>35947</v>
          </cell>
          <cell r="B108">
            <v>81077</v>
          </cell>
          <cell r="C108">
            <v>672411</v>
          </cell>
        </row>
        <row r="109">
          <cell r="A109">
            <v>35977</v>
          </cell>
          <cell r="B109">
            <v>79892</v>
          </cell>
          <cell r="C109">
            <v>697028</v>
          </cell>
        </row>
        <row r="110">
          <cell r="A110">
            <v>36008</v>
          </cell>
          <cell r="B110">
            <v>76623</v>
          </cell>
          <cell r="C110">
            <v>666223</v>
          </cell>
        </row>
        <row r="111">
          <cell r="A111">
            <v>36039</v>
          </cell>
          <cell r="B111">
            <v>71910</v>
          </cell>
          <cell r="C111">
            <v>572821</v>
          </cell>
        </row>
        <row r="112">
          <cell r="A112">
            <v>36069</v>
          </cell>
          <cell r="B112">
            <v>79618</v>
          </cell>
          <cell r="C112">
            <v>558790</v>
          </cell>
        </row>
        <row r="113">
          <cell r="A113">
            <v>36100</v>
          </cell>
          <cell r="B113">
            <v>73555</v>
          </cell>
          <cell r="C113">
            <v>554951</v>
          </cell>
        </row>
        <row r="114">
          <cell r="A114">
            <v>36130</v>
          </cell>
          <cell r="B114">
            <v>63502</v>
          </cell>
          <cell r="C114">
            <v>521230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1998</v>
          </cell>
          <cell r="B116">
            <v>1039417</v>
          </cell>
          <cell r="C116">
            <v>8050539</v>
          </cell>
        </row>
        <row r="118">
          <cell r="A118">
            <v>36161</v>
          </cell>
          <cell r="B118">
            <v>59572</v>
          </cell>
          <cell r="C118">
            <v>554248</v>
          </cell>
        </row>
        <row r="119">
          <cell r="A119">
            <v>36192</v>
          </cell>
          <cell r="B119">
            <v>52688</v>
          </cell>
          <cell r="C119">
            <v>479601</v>
          </cell>
        </row>
        <row r="120">
          <cell r="A120">
            <v>36220</v>
          </cell>
          <cell r="B120">
            <v>68751</v>
          </cell>
          <cell r="C120">
            <v>563551</v>
          </cell>
        </row>
        <row r="121">
          <cell r="A121">
            <v>36251</v>
          </cell>
          <cell r="B121">
            <v>69190</v>
          </cell>
          <cell r="C121">
            <v>559173</v>
          </cell>
        </row>
        <row r="122">
          <cell r="A122">
            <v>36281</v>
          </cell>
          <cell r="B122">
            <v>66186</v>
          </cell>
          <cell r="C122">
            <v>576529</v>
          </cell>
        </row>
        <row r="123">
          <cell r="A123">
            <v>36312</v>
          </cell>
          <cell r="B123">
            <v>66479</v>
          </cell>
          <cell r="C123">
            <v>552477</v>
          </cell>
        </row>
        <row r="124">
          <cell r="A124">
            <v>36342</v>
          </cell>
          <cell r="B124">
            <v>66882</v>
          </cell>
          <cell r="C124">
            <v>550237</v>
          </cell>
        </row>
        <row r="125">
          <cell r="A125">
            <v>36373</v>
          </cell>
          <cell r="B125">
            <v>64223</v>
          </cell>
          <cell r="C125">
            <v>539769</v>
          </cell>
        </row>
        <row r="126">
          <cell r="A126">
            <v>36404</v>
          </cell>
          <cell r="B126">
            <v>57808</v>
          </cell>
          <cell r="C126">
            <v>471675</v>
          </cell>
        </row>
        <row r="127">
          <cell r="A127">
            <v>36434</v>
          </cell>
          <cell r="B127">
            <v>58530</v>
          </cell>
          <cell r="C127">
            <v>446043</v>
          </cell>
        </row>
        <row r="128">
          <cell r="A128">
            <v>36465</v>
          </cell>
          <cell r="B128">
            <v>55706</v>
          </cell>
          <cell r="C128">
            <v>477245</v>
          </cell>
        </row>
        <row r="129">
          <cell r="A129">
            <v>36495</v>
          </cell>
          <cell r="B129">
            <v>58068</v>
          </cell>
          <cell r="C129">
            <v>487319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1999</v>
          </cell>
          <cell r="B131">
            <v>744083</v>
          </cell>
          <cell r="C131">
            <v>6257867</v>
          </cell>
        </row>
        <row r="133">
          <cell r="A133">
            <v>36526</v>
          </cell>
          <cell r="B133">
            <v>59679</v>
          </cell>
          <cell r="C133">
            <v>473972</v>
          </cell>
        </row>
        <row r="134">
          <cell r="A134">
            <v>36557</v>
          </cell>
          <cell r="B134">
            <v>56023</v>
          </cell>
          <cell r="C134">
            <v>450010</v>
          </cell>
        </row>
        <row r="135">
          <cell r="A135">
            <v>36586</v>
          </cell>
          <cell r="B135">
            <v>51659</v>
          </cell>
          <cell r="C135">
            <v>475119</v>
          </cell>
        </row>
        <row r="136">
          <cell r="A136">
            <v>36617</v>
          </cell>
          <cell r="B136">
            <v>61339</v>
          </cell>
          <cell r="C136">
            <v>456047</v>
          </cell>
        </row>
        <row r="137">
          <cell r="A137">
            <v>36647</v>
          </cell>
          <cell r="B137">
            <v>55521</v>
          </cell>
          <cell r="C137">
            <v>456263</v>
          </cell>
        </row>
        <row r="138">
          <cell r="A138">
            <v>36678</v>
          </cell>
          <cell r="B138">
            <v>51581</v>
          </cell>
          <cell r="C138">
            <v>403188</v>
          </cell>
        </row>
        <row r="139">
          <cell r="A139">
            <v>36708</v>
          </cell>
          <cell r="B139">
            <v>51338</v>
          </cell>
          <cell r="C139">
            <v>373991</v>
          </cell>
        </row>
        <row r="140">
          <cell r="A140">
            <v>36739</v>
          </cell>
          <cell r="B140">
            <v>49637</v>
          </cell>
          <cell r="C140">
            <v>409091</v>
          </cell>
        </row>
        <row r="141">
          <cell r="A141">
            <v>36770</v>
          </cell>
          <cell r="B141">
            <v>49754</v>
          </cell>
          <cell r="C141">
            <v>390245</v>
          </cell>
        </row>
        <row r="142">
          <cell r="A142">
            <v>36800</v>
          </cell>
          <cell r="B142">
            <v>50496</v>
          </cell>
          <cell r="C142">
            <v>326394</v>
          </cell>
        </row>
        <row r="143">
          <cell r="A143">
            <v>36831</v>
          </cell>
          <cell r="B143">
            <v>48197</v>
          </cell>
          <cell r="C143">
            <v>342794</v>
          </cell>
        </row>
        <row r="144">
          <cell r="A144">
            <v>36861</v>
          </cell>
          <cell r="B144">
            <v>47540</v>
          </cell>
          <cell r="C144">
            <v>299736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</row>
        <row r="146">
          <cell r="A146">
            <v>2000</v>
          </cell>
          <cell r="B146">
            <v>632764</v>
          </cell>
          <cell r="C146">
            <v>4856850</v>
          </cell>
        </row>
        <row r="148">
          <cell r="A148">
            <v>36892</v>
          </cell>
          <cell r="B148">
            <v>47253</v>
          </cell>
          <cell r="C148">
            <v>320083</v>
          </cell>
        </row>
        <row r="149">
          <cell r="A149">
            <v>36923</v>
          </cell>
          <cell r="B149">
            <v>42881</v>
          </cell>
          <cell r="C149">
            <v>446239</v>
          </cell>
        </row>
        <row r="150">
          <cell r="A150">
            <v>36951</v>
          </cell>
          <cell r="B150">
            <v>46377</v>
          </cell>
          <cell r="C150">
            <v>323902</v>
          </cell>
        </row>
        <row r="151">
          <cell r="A151">
            <v>36982</v>
          </cell>
          <cell r="B151">
            <v>46827</v>
          </cell>
          <cell r="C151">
            <v>320339</v>
          </cell>
        </row>
        <row r="152">
          <cell r="A152">
            <v>37012</v>
          </cell>
          <cell r="B152">
            <v>21919</v>
          </cell>
          <cell r="C152">
            <v>217514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64">
          <cell r="A64">
            <v>34881</v>
          </cell>
          <cell r="B64">
            <v>154766</v>
          </cell>
          <cell r="C64">
            <v>1407758</v>
          </cell>
        </row>
        <row r="65">
          <cell r="A65">
            <v>34912</v>
          </cell>
          <cell r="B65">
            <v>211285</v>
          </cell>
          <cell r="C65">
            <v>1921972</v>
          </cell>
        </row>
        <row r="66">
          <cell r="A66">
            <v>34943</v>
          </cell>
          <cell r="B66">
            <v>177306</v>
          </cell>
          <cell r="C66">
            <v>1752260</v>
          </cell>
        </row>
        <row r="67">
          <cell r="A67">
            <v>34973</v>
          </cell>
          <cell r="B67">
            <v>165633</v>
          </cell>
          <cell r="C67">
            <v>1830407</v>
          </cell>
        </row>
        <row r="68">
          <cell r="A68">
            <v>35004</v>
          </cell>
          <cell r="B68">
            <v>156218</v>
          </cell>
          <cell r="C68">
            <v>1778313</v>
          </cell>
        </row>
        <row r="69">
          <cell r="A69">
            <v>35034</v>
          </cell>
          <cell r="B69">
            <v>157166</v>
          </cell>
          <cell r="C69">
            <v>1747659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1995</v>
          </cell>
          <cell r="B71">
            <v>1022374</v>
          </cell>
          <cell r="C71">
            <v>10438369</v>
          </cell>
        </row>
        <row r="73">
          <cell r="A73">
            <v>35065</v>
          </cell>
          <cell r="B73">
            <v>171094</v>
          </cell>
          <cell r="C73">
            <v>1809479</v>
          </cell>
        </row>
        <row r="74">
          <cell r="A74">
            <v>35096</v>
          </cell>
          <cell r="B74">
            <v>153365</v>
          </cell>
          <cell r="C74">
            <v>1472811</v>
          </cell>
        </row>
        <row r="75">
          <cell r="A75">
            <v>35125</v>
          </cell>
          <cell r="B75">
            <v>159508</v>
          </cell>
          <cell r="C75">
            <v>1560458</v>
          </cell>
        </row>
        <row r="76">
          <cell r="A76">
            <v>35156</v>
          </cell>
          <cell r="B76">
            <v>132302</v>
          </cell>
          <cell r="C76">
            <v>1337416</v>
          </cell>
        </row>
        <row r="77">
          <cell r="A77">
            <v>35186</v>
          </cell>
          <cell r="B77">
            <v>138472</v>
          </cell>
          <cell r="C77">
            <v>1439946</v>
          </cell>
        </row>
        <row r="78">
          <cell r="A78">
            <v>35217</v>
          </cell>
          <cell r="B78">
            <v>129702</v>
          </cell>
          <cell r="C78">
            <v>1386556</v>
          </cell>
        </row>
        <row r="79">
          <cell r="A79">
            <v>35247</v>
          </cell>
          <cell r="B79">
            <v>133949</v>
          </cell>
          <cell r="C79">
            <v>1405691</v>
          </cell>
        </row>
        <row r="80">
          <cell r="A80">
            <v>35278</v>
          </cell>
          <cell r="B80">
            <v>113169</v>
          </cell>
          <cell r="C80">
            <v>1370698</v>
          </cell>
        </row>
        <row r="81">
          <cell r="A81">
            <v>35309</v>
          </cell>
          <cell r="B81">
            <v>109187</v>
          </cell>
          <cell r="C81">
            <v>1303457</v>
          </cell>
        </row>
        <row r="82">
          <cell r="A82">
            <v>35339</v>
          </cell>
          <cell r="B82">
            <v>107800</v>
          </cell>
          <cell r="C82">
            <v>1250922</v>
          </cell>
        </row>
        <row r="83">
          <cell r="A83">
            <v>35370</v>
          </cell>
          <cell r="B83">
            <v>104909</v>
          </cell>
          <cell r="C83">
            <v>1180359</v>
          </cell>
        </row>
        <row r="84">
          <cell r="A84">
            <v>35400</v>
          </cell>
          <cell r="B84">
            <v>104091</v>
          </cell>
          <cell r="C84">
            <v>1209756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1996</v>
          </cell>
          <cell r="B86">
            <v>1557548</v>
          </cell>
          <cell r="C86">
            <v>16727549</v>
          </cell>
        </row>
        <row r="88">
          <cell r="A88">
            <v>35431</v>
          </cell>
          <cell r="B88">
            <v>101847</v>
          </cell>
          <cell r="C88">
            <v>1162439</v>
          </cell>
        </row>
        <row r="89">
          <cell r="A89">
            <v>35462</v>
          </cell>
          <cell r="B89">
            <v>90579</v>
          </cell>
          <cell r="C89">
            <v>1082257</v>
          </cell>
        </row>
        <row r="90">
          <cell r="A90">
            <v>35490</v>
          </cell>
          <cell r="B90">
            <v>93290</v>
          </cell>
          <cell r="C90">
            <v>1136477</v>
          </cell>
        </row>
        <row r="91">
          <cell r="A91">
            <v>35521</v>
          </cell>
          <cell r="B91">
            <v>97884</v>
          </cell>
          <cell r="C91">
            <v>1116810</v>
          </cell>
        </row>
        <row r="92">
          <cell r="A92">
            <v>35551</v>
          </cell>
          <cell r="B92">
            <v>87661</v>
          </cell>
          <cell r="C92">
            <v>1128282</v>
          </cell>
        </row>
        <row r="93">
          <cell r="A93">
            <v>35582</v>
          </cell>
          <cell r="B93">
            <v>82769</v>
          </cell>
          <cell r="C93">
            <v>1102830</v>
          </cell>
        </row>
        <row r="94">
          <cell r="A94">
            <v>35612</v>
          </cell>
          <cell r="B94">
            <v>79068</v>
          </cell>
          <cell r="C94">
            <v>1105284</v>
          </cell>
        </row>
        <row r="95">
          <cell r="A95">
            <v>35643</v>
          </cell>
          <cell r="B95">
            <v>73722</v>
          </cell>
          <cell r="C95">
            <v>1045383</v>
          </cell>
        </row>
        <row r="96">
          <cell r="A96">
            <v>35674</v>
          </cell>
          <cell r="B96">
            <v>71868</v>
          </cell>
          <cell r="C96">
            <v>962225</v>
          </cell>
        </row>
        <row r="97">
          <cell r="A97">
            <v>35704</v>
          </cell>
          <cell r="B97">
            <v>74673</v>
          </cell>
          <cell r="C97">
            <v>992642</v>
          </cell>
        </row>
        <row r="98">
          <cell r="A98">
            <v>35735</v>
          </cell>
          <cell r="B98">
            <v>78255</v>
          </cell>
          <cell r="C98">
            <v>963088</v>
          </cell>
        </row>
        <row r="99">
          <cell r="A99">
            <v>35765</v>
          </cell>
          <cell r="B99">
            <v>75814</v>
          </cell>
          <cell r="C99">
            <v>973768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1997</v>
          </cell>
          <cell r="B101">
            <v>1007430</v>
          </cell>
          <cell r="C101">
            <v>12771485</v>
          </cell>
        </row>
        <row r="103">
          <cell r="A103">
            <v>35796</v>
          </cell>
          <cell r="B103">
            <v>72885</v>
          </cell>
          <cell r="C103">
            <v>918641</v>
          </cell>
        </row>
        <row r="104">
          <cell r="A104">
            <v>35827</v>
          </cell>
          <cell r="B104">
            <v>61764</v>
          </cell>
          <cell r="C104">
            <v>802307</v>
          </cell>
        </row>
        <row r="105">
          <cell r="A105">
            <v>35855</v>
          </cell>
          <cell r="B105">
            <v>70152</v>
          </cell>
          <cell r="C105">
            <v>854704</v>
          </cell>
        </row>
        <row r="106">
          <cell r="A106">
            <v>35886</v>
          </cell>
          <cell r="B106">
            <v>66863</v>
          </cell>
          <cell r="C106">
            <v>820712</v>
          </cell>
        </row>
        <row r="107">
          <cell r="A107">
            <v>35916</v>
          </cell>
          <cell r="B107">
            <v>65246</v>
          </cell>
          <cell r="C107">
            <v>818773</v>
          </cell>
        </row>
        <row r="108">
          <cell r="A108">
            <v>35947</v>
          </cell>
          <cell r="B108">
            <v>59340</v>
          </cell>
          <cell r="C108">
            <v>737621</v>
          </cell>
        </row>
        <row r="109">
          <cell r="A109">
            <v>35977</v>
          </cell>
          <cell r="B109">
            <v>61079</v>
          </cell>
          <cell r="C109">
            <v>715184</v>
          </cell>
        </row>
        <row r="110">
          <cell r="A110">
            <v>36008</v>
          </cell>
          <cell r="B110">
            <v>60400</v>
          </cell>
          <cell r="C110">
            <v>722515</v>
          </cell>
        </row>
        <row r="111">
          <cell r="A111">
            <v>36039</v>
          </cell>
          <cell r="B111">
            <v>56764</v>
          </cell>
          <cell r="C111">
            <v>668889</v>
          </cell>
        </row>
        <row r="112">
          <cell r="A112">
            <v>36069</v>
          </cell>
          <cell r="B112">
            <v>55460</v>
          </cell>
          <cell r="C112">
            <v>669271</v>
          </cell>
        </row>
        <row r="113">
          <cell r="A113">
            <v>36100</v>
          </cell>
          <cell r="B113">
            <v>53577</v>
          </cell>
          <cell r="C113">
            <v>633827</v>
          </cell>
        </row>
        <row r="114">
          <cell r="A114">
            <v>36130</v>
          </cell>
          <cell r="B114">
            <v>49231</v>
          </cell>
          <cell r="C114">
            <v>643464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1998</v>
          </cell>
          <cell r="B116">
            <v>732761</v>
          </cell>
          <cell r="C116">
            <v>9005908</v>
          </cell>
        </row>
        <row r="118">
          <cell r="A118">
            <v>36161</v>
          </cell>
          <cell r="B118">
            <v>50742</v>
          </cell>
          <cell r="C118">
            <v>666789</v>
          </cell>
        </row>
        <row r="119">
          <cell r="A119">
            <v>36192</v>
          </cell>
          <cell r="B119">
            <v>45978</v>
          </cell>
          <cell r="C119">
            <v>609009</v>
          </cell>
        </row>
        <row r="120">
          <cell r="A120">
            <v>36220</v>
          </cell>
          <cell r="B120">
            <v>50665</v>
          </cell>
          <cell r="C120">
            <v>617698</v>
          </cell>
        </row>
        <row r="121">
          <cell r="A121">
            <v>36251</v>
          </cell>
          <cell r="B121">
            <v>51658</v>
          </cell>
          <cell r="C121">
            <v>603598</v>
          </cell>
        </row>
        <row r="122">
          <cell r="A122">
            <v>36281</v>
          </cell>
          <cell r="B122">
            <v>50208</v>
          </cell>
          <cell r="C122">
            <v>572095</v>
          </cell>
        </row>
        <row r="123">
          <cell r="A123">
            <v>36312</v>
          </cell>
          <cell r="B123">
            <v>44679</v>
          </cell>
          <cell r="C123">
            <v>526577</v>
          </cell>
        </row>
        <row r="124">
          <cell r="A124">
            <v>36342</v>
          </cell>
          <cell r="B124">
            <v>47470</v>
          </cell>
          <cell r="C124">
            <v>542540</v>
          </cell>
        </row>
        <row r="125">
          <cell r="A125">
            <v>36373</v>
          </cell>
          <cell r="B125">
            <v>47094</v>
          </cell>
          <cell r="C125">
            <v>550261</v>
          </cell>
        </row>
        <row r="126">
          <cell r="A126">
            <v>36404</v>
          </cell>
          <cell r="B126">
            <v>43284</v>
          </cell>
          <cell r="C126">
            <v>563863</v>
          </cell>
        </row>
        <row r="127">
          <cell r="A127">
            <v>36434</v>
          </cell>
          <cell r="B127">
            <v>45545</v>
          </cell>
          <cell r="C127">
            <v>519433</v>
          </cell>
        </row>
        <row r="128">
          <cell r="A128">
            <v>36465</v>
          </cell>
          <cell r="B128">
            <v>40032</v>
          </cell>
          <cell r="C128">
            <v>492868</v>
          </cell>
        </row>
        <row r="129">
          <cell r="A129">
            <v>36495</v>
          </cell>
          <cell r="B129">
            <v>38496</v>
          </cell>
          <cell r="C129">
            <v>517352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1999</v>
          </cell>
          <cell r="B131">
            <v>555851</v>
          </cell>
          <cell r="C131">
            <v>6782083</v>
          </cell>
        </row>
        <row r="133">
          <cell r="A133">
            <v>36526</v>
          </cell>
          <cell r="B133">
            <v>38493</v>
          </cell>
          <cell r="C133">
            <v>527626</v>
          </cell>
        </row>
        <row r="134">
          <cell r="A134">
            <v>36557</v>
          </cell>
          <cell r="B134">
            <v>37791</v>
          </cell>
          <cell r="C134">
            <v>441418</v>
          </cell>
        </row>
        <row r="135">
          <cell r="A135">
            <v>36586</v>
          </cell>
          <cell r="B135">
            <v>40263</v>
          </cell>
          <cell r="C135">
            <v>450944</v>
          </cell>
        </row>
        <row r="136">
          <cell r="A136">
            <v>36617</v>
          </cell>
          <cell r="B136">
            <v>38171</v>
          </cell>
          <cell r="C136">
            <v>405386</v>
          </cell>
        </row>
        <row r="137">
          <cell r="A137">
            <v>36647</v>
          </cell>
          <cell r="B137">
            <v>38374</v>
          </cell>
          <cell r="C137">
            <v>445262</v>
          </cell>
        </row>
        <row r="138">
          <cell r="A138">
            <v>36678</v>
          </cell>
          <cell r="B138">
            <v>38428</v>
          </cell>
          <cell r="C138">
            <v>421219</v>
          </cell>
        </row>
        <row r="139">
          <cell r="A139">
            <v>36708</v>
          </cell>
          <cell r="B139">
            <v>38121</v>
          </cell>
          <cell r="C139">
            <v>461963</v>
          </cell>
        </row>
        <row r="140">
          <cell r="A140">
            <v>36739</v>
          </cell>
          <cell r="B140">
            <v>37812</v>
          </cell>
          <cell r="C140">
            <v>420619</v>
          </cell>
        </row>
        <row r="141">
          <cell r="A141">
            <v>36770</v>
          </cell>
          <cell r="B141">
            <v>38790</v>
          </cell>
          <cell r="C141">
            <v>479316</v>
          </cell>
        </row>
        <row r="142">
          <cell r="A142">
            <v>36800</v>
          </cell>
          <cell r="B142">
            <v>36699</v>
          </cell>
          <cell r="C142">
            <v>404020</v>
          </cell>
        </row>
        <row r="143">
          <cell r="A143">
            <v>36831</v>
          </cell>
          <cell r="B143">
            <v>37761</v>
          </cell>
          <cell r="C143">
            <v>380766</v>
          </cell>
        </row>
        <row r="144">
          <cell r="A144">
            <v>36861</v>
          </cell>
          <cell r="B144">
            <v>34954</v>
          </cell>
          <cell r="C144">
            <v>367476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</row>
        <row r="146">
          <cell r="A146">
            <v>2000</v>
          </cell>
          <cell r="B146">
            <v>455657</v>
          </cell>
          <cell r="C146">
            <v>5206015</v>
          </cell>
        </row>
        <row r="148">
          <cell r="A148">
            <v>36892</v>
          </cell>
          <cell r="B148">
            <v>34630</v>
          </cell>
          <cell r="C148">
            <v>378671</v>
          </cell>
        </row>
        <row r="149">
          <cell r="A149">
            <v>36923</v>
          </cell>
          <cell r="B149">
            <v>31206</v>
          </cell>
          <cell r="C149">
            <v>383263</v>
          </cell>
        </row>
        <row r="150">
          <cell r="A150">
            <v>36951</v>
          </cell>
          <cell r="B150">
            <v>34580</v>
          </cell>
          <cell r="C150">
            <v>439660</v>
          </cell>
        </row>
        <row r="151">
          <cell r="A151">
            <v>36982</v>
          </cell>
          <cell r="B151">
            <v>33917</v>
          </cell>
          <cell r="C151">
            <v>405208</v>
          </cell>
        </row>
        <row r="152">
          <cell r="A152">
            <v>37012</v>
          </cell>
          <cell r="B152">
            <v>21374</v>
          </cell>
          <cell r="C152">
            <v>265587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"/>
    </sheetNames>
    <sheetDataSet>
      <sheetData sheetId="0">
        <row r="54">
          <cell r="A54">
            <v>34912</v>
          </cell>
          <cell r="B54">
            <v>213453</v>
          </cell>
          <cell r="C54">
            <v>1008827</v>
          </cell>
        </row>
        <row r="55">
          <cell r="A55">
            <v>34943</v>
          </cell>
          <cell r="B55">
            <v>293801</v>
          </cell>
          <cell r="C55">
            <v>1708982</v>
          </cell>
        </row>
        <row r="56">
          <cell r="A56">
            <v>34973</v>
          </cell>
          <cell r="B56">
            <v>261558</v>
          </cell>
          <cell r="C56">
            <v>1473387</v>
          </cell>
        </row>
        <row r="57">
          <cell r="A57">
            <v>35004</v>
          </cell>
          <cell r="B57">
            <v>252578</v>
          </cell>
          <cell r="C57">
            <v>1273653</v>
          </cell>
        </row>
        <row r="58">
          <cell r="A58">
            <v>35034</v>
          </cell>
          <cell r="B58">
            <v>236525</v>
          </cell>
          <cell r="C58">
            <v>1231656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1995</v>
          </cell>
          <cell r="B60">
            <v>1257915</v>
          </cell>
          <cell r="C60">
            <v>6696505</v>
          </cell>
        </row>
        <row r="62">
          <cell r="A62">
            <v>35065</v>
          </cell>
          <cell r="B62">
            <v>238897</v>
          </cell>
          <cell r="C62">
            <v>1314670</v>
          </cell>
        </row>
        <row r="63">
          <cell r="A63">
            <v>35096</v>
          </cell>
          <cell r="B63">
            <v>201401</v>
          </cell>
          <cell r="C63">
            <v>1210085</v>
          </cell>
        </row>
        <row r="64">
          <cell r="A64">
            <v>35125</v>
          </cell>
          <cell r="B64">
            <v>199180</v>
          </cell>
          <cell r="C64">
            <v>1235111</v>
          </cell>
        </row>
        <row r="65">
          <cell r="A65">
            <v>35156</v>
          </cell>
          <cell r="B65">
            <v>199340</v>
          </cell>
          <cell r="C65">
            <v>1158911</v>
          </cell>
        </row>
        <row r="66">
          <cell r="A66">
            <v>35186</v>
          </cell>
          <cell r="B66">
            <v>200756</v>
          </cell>
          <cell r="C66">
            <v>1109691</v>
          </cell>
        </row>
        <row r="67">
          <cell r="A67">
            <v>35217</v>
          </cell>
          <cell r="B67">
            <v>183244</v>
          </cell>
          <cell r="C67">
            <v>1028934</v>
          </cell>
        </row>
        <row r="68">
          <cell r="A68">
            <v>35247</v>
          </cell>
          <cell r="B68">
            <v>177043</v>
          </cell>
          <cell r="C68">
            <v>1002726</v>
          </cell>
        </row>
        <row r="69">
          <cell r="A69">
            <v>35278</v>
          </cell>
          <cell r="B69">
            <v>170804</v>
          </cell>
          <cell r="C69">
            <v>951798</v>
          </cell>
        </row>
        <row r="70">
          <cell r="A70">
            <v>35309</v>
          </cell>
          <cell r="B70">
            <v>169029</v>
          </cell>
          <cell r="C70">
            <v>1003534</v>
          </cell>
        </row>
        <row r="71">
          <cell r="A71">
            <v>35339</v>
          </cell>
          <cell r="B71">
            <v>169211</v>
          </cell>
          <cell r="C71">
            <v>958001</v>
          </cell>
        </row>
        <row r="72">
          <cell r="A72">
            <v>35370</v>
          </cell>
          <cell r="B72">
            <v>166130</v>
          </cell>
          <cell r="C72">
            <v>921367</v>
          </cell>
        </row>
        <row r="73">
          <cell r="A73">
            <v>35400</v>
          </cell>
          <cell r="B73">
            <v>161473</v>
          </cell>
          <cell r="C73">
            <v>948607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1996</v>
          </cell>
          <cell r="B75">
            <v>2236508</v>
          </cell>
          <cell r="C75">
            <v>12843435</v>
          </cell>
        </row>
        <row r="77">
          <cell r="A77">
            <v>35431</v>
          </cell>
          <cell r="B77">
            <v>152304</v>
          </cell>
          <cell r="C77">
            <v>947853</v>
          </cell>
        </row>
        <row r="78">
          <cell r="A78">
            <v>35462</v>
          </cell>
          <cell r="B78">
            <v>135711</v>
          </cell>
          <cell r="C78">
            <v>862081</v>
          </cell>
        </row>
        <row r="79">
          <cell r="A79">
            <v>35490</v>
          </cell>
          <cell r="B79">
            <v>152499</v>
          </cell>
          <cell r="C79">
            <v>951905</v>
          </cell>
        </row>
        <row r="80">
          <cell r="A80">
            <v>35521</v>
          </cell>
          <cell r="B80">
            <v>145602</v>
          </cell>
          <cell r="C80">
            <v>820058</v>
          </cell>
        </row>
        <row r="81">
          <cell r="A81">
            <v>35551</v>
          </cell>
          <cell r="B81">
            <v>143698</v>
          </cell>
          <cell r="C81">
            <v>843450</v>
          </cell>
        </row>
        <row r="82">
          <cell r="A82">
            <v>35582</v>
          </cell>
          <cell r="B82">
            <v>133659</v>
          </cell>
          <cell r="C82">
            <v>748768</v>
          </cell>
        </row>
        <row r="83">
          <cell r="A83">
            <v>35612</v>
          </cell>
          <cell r="B83">
            <v>136584</v>
          </cell>
          <cell r="C83">
            <v>757040</v>
          </cell>
        </row>
        <row r="84">
          <cell r="A84">
            <v>35643</v>
          </cell>
          <cell r="B84">
            <v>134579</v>
          </cell>
          <cell r="C84">
            <v>737600</v>
          </cell>
        </row>
        <row r="85">
          <cell r="A85">
            <v>35674</v>
          </cell>
          <cell r="B85">
            <v>133928</v>
          </cell>
          <cell r="C85">
            <v>672112</v>
          </cell>
        </row>
        <row r="86">
          <cell r="A86">
            <v>35704</v>
          </cell>
          <cell r="B86">
            <v>141876</v>
          </cell>
          <cell r="C86">
            <v>695705</v>
          </cell>
        </row>
        <row r="87">
          <cell r="A87">
            <v>35735</v>
          </cell>
          <cell r="B87">
            <v>136928</v>
          </cell>
          <cell r="C87">
            <v>656821</v>
          </cell>
        </row>
        <row r="88">
          <cell r="A88">
            <v>35765</v>
          </cell>
          <cell r="B88">
            <v>136654</v>
          </cell>
          <cell r="C88">
            <v>655444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1997</v>
          </cell>
          <cell r="B90">
            <v>1684022</v>
          </cell>
          <cell r="C90">
            <v>9348837</v>
          </cell>
        </row>
        <row r="92">
          <cell r="A92">
            <v>35796</v>
          </cell>
          <cell r="B92">
            <v>134524</v>
          </cell>
          <cell r="C92">
            <v>664025</v>
          </cell>
        </row>
        <row r="93">
          <cell r="A93">
            <v>35827</v>
          </cell>
          <cell r="B93">
            <v>115238</v>
          </cell>
          <cell r="C93">
            <v>582150</v>
          </cell>
        </row>
        <row r="94">
          <cell r="A94">
            <v>35855</v>
          </cell>
          <cell r="B94">
            <v>126716</v>
          </cell>
          <cell r="C94">
            <v>622536</v>
          </cell>
        </row>
        <row r="95">
          <cell r="A95">
            <v>35886</v>
          </cell>
          <cell r="B95">
            <v>128850</v>
          </cell>
          <cell r="C95">
            <v>623870</v>
          </cell>
        </row>
        <row r="96">
          <cell r="A96">
            <v>35916</v>
          </cell>
          <cell r="B96">
            <v>129769</v>
          </cell>
          <cell r="C96">
            <v>611299</v>
          </cell>
        </row>
        <row r="97">
          <cell r="A97">
            <v>35947</v>
          </cell>
          <cell r="B97">
            <v>121114</v>
          </cell>
          <cell r="C97">
            <v>565879</v>
          </cell>
        </row>
        <row r="98">
          <cell r="A98">
            <v>35977</v>
          </cell>
          <cell r="B98">
            <v>120826</v>
          </cell>
          <cell r="C98">
            <v>544966</v>
          </cell>
        </row>
        <row r="99">
          <cell r="A99">
            <v>36008</v>
          </cell>
          <cell r="B99">
            <v>118058</v>
          </cell>
          <cell r="C99">
            <v>513642</v>
          </cell>
        </row>
        <row r="100">
          <cell r="A100">
            <v>36039</v>
          </cell>
          <cell r="B100">
            <v>118215</v>
          </cell>
          <cell r="C100">
            <v>529633</v>
          </cell>
        </row>
        <row r="101">
          <cell r="A101">
            <v>36069</v>
          </cell>
          <cell r="B101">
            <v>122708</v>
          </cell>
          <cell r="C101">
            <v>513916</v>
          </cell>
        </row>
        <row r="102">
          <cell r="A102">
            <v>36100</v>
          </cell>
          <cell r="B102">
            <v>113778</v>
          </cell>
          <cell r="C102">
            <v>499104</v>
          </cell>
        </row>
        <row r="103">
          <cell r="A103">
            <v>36130</v>
          </cell>
          <cell r="B103">
            <v>113946</v>
          </cell>
          <cell r="C103">
            <v>469658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1998</v>
          </cell>
          <cell r="B105">
            <v>1463742</v>
          </cell>
          <cell r="C105">
            <v>6740678</v>
          </cell>
        </row>
        <row r="107">
          <cell r="A107">
            <v>36161</v>
          </cell>
          <cell r="B107">
            <v>109153</v>
          </cell>
          <cell r="C107">
            <v>482298</v>
          </cell>
        </row>
        <row r="108">
          <cell r="A108">
            <v>36192</v>
          </cell>
          <cell r="B108">
            <v>92911</v>
          </cell>
          <cell r="C108">
            <v>421015</v>
          </cell>
        </row>
        <row r="109">
          <cell r="A109">
            <v>36220</v>
          </cell>
          <cell r="B109">
            <v>110118</v>
          </cell>
          <cell r="C109">
            <v>480335</v>
          </cell>
        </row>
        <row r="110">
          <cell r="A110">
            <v>36251</v>
          </cell>
          <cell r="B110">
            <v>112015</v>
          </cell>
          <cell r="C110">
            <v>469379</v>
          </cell>
        </row>
        <row r="111">
          <cell r="A111">
            <v>36281</v>
          </cell>
          <cell r="B111">
            <v>106945</v>
          </cell>
          <cell r="C111">
            <v>443199</v>
          </cell>
        </row>
        <row r="112">
          <cell r="A112">
            <v>36312</v>
          </cell>
          <cell r="B112">
            <v>105841</v>
          </cell>
          <cell r="C112">
            <v>411536</v>
          </cell>
        </row>
        <row r="113">
          <cell r="A113">
            <v>36342</v>
          </cell>
          <cell r="B113">
            <v>110712</v>
          </cell>
          <cell r="C113">
            <v>413215</v>
          </cell>
        </row>
        <row r="114">
          <cell r="A114">
            <v>36373</v>
          </cell>
          <cell r="B114">
            <v>106741</v>
          </cell>
          <cell r="C114">
            <v>411531</v>
          </cell>
        </row>
        <row r="115">
          <cell r="A115">
            <v>36404</v>
          </cell>
          <cell r="B115">
            <v>104599</v>
          </cell>
          <cell r="C115">
            <v>390631</v>
          </cell>
        </row>
        <row r="116">
          <cell r="A116">
            <v>36434</v>
          </cell>
          <cell r="B116">
            <v>104375</v>
          </cell>
          <cell r="C116">
            <v>394510</v>
          </cell>
        </row>
        <row r="117">
          <cell r="A117">
            <v>36465</v>
          </cell>
          <cell r="B117">
            <v>98570</v>
          </cell>
          <cell r="C117">
            <v>401258</v>
          </cell>
        </row>
        <row r="118">
          <cell r="A118">
            <v>36495</v>
          </cell>
          <cell r="B118">
            <v>102021</v>
          </cell>
          <cell r="C118">
            <v>421865</v>
          </cell>
        </row>
        <row r="119">
          <cell r="A119" t="str">
            <v>Totals:</v>
          </cell>
          <cell r="B119" t="str">
            <v>__________</v>
          </cell>
          <cell r="C119" t="str">
            <v>__________</v>
          </cell>
        </row>
        <row r="120">
          <cell r="A120">
            <v>1999</v>
          </cell>
          <cell r="B120">
            <v>1264001</v>
          </cell>
          <cell r="C120">
            <v>5140772</v>
          </cell>
        </row>
        <row r="122">
          <cell r="A122">
            <v>36526</v>
          </cell>
          <cell r="B122">
            <v>101685</v>
          </cell>
          <cell r="C122">
            <v>423138</v>
          </cell>
        </row>
        <row r="123">
          <cell r="A123">
            <v>36557</v>
          </cell>
          <cell r="B123">
            <v>95603</v>
          </cell>
          <cell r="C123">
            <v>372578</v>
          </cell>
        </row>
        <row r="124">
          <cell r="A124">
            <v>36586</v>
          </cell>
          <cell r="B124">
            <v>101640</v>
          </cell>
          <cell r="C124">
            <v>402551</v>
          </cell>
        </row>
        <row r="125">
          <cell r="A125">
            <v>36617</v>
          </cell>
          <cell r="B125">
            <v>103695</v>
          </cell>
          <cell r="C125">
            <v>398791</v>
          </cell>
        </row>
        <row r="126">
          <cell r="A126">
            <v>36647</v>
          </cell>
          <cell r="B126">
            <v>99893</v>
          </cell>
          <cell r="C126">
            <v>381160</v>
          </cell>
        </row>
        <row r="127">
          <cell r="A127">
            <v>36678</v>
          </cell>
          <cell r="B127">
            <v>94612</v>
          </cell>
          <cell r="C127">
            <v>367251</v>
          </cell>
        </row>
        <row r="128">
          <cell r="A128">
            <v>36708</v>
          </cell>
          <cell r="B128">
            <v>95778</v>
          </cell>
          <cell r="C128">
            <v>395897</v>
          </cell>
        </row>
        <row r="129">
          <cell r="A129">
            <v>36739</v>
          </cell>
          <cell r="B129">
            <v>92054</v>
          </cell>
          <cell r="C129">
            <v>381383</v>
          </cell>
        </row>
        <row r="130">
          <cell r="A130">
            <v>36770</v>
          </cell>
          <cell r="B130">
            <v>90812</v>
          </cell>
          <cell r="C130">
            <v>381144</v>
          </cell>
        </row>
        <row r="131">
          <cell r="A131">
            <v>36800</v>
          </cell>
          <cell r="B131">
            <v>91031</v>
          </cell>
          <cell r="C131">
            <v>623910</v>
          </cell>
        </row>
        <row r="132">
          <cell r="A132">
            <v>36831</v>
          </cell>
          <cell r="B132">
            <v>93736</v>
          </cell>
          <cell r="C132">
            <v>488621</v>
          </cell>
        </row>
        <row r="133">
          <cell r="A133">
            <v>36861</v>
          </cell>
          <cell r="B133">
            <v>93582</v>
          </cell>
          <cell r="C133">
            <v>318380</v>
          </cell>
        </row>
        <row r="134">
          <cell r="A134" t="str">
            <v>Totals:</v>
          </cell>
          <cell r="B134" t="str">
            <v>__________</v>
          </cell>
          <cell r="C134" t="str">
            <v>__________</v>
          </cell>
        </row>
        <row r="135">
          <cell r="A135">
            <v>2000</v>
          </cell>
          <cell r="B135">
            <v>1154121</v>
          </cell>
          <cell r="C135">
            <v>4934804</v>
          </cell>
        </row>
        <row r="137">
          <cell r="A137">
            <v>36892</v>
          </cell>
          <cell r="B137">
            <v>85704</v>
          </cell>
          <cell r="C137">
            <v>311181</v>
          </cell>
        </row>
        <row r="138">
          <cell r="A138">
            <v>36923</v>
          </cell>
          <cell r="B138">
            <v>79837</v>
          </cell>
          <cell r="C138">
            <v>292800</v>
          </cell>
        </row>
        <row r="139">
          <cell r="A139">
            <v>36951</v>
          </cell>
          <cell r="B139">
            <v>96201</v>
          </cell>
          <cell r="C139">
            <v>324136</v>
          </cell>
        </row>
        <row r="140">
          <cell r="A140">
            <v>36982</v>
          </cell>
          <cell r="B140">
            <v>89437</v>
          </cell>
          <cell r="C140">
            <v>290608</v>
          </cell>
        </row>
        <row r="141">
          <cell r="A141">
            <v>37012</v>
          </cell>
          <cell r="B141">
            <v>85303</v>
          </cell>
          <cell r="C141">
            <v>281298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55">
          <cell r="A55">
            <v>34943</v>
          </cell>
          <cell r="B55">
            <v>152544</v>
          </cell>
          <cell r="C55">
            <v>894716</v>
          </cell>
        </row>
        <row r="56">
          <cell r="A56">
            <v>34973</v>
          </cell>
          <cell r="B56">
            <v>192053</v>
          </cell>
          <cell r="C56">
            <v>1022942</v>
          </cell>
        </row>
        <row r="57">
          <cell r="A57">
            <v>35004</v>
          </cell>
          <cell r="B57">
            <v>166921</v>
          </cell>
          <cell r="C57">
            <v>819821</v>
          </cell>
        </row>
        <row r="58">
          <cell r="A58">
            <v>35034</v>
          </cell>
          <cell r="B58">
            <v>157244</v>
          </cell>
          <cell r="C58">
            <v>750884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1995</v>
          </cell>
          <cell r="B60">
            <v>668762</v>
          </cell>
          <cell r="C60">
            <v>3488363</v>
          </cell>
        </row>
        <row r="62">
          <cell r="A62">
            <v>35065</v>
          </cell>
          <cell r="B62">
            <v>158391</v>
          </cell>
          <cell r="C62">
            <v>991609</v>
          </cell>
        </row>
        <row r="63">
          <cell r="A63">
            <v>35096</v>
          </cell>
          <cell r="B63">
            <v>148311</v>
          </cell>
          <cell r="C63">
            <v>775313</v>
          </cell>
        </row>
        <row r="64">
          <cell r="A64">
            <v>35125</v>
          </cell>
          <cell r="B64">
            <v>141195</v>
          </cell>
          <cell r="C64">
            <v>800263</v>
          </cell>
        </row>
        <row r="65">
          <cell r="A65">
            <v>35156</v>
          </cell>
          <cell r="B65">
            <v>125036</v>
          </cell>
          <cell r="C65">
            <v>705491</v>
          </cell>
        </row>
        <row r="66">
          <cell r="A66">
            <v>35186</v>
          </cell>
          <cell r="B66">
            <v>113230</v>
          </cell>
          <cell r="C66">
            <v>695119</v>
          </cell>
        </row>
        <row r="67">
          <cell r="A67">
            <v>35217</v>
          </cell>
          <cell r="B67">
            <v>105744</v>
          </cell>
          <cell r="C67">
            <v>644771</v>
          </cell>
        </row>
        <row r="68">
          <cell r="A68">
            <v>35247</v>
          </cell>
          <cell r="B68">
            <v>100806</v>
          </cell>
          <cell r="C68">
            <v>637034</v>
          </cell>
        </row>
        <row r="69">
          <cell r="A69">
            <v>35278</v>
          </cell>
          <cell r="B69">
            <v>92732</v>
          </cell>
          <cell r="C69">
            <v>653620</v>
          </cell>
        </row>
        <row r="70">
          <cell r="A70">
            <v>35309</v>
          </cell>
          <cell r="B70">
            <v>91875</v>
          </cell>
          <cell r="C70">
            <v>606654</v>
          </cell>
        </row>
        <row r="71">
          <cell r="A71">
            <v>35339</v>
          </cell>
          <cell r="B71">
            <v>84666</v>
          </cell>
          <cell r="C71">
            <v>585810</v>
          </cell>
        </row>
        <row r="72">
          <cell r="A72">
            <v>35370</v>
          </cell>
          <cell r="B72">
            <v>77185</v>
          </cell>
          <cell r="C72">
            <v>557561</v>
          </cell>
        </row>
        <row r="73">
          <cell r="A73">
            <v>35400</v>
          </cell>
          <cell r="B73">
            <v>79833</v>
          </cell>
          <cell r="C73">
            <v>614789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1996</v>
          </cell>
          <cell r="B75">
            <v>1319004</v>
          </cell>
          <cell r="C75">
            <v>8268034</v>
          </cell>
        </row>
        <row r="77">
          <cell r="A77">
            <v>35431</v>
          </cell>
          <cell r="B77">
            <v>78478</v>
          </cell>
          <cell r="C77">
            <v>537727</v>
          </cell>
        </row>
        <row r="78">
          <cell r="A78">
            <v>35462</v>
          </cell>
          <cell r="B78">
            <v>67809</v>
          </cell>
          <cell r="C78">
            <v>474283</v>
          </cell>
        </row>
        <row r="79">
          <cell r="A79">
            <v>35490</v>
          </cell>
          <cell r="B79">
            <v>70267</v>
          </cell>
          <cell r="C79">
            <v>555526</v>
          </cell>
        </row>
        <row r="80">
          <cell r="A80">
            <v>35521</v>
          </cell>
          <cell r="B80">
            <v>71619</v>
          </cell>
          <cell r="C80">
            <v>474451</v>
          </cell>
        </row>
        <row r="81">
          <cell r="A81">
            <v>35551</v>
          </cell>
          <cell r="B81">
            <v>66495</v>
          </cell>
          <cell r="C81">
            <v>471305</v>
          </cell>
        </row>
        <row r="82">
          <cell r="A82">
            <v>35582</v>
          </cell>
          <cell r="B82">
            <v>59223</v>
          </cell>
          <cell r="C82">
            <v>433499</v>
          </cell>
        </row>
        <row r="83">
          <cell r="A83">
            <v>35612</v>
          </cell>
          <cell r="B83">
            <v>62559</v>
          </cell>
          <cell r="C83">
            <v>446063</v>
          </cell>
        </row>
        <row r="84">
          <cell r="A84">
            <v>35643</v>
          </cell>
          <cell r="B84">
            <v>62930</v>
          </cell>
          <cell r="C84">
            <v>439066</v>
          </cell>
        </row>
        <row r="85">
          <cell r="A85">
            <v>35674</v>
          </cell>
          <cell r="B85">
            <v>54021</v>
          </cell>
          <cell r="C85">
            <v>405030</v>
          </cell>
        </row>
        <row r="86">
          <cell r="A86">
            <v>35704</v>
          </cell>
          <cell r="B86">
            <v>51281</v>
          </cell>
          <cell r="C86">
            <v>420703</v>
          </cell>
        </row>
        <row r="87">
          <cell r="A87">
            <v>35735</v>
          </cell>
          <cell r="B87">
            <v>49099</v>
          </cell>
          <cell r="C87">
            <v>374128</v>
          </cell>
        </row>
        <row r="88">
          <cell r="A88">
            <v>35765</v>
          </cell>
          <cell r="B88">
            <v>50807</v>
          </cell>
          <cell r="C88">
            <v>363282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1997</v>
          </cell>
          <cell r="B90">
            <v>744588</v>
          </cell>
          <cell r="C90">
            <v>5395063</v>
          </cell>
        </row>
        <row r="92">
          <cell r="A92">
            <v>35796</v>
          </cell>
          <cell r="B92">
            <v>50964</v>
          </cell>
          <cell r="C92">
            <v>371148</v>
          </cell>
        </row>
        <row r="93">
          <cell r="A93">
            <v>35827</v>
          </cell>
          <cell r="B93">
            <v>46024</v>
          </cell>
          <cell r="C93">
            <v>335138</v>
          </cell>
        </row>
        <row r="94">
          <cell r="A94">
            <v>35855</v>
          </cell>
          <cell r="B94">
            <v>49066</v>
          </cell>
          <cell r="C94">
            <v>353643</v>
          </cell>
        </row>
        <row r="95">
          <cell r="A95">
            <v>35886</v>
          </cell>
          <cell r="B95">
            <v>43304</v>
          </cell>
          <cell r="C95">
            <v>362561</v>
          </cell>
        </row>
        <row r="96">
          <cell r="A96">
            <v>35916</v>
          </cell>
          <cell r="B96">
            <v>38015</v>
          </cell>
          <cell r="C96">
            <v>349776</v>
          </cell>
        </row>
        <row r="97">
          <cell r="A97">
            <v>35947</v>
          </cell>
          <cell r="B97">
            <v>36813</v>
          </cell>
          <cell r="C97">
            <v>319549</v>
          </cell>
        </row>
        <row r="98">
          <cell r="A98">
            <v>35977</v>
          </cell>
          <cell r="B98">
            <v>35856</v>
          </cell>
          <cell r="C98">
            <v>359869</v>
          </cell>
        </row>
        <row r="99">
          <cell r="A99">
            <v>36008</v>
          </cell>
          <cell r="B99">
            <v>38214</v>
          </cell>
          <cell r="C99">
            <v>431724</v>
          </cell>
        </row>
        <row r="100">
          <cell r="A100">
            <v>36039</v>
          </cell>
          <cell r="B100">
            <v>35206</v>
          </cell>
          <cell r="C100">
            <v>411225</v>
          </cell>
        </row>
        <row r="101">
          <cell r="A101">
            <v>36069</v>
          </cell>
          <cell r="B101">
            <v>37021</v>
          </cell>
          <cell r="C101">
            <v>397752</v>
          </cell>
        </row>
        <row r="102">
          <cell r="A102">
            <v>36100</v>
          </cell>
          <cell r="B102">
            <v>39569</v>
          </cell>
          <cell r="C102">
            <v>380440</v>
          </cell>
        </row>
        <row r="103">
          <cell r="A103">
            <v>36130</v>
          </cell>
          <cell r="B103">
            <v>35582</v>
          </cell>
          <cell r="C103">
            <v>402567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1998</v>
          </cell>
          <cell r="B105">
            <v>485634</v>
          </cell>
          <cell r="C105">
            <v>4475392</v>
          </cell>
        </row>
        <row r="107">
          <cell r="A107">
            <v>36161</v>
          </cell>
          <cell r="B107">
            <v>38126</v>
          </cell>
          <cell r="C107">
            <v>391980</v>
          </cell>
        </row>
        <row r="108">
          <cell r="A108">
            <v>36192</v>
          </cell>
          <cell r="B108">
            <v>33366</v>
          </cell>
          <cell r="C108">
            <v>382241</v>
          </cell>
        </row>
        <row r="109">
          <cell r="A109">
            <v>36220</v>
          </cell>
          <cell r="B109">
            <v>39492</v>
          </cell>
          <cell r="C109">
            <v>404980</v>
          </cell>
        </row>
        <row r="110">
          <cell r="A110">
            <v>36251</v>
          </cell>
          <cell r="B110">
            <v>40083</v>
          </cell>
          <cell r="C110">
            <v>378048</v>
          </cell>
        </row>
        <row r="111">
          <cell r="A111">
            <v>36281</v>
          </cell>
          <cell r="B111">
            <v>36185</v>
          </cell>
          <cell r="C111">
            <v>396356</v>
          </cell>
        </row>
        <row r="112">
          <cell r="A112">
            <v>36312</v>
          </cell>
          <cell r="B112">
            <v>37352</v>
          </cell>
          <cell r="C112">
            <v>387124</v>
          </cell>
        </row>
        <row r="113">
          <cell r="A113">
            <v>36342</v>
          </cell>
          <cell r="B113">
            <v>36677</v>
          </cell>
          <cell r="C113">
            <v>360152</v>
          </cell>
        </row>
        <row r="114">
          <cell r="A114">
            <v>36373</v>
          </cell>
          <cell r="B114">
            <v>37112</v>
          </cell>
          <cell r="C114">
            <v>387591</v>
          </cell>
        </row>
        <row r="115">
          <cell r="A115">
            <v>36404</v>
          </cell>
          <cell r="B115">
            <v>34900</v>
          </cell>
          <cell r="C115">
            <v>400980</v>
          </cell>
        </row>
        <row r="116">
          <cell r="A116">
            <v>36434</v>
          </cell>
          <cell r="B116">
            <v>36899</v>
          </cell>
          <cell r="C116">
            <v>393656</v>
          </cell>
        </row>
        <row r="117">
          <cell r="A117">
            <v>36465</v>
          </cell>
          <cell r="B117">
            <v>35563</v>
          </cell>
          <cell r="C117">
            <v>359821</v>
          </cell>
        </row>
        <row r="118">
          <cell r="A118">
            <v>36495</v>
          </cell>
          <cell r="B118">
            <v>34006</v>
          </cell>
          <cell r="C118">
            <v>356267</v>
          </cell>
        </row>
        <row r="119">
          <cell r="A119" t="str">
            <v>Totals:</v>
          </cell>
          <cell r="B119" t="str">
            <v>__________</v>
          </cell>
          <cell r="C119" t="str">
            <v>__________</v>
          </cell>
        </row>
        <row r="120">
          <cell r="A120">
            <v>1999</v>
          </cell>
          <cell r="B120">
            <v>439761</v>
          </cell>
          <cell r="C120">
            <v>4599196</v>
          </cell>
        </row>
        <row r="122">
          <cell r="A122">
            <v>36526</v>
          </cell>
          <cell r="B122">
            <v>30983</v>
          </cell>
          <cell r="C122">
            <v>282142</v>
          </cell>
        </row>
        <row r="123">
          <cell r="A123">
            <v>36557</v>
          </cell>
          <cell r="B123">
            <v>28672</v>
          </cell>
          <cell r="C123">
            <v>284932</v>
          </cell>
        </row>
        <row r="124">
          <cell r="A124">
            <v>36586</v>
          </cell>
          <cell r="B124">
            <v>32520</v>
          </cell>
          <cell r="C124">
            <v>351663</v>
          </cell>
        </row>
        <row r="125">
          <cell r="A125">
            <v>36617</v>
          </cell>
          <cell r="B125">
            <v>27056</v>
          </cell>
          <cell r="C125">
            <v>329916</v>
          </cell>
        </row>
        <row r="126">
          <cell r="A126">
            <v>36647</v>
          </cell>
          <cell r="B126">
            <v>28195</v>
          </cell>
          <cell r="C126">
            <v>313162</v>
          </cell>
        </row>
        <row r="127">
          <cell r="A127">
            <v>36678</v>
          </cell>
          <cell r="B127">
            <v>27442</v>
          </cell>
          <cell r="C127">
            <v>299237</v>
          </cell>
        </row>
        <row r="128">
          <cell r="A128">
            <v>36708</v>
          </cell>
          <cell r="B128">
            <v>24994</v>
          </cell>
          <cell r="C128">
            <v>335489</v>
          </cell>
        </row>
        <row r="129">
          <cell r="A129">
            <v>36739</v>
          </cell>
          <cell r="B129">
            <v>26222</v>
          </cell>
          <cell r="C129">
            <v>368493</v>
          </cell>
        </row>
        <row r="130">
          <cell r="A130">
            <v>36770</v>
          </cell>
          <cell r="B130">
            <v>24863</v>
          </cell>
          <cell r="C130">
            <v>340919</v>
          </cell>
        </row>
        <row r="131">
          <cell r="A131">
            <v>36800</v>
          </cell>
          <cell r="B131">
            <v>26160</v>
          </cell>
          <cell r="C131">
            <v>349726</v>
          </cell>
        </row>
        <row r="132">
          <cell r="A132">
            <v>36831</v>
          </cell>
          <cell r="B132">
            <v>23930</v>
          </cell>
          <cell r="C132">
            <v>325201</v>
          </cell>
        </row>
        <row r="133">
          <cell r="A133">
            <v>36861</v>
          </cell>
          <cell r="B133">
            <v>27407</v>
          </cell>
          <cell r="C133">
            <v>334184</v>
          </cell>
        </row>
        <row r="134">
          <cell r="A134" t="str">
            <v>Totals:</v>
          </cell>
          <cell r="B134" t="str">
            <v>__________</v>
          </cell>
          <cell r="C134" t="str">
            <v>__________</v>
          </cell>
        </row>
        <row r="135">
          <cell r="A135">
            <v>2000</v>
          </cell>
          <cell r="B135">
            <v>328444</v>
          </cell>
          <cell r="C135">
            <v>3915064</v>
          </cell>
        </row>
        <row r="137">
          <cell r="A137">
            <v>36892</v>
          </cell>
          <cell r="B137">
            <v>24375</v>
          </cell>
          <cell r="C137">
            <v>326644</v>
          </cell>
        </row>
        <row r="138">
          <cell r="A138">
            <v>36923</v>
          </cell>
          <cell r="B138">
            <v>22150</v>
          </cell>
          <cell r="C138">
            <v>300153</v>
          </cell>
        </row>
        <row r="139">
          <cell r="A139">
            <v>36951</v>
          </cell>
          <cell r="B139">
            <v>24209</v>
          </cell>
          <cell r="C139">
            <v>319722</v>
          </cell>
        </row>
        <row r="140">
          <cell r="A140">
            <v>36982</v>
          </cell>
          <cell r="B140">
            <v>24879</v>
          </cell>
          <cell r="C140">
            <v>304760</v>
          </cell>
        </row>
        <row r="141">
          <cell r="A141">
            <v>37012</v>
          </cell>
          <cell r="B141">
            <v>18261</v>
          </cell>
          <cell r="C141">
            <v>279121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65">
          <cell r="A65">
            <v>34973</v>
          </cell>
          <cell r="B65">
            <v>232918</v>
          </cell>
          <cell r="C65">
            <v>1367271</v>
          </cell>
        </row>
        <row r="66">
          <cell r="A66">
            <v>35004</v>
          </cell>
          <cell r="B66">
            <v>299558</v>
          </cell>
          <cell r="C66">
            <v>2063998</v>
          </cell>
        </row>
        <row r="67">
          <cell r="A67">
            <v>35034</v>
          </cell>
          <cell r="B67">
            <v>282148</v>
          </cell>
          <cell r="C67">
            <v>2098315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1995</v>
          </cell>
          <cell r="B69">
            <v>814624</v>
          </cell>
          <cell r="C69">
            <v>5529584</v>
          </cell>
        </row>
        <row r="71">
          <cell r="A71">
            <v>35065</v>
          </cell>
          <cell r="B71">
            <v>265859</v>
          </cell>
          <cell r="C71">
            <v>1979360</v>
          </cell>
        </row>
        <row r="72">
          <cell r="A72">
            <v>35096</v>
          </cell>
          <cell r="B72">
            <v>241296</v>
          </cell>
          <cell r="C72">
            <v>1855278</v>
          </cell>
        </row>
        <row r="73">
          <cell r="A73">
            <v>35125</v>
          </cell>
          <cell r="B73">
            <v>262949</v>
          </cell>
          <cell r="C73">
            <v>1764647</v>
          </cell>
        </row>
        <row r="74">
          <cell r="A74">
            <v>35156</v>
          </cell>
          <cell r="B74">
            <v>242177</v>
          </cell>
          <cell r="C74">
            <v>1797071</v>
          </cell>
        </row>
        <row r="75">
          <cell r="A75">
            <v>35186</v>
          </cell>
          <cell r="B75">
            <v>242453</v>
          </cell>
          <cell r="C75">
            <v>1797036</v>
          </cell>
        </row>
        <row r="76">
          <cell r="A76">
            <v>35217</v>
          </cell>
          <cell r="B76">
            <v>233418</v>
          </cell>
          <cell r="C76">
            <v>1693197</v>
          </cell>
        </row>
        <row r="77">
          <cell r="A77">
            <v>35247</v>
          </cell>
          <cell r="B77">
            <v>222187</v>
          </cell>
          <cell r="C77">
            <v>1667161</v>
          </cell>
        </row>
        <row r="78">
          <cell r="A78">
            <v>35278</v>
          </cell>
          <cell r="B78">
            <v>219897</v>
          </cell>
          <cell r="C78">
            <v>1665201</v>
          </cell>
        </row>
        <row r="79">
          <cell r="A79">
            <v>35309</v>
          </cell>
          <cell r="B79">
            <v>215906</v>
          </cell>
          <cell r="C79">
            <v>1519671</v>
          </cell>
        </row>
        <row r="80">
          <cell r="A80">
            <v>35339</v>
          </cell>
          <cell r="B80">
            <v>209598</v>
          </cell>
          <cell r="C80">
            <v>1550563</v>
          </cell>
        </row>
        <row r="81">
          <cell r="A81">
            <v>35370</v>
          </cell>
          <cell r="B81">
            <v>195527</v>
          </cell>
          <cell r="C81">
            <v>1449180</v>
          </cell>
        </row>
        <row r="82">
          <cell r="A82">
            <v>35400</v>
          </cell>
          <cell r="B82">
            <v>201867</v>
          </cell>
          <cell r="C82">
            <v>1546873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1996</v>
          </cell>
          <cell r="B84">
            <v>2753134</v>
          </cell>
          <cell r="C84">
            <v>20285238</v>
          </cell>
        </row>
        <row r="86">
          <cell r="A86">
            <v>35431</v>
          </cell>
          <cell r="B86">
            <v>197735</v>
          </cell>
          <cell r="C86">
            <v>1505649</v>
          </cell>
        </row>
        <row r="87">
          <cell r="A87">
            <v>35462</v>
          </cell>
          <cell r="B87">
            <v>184255</v>
          </cell>
          <cell r="C87">
            <v>1345184</v>
          </cell>
        </row>
        <row r="88">
          <cell r="A88">
            <v>35490</v>
          </cell>
          <cell r="B88">
            <v>193431</v>
          </cell>
          <cell r="C88">
            <v>1386223</v>
          </cell>
        </row>
        <row r="89">
          <cell r="A89">
            <v>35521</v>
          </cell>
          <cell r="B89">
            <v>178454</v>
          </cell>
          <cell r="C89">
            <v>1428928</v>
          </cell>
        </row>
        <row r="90">
          <cell r="A90">
            <v>35551</v>
          </cell>
          <cell r="B90">
            <v>187148</v>
          </cell>
          <cell r="C90">
            <v>1570835</v>
          </cell>
        </row>
        <row r="91">
          <cell r="A91">
            <v>35582</v>
          </cell>
          <cell r="B91">
            <v>183071</v>
          </cell>
          <cell r="C91">
            <v>1486053</v>
          </cell>
        </row>
        <row r="92">
          <cell r="A92">
            <v>35612</v>
          </cell>
          <cell r="B92">
            <v>187993</v>
          </cell>
          <cell r="C92">
            <v>1485185</v>
          </cell>
        </row>
        <row r="93">
          <cell r="A93">
            <v>35643</v>
          </cell>
          <cell r="B93">
            <v>183691</v>
          </cell>
          <cell r="C93">
            <v>1285859</v>
          </cell>
        </row>
        <row r="94">
          <cell r="A94">
            <v>35674</v>
          </cell>
          <cell r="B94">
            <v>172129</v>
          </cell>
          <cell r="C94">
            <v>1271397</v>
          </cell>
        </row>
        <row r="95">
          <cell r="A95">
            <v>35704</v>
          </cell>
          <cell r="B95">
            <v>175377</v>
          </cell>
          <cell r="C95">
            <v>1227409</v>
          </cell>
        </row>
        <row r="96">
          <cell r="A96">
            <v>35735</v>
          </cell>
          <cell r="B96">
            <v>171623</v>
          </cell>
          <cell r="C96">
            <v>1338076</v>
          </cell>
        </row>
        <row r="97">
          <cell r="A97">
            <v>35765</v>
          </cell>
          <cell r="B97">
            <v>151006</v>
          </cell>
          <cell r="C97">
            <v>1115816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1997</v>
          </cell>
          <cell r="B99">
            <v>2165913</v>
          </cell>
          <cell r="C99">
            <v>16446614</v>
          </cell>
        </row>
        <row r="101">
          <cell r="A101">
            <v>35796</v>
          </cell>
          <cell r="B101">
            <v>154820</v>
          </cell>
          <cell r="C101">
            <v>1102146</v>
          </cell>
        </row>
        <row r="102">
          <cell r="A102">
            <v>35827</v>
          </cell>
          <cell r="B102">
            <v>137142</v>
          </cell>
          <cell r="C102">
            <v>1013642</v>
          </cell>
        </row>
        <row r="103">
          <cell r="A103">
            <v>35855</v>
          </cell>
          <cell r="B103">
            <v>150908</v>
          </cell>
          <cell r="C103">
            <v>1169768</v>
          </cell>
        </row>
        <row r="104">
          <cell r="A104">
            <v>35886</v>
          </cell>
          <cell r="B104">
            <v>139364</v>
          </cell>
          <cell r="C104">
            <v>1121687</v>
          </cell>
        </row>
        <row r="105">
          <cell r="A105">
            <v>35916</v>
          </cell>
          <cell r="B105">
            <v>138110</v>
          </cell>
          <cell r="C105">
            <v>1155259</v>
          </cell>
        </row>
        <row r="106">
          <cell r="A106">
            <v>35947</v>
          </cell>
          <cell r="B106">
            <v>130376</v>
          </cell>
          <cell r="C106">
            <v>1106751</v>
          </cell>
        </row>
        <row r="107">
          <cell r="A107">
            <v>35977</v>
          </cell>
          <cell r="B107">
            <v>126788</v>
          </cell>
          <cell r="C107">
            <v>1100296</v>
          </cell>
        </row>
        <row r="108">
          <cell r="A108">
            <v>36008</v>
          </cell>
          <cell r="B108">
            <v>127290</v>
          </cell>
          <cell r="C108">
            <v>1107332</v>
          </cell>
        </row>
        <row r="109">
          <cell r="A109">
            <v>36039</v>
          </cell>
          <cell r="B109">
            <v>122451</v>
          </cell>
          <cell r="C109">
            <v>1105697</v>
          </cell>
        </row>
        <row r="110">
          <cell r="A110">
            <v>36069</v>
          </cell>
          <cell r="B110">
            <v>123053</v>
          </cell>
          <cell r="C110">
            <v>1080934</v>
          </cell>
        </row>
        <row r="111">
          <cell r="A111">
            <v>36100</v>
          </cell>
          <cell r="B111">
            <v>113960</v>
          </cell>
          <cell r="C111">
            <v>1017419</v>
          </cell>
        </row>
        <row r="112">
          <cell r="A112">
            <v>36130</v>
          </cell>
          <cell r="B112">
            <v>110992</v>
          </cell>
          <cell r="C112">
            <v>977847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1998</v>
          </cell>
          <cell r="B114">
            <v>1575254</v>
          </cell>
          <cell r="C114">
            <v>13058778</v>
          </cell>
        </row>
        <row r="116">
          <cell r="A116">
            <v>36161</v>
          </cell>
          <cell r="B116">
            <v>114166</v>
          </cell>
          <cell r="C116">
            <v>1083068</v>
          </cell>
        </row>
        <row r="117">
          <cell r="A117">
            <v>36192</v>
          </cell>
          <cell r="B117">
            <v>101743</v>
          </cell>
          <cell r="C117">
            <v>969434</v>
          </cell>
        </row>
        <row r="118">
          <cell r="A118">
            <v>36220</v>
          </cell>
          <cell r="B118">
            <v>113842</v>
          </cell>
          <cell r="C118">
            <v>1059247</v>
          </cell>
        </row>
        <row r="119">
          <cell r="A119">
            <v>36251</v>
          </cell>
          <cell r="B119">
            <v>112139</v>
          </cell>
          <cell r="C119">
            <v>1017740</v>
          </cell>
        </row>
        <row r="120">
          <cell r="A120">
            <v>36281</v>
          </cell>
          <cell r="B120">
            <v>112415</v>
          </cell>
          <cell r="C120">
            <v>1078061</v>
          </cell>
        </row>
        <row r="121">
          <cell r="A121">
            <v>36312</v>
          </cell>
          <cell r="B121">
            <v>106255</v>
          </cell>
          <cell r="C121">
            <v>1057704</v>
          </cell>
        </row>
        <row r="122">
          <cell r="A122">
            <v>36342</v>
          </cell>
          <cell r="B122">
            <v>109125</v>
          </cell>
          <cell r="C122">
            <v>1080756</v>
          </cell>
        </row>
        <row r="123">
          <cell r="A123">
            <v>36373</v>
          </cell>
          <cell r="B123">
            <v>106333</v>
          </cell>
          <cell r="C123">
            <v>1042844</v>
          </cell>
        </row>
        <row r="124">
          <cell r="A124">
            <v>36404</v>
          </cell>
          <cell r="B124">
            <v>113628</v>
          </cell>
          <cell r="C124">
            <v>1034349</v>
          </cell>
        </row>
        <row r="125">
          <cell r="A125">
            <v>36434</v>
          </cell>
          <cell r="B125">
            <v>116058</v>
          </cell>
          <cell r="C125">
            <v>1080576</v>
          </cell>
        </row>
        <row r="126">
          <cell r="A126">
            <v>36465</v>
          </cell>
          <cell r="B126">
            <v>109313</v>
          </cell>
          <cell r="C126">
            <v>973180</v>
          </cell>
        </row>
        <row r="127">
          <cell r="A127">
            <v>36495</v>
          </cell>
          <cell r="B127">
            <v>105927</v>
          </cell>
          <cell r="C127">
            <v>903468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1999</v>
          </cell>
          <cell r="B129">
            <v>1320944</v>
          </cell>
          <cell r="C129">
            <v>12380427</v>
          </cell>
        </row>
        <row r="131">
          <cell r="A131">
            <v>36526</v>
          </cell>
          <cell r="B131">
            <v>111001</v>
          </cell>
          <cell r="C131">
            <v>905643</v>
          </cell>
        </row>
        <row r="132">
          <cell r="A132">
            <v>36557</v>
          </cell>
          <cell r="B132">
            <v>107434</v>
          </cell>
          <cell r="C132">
            <v>857548</v>
          </cell>
        </row>
        <row r="133">
          <cell r="A133">
            <v>36586</v>
          </cell>
          <cell r="B133">
            <v>102779</v>
          </cell>
          <cell r="C133">
            <v>886102</v>
          </cell>
        </row>
        <row r="134">
          <cell r="A134">
            <v>36617</v>
          </cell>
          <cell r="B134">
            <v>100495</v>
          </cell>
          <cell r="C134">
            <v>856032</v>
          </cell>
        </row>
        <row r="135">
          <cell r="A135">
            <v>36647</v>
          </cell>
          <cell r="B135">
            <v>99821</v>
          </cell>
          <cell r="C135">
            <v>868382</v>
          </cell>
        </row>
        <row r="136">
          <cell r="A136">
            <v>36678</v>
          </cell>
          <cell r="B136">
            <v>95366</v>
          </cell>
          <cell r="C136">
            <v>786676</v>
          </cell>
        </row>
        <row r="137">
          <cell r="A137">
            <v>36708</v>
          </cell>
          <cell r="B137">
            <v>94062</v>
          </cell>
          <cell r="C137">
            <v>816732</v>
          </cell>
        </row>
        <row r="138">
          <cell r="A138">
            <v>36739</v>
          </cell>
          <cell r="B138">
            <v>92992</v>
          </cell>
          <cell r="C138">
            <v>815316</v>
          </cell>
        </row>
        <row r="139">
          <cell r="A139">
            <v>36770</v>
          </cell>
          <cell r="B139">
            <v>89828</v>
          </cell>
          <cell r="C139">
            <v>733928</v>
          </cell>
        </row>
        <row r="140">
          <cell r="A140">
            <v>36800</v>
          </cell>
          <cell r="B140">
            <v>92263</v>
          </cell>
          <cell r="C140">
            <v>728029</v>
          </cell>
        </row>
        <row r="141">
          <cell r="A141">
            <v>36831</v>
          </cell>
          <cell r="B141">
            <v>91099</v>
          </cell>
          <cell r="C141">
            <v>663311</v>
          </cell>
        </row>
        <row r="142">
          <cell r="A142">
            <v>36861</v>
          </cell>
          <cell r="B142">
            <v>90627</v>
          </cell>
          <cell r="C142">
            <v>687962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2000</v>
          </cell>
          <cell r="B144">
            <v>1167767</v>
          </cell>
          <cell r="C144">
            <v>9605661</v>
          </cell>
        </row>
        <row r="146">
          <cell r="A146">
            <v>36892</v>
          </cell>
          <cell r="B146">
            <v>87441</v>
          </cell>
          <cell r="C146">
            <v>625676</v>
          </cell>
        </row>
        <row r="147">
          <cell r="A147">
            <v>36923</v>
          </cell>
          <cell r="B147">
            <v>76521</v>
          </cell>
          <cell r="C147">
            <v>613697</v>
          </cell>
        </row>
        <row r="148">
          <cell r="A148">
            <v>36951</v>
          </cell>
          <cell r="B148">
            <v>83205</v>
          </cell>
          <cell r="C148">
            <v>694968</v>
          </cell>
        </row>
        <row r="149">
          <cell r="A149">
            <v>36982</v>
          </cell>
          <cell r="B149">
            <v>78419</v>
          </cell>
          <cell r="C149">
            <v>671030</v>
          </cell>
        </row>
        <row r="150">
          <cell r="A150">
            <v>37012</v>
          </cell>
          <cell r="B150">
            <v>63950</v>
          </cell>
          <cell r="C150">
            <v>565521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eber"/>
    </sheetNames>
    <sheetDataSet>
      <sheetData sheetId="0">
        <row r="63">
          <cell r="A63">
            <v>35004</v>
          </cell>
          <cell r="B63">
            <v>244243</v>
          </cell>
          <cell r="C63">
            <v>1128674</v>
          </cell>
        </row>
        <row r="64">
          <cell r="A64">
            <v>35034</v>
          </cell>
          <cell r="B64">
            <v>329800</v>
          </cell>
          <cell r="C64">
            <v>1630987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1995</v>
          </cell>
          <cell r="B66">
            <v>574043</v>
          </cell>
          <cell r="C66">
            <v>2759661</v>
          </cell>
        </row>
        <row r="68">
          <cell r="A68">
            <v>35065</v>
          </cell>
          <cell r="B68">
            <v>288602</v>
          </cell>
          <cell r="C68">
            <v>1601522</v>
          </cell>
        </row>
        <row r="69">
          <cell r="A69">
            <v>35096</v>
          </cell>
          <cell r="B69">
            <v>263112</v>
          </cell>
          <cell r="C69">
            <v>1540702</v>
          </cell>
        </row>
        <row r="70">
          <cell r="A70">
            <v>35125</v>
          </cell>
          <cell r="B70">
            <v>282114</v>
          </cell>
          <cell r="C70">
            <v>1598269</v>
          </cell>
        </row>
        <row r="71">
          <cell r="A71">
            <v>35156</v>
          </cell>
          <cell r="B71">
            <v>263890</v>
          </cell>
          <cell r="C71">
            <v>1482911</v>
          </cell>
        </row>
        <row r="72">
          <cell r="A72">
            <v>35186</v>
          </cell>
          <cell r="B72">
            <v>259477</v>
          </cell>
          <cell r="C72">
            <v>1567617</v>
          </cell>
        </row>
        <row r="73">
          <cell r="A73">
            <v>35217</v>
          </cell>
          <cell r="B73">
            <v>242740</v>
          </cell>
          <cell r="C73">
            <v>1461825</v>
          </cell>
        </row>
        <row r="74">
          <cell r="A74">
            <v>35247</v>
          </cell>
          <cell r="B74">
            <v>251208</v>
          </cell>
          <cell r="C74">
            <v>1397861</v>
          </cell>
        </row>
        <row r="75">
          <cell r="A75">
            <v>35278</v>
          </cell>
          <cell r="B75">
            <v>237732</v>
          </cell>
          <cell r="C75">
            <v>1368176</v>
          </cell>
        </row>
        <row r="76">
          <cell r="A76">
            <v>35309</v>
          </cell>
          <cell r="B76">
            <v>213139</v>
          </cell>
          <cell r="C76">
            <v>1289508</v>
          </cell>
        </row>
        <row r="77">
          <cell r="A77">
            <v>35339</v>
          </cell>
          <cell r="B77">
            <v>218474</v>
          </cell>
          <cell r="C77">
            <v>1250079</v>
          </cell>
        </row>
        <row r="78">
          <cell r="A78">
            <v>35370</v>
          </cell>
          <cell r="B78">
            <v>206717</v>
          </cell>
          <cell r="C78">
            <v>1158137</v>
          </cell>
        </row>
        <row r="79">
          <cell r="A79">
            <v>35400</v>
          </cell>
          <cell r="B79">
            <v>210290</v>
          </cell>
          <cell r="C79">
            <v>1123690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1996</v>
          </cell>
          <cell r="B81">
            <v>2937495</v>
          </cell>
          <cell r="C81">
            <v>16840297</v>
          </cell>
        </row>
        <row r="83">
          <cell r="A83">
            <v>35431</v>
          </cell>
          <cell r="B83">
            <v>206564</v>
          </cell>
          <cell r="C83">
            <v>1072148</v>
          </cell>
        </row>
        <row r="84">
          <cell r="A84">
            <v>35462</v>
          </cell>
          <cell r="B84">
            <v>190806</v>
          </cell>
          <cell r="C84">
            <v>979898</v>
          </cell>
        </row>
        <row r="85">
          <cell r="A85">
            <v>35490</v>
          </cell>
          <cell r="B85">
            <v>203681</v>
          </cell>
          <cell r="C85">
            <v>1070135</v>
          </cell>
        </row>
        <row r="86">
          <cell r="A86">
            <v>35521</v>
          </cell>
          <cell r="B86">
            <v>197775</v>
          </cell>
          <cell r="C86">
            <v>1010908</v>
          </cell>
        </row>
        <row r="87">
          <cell r="A87">
            <v>35551</v>
          </cell>
          <cell r="B87">
            <v>194702</v>
          </cell>
          <cell r="C87">
            <v>1034300</v>
          </cell>
        </row>
        <row r="88">
          <cell r="A88">
            <v>35582</v>
          </cell>
          <cell r="B88">
            <v>181011</v>
          </cell>
          <cell r="C88">
            <v>997153</v>
          </cell>
        </row>
        <row r="89">
          <cell r="A89">
            <v>35612</v>
          </cell>
          <cell r="B89">
            <v>186305</v>
          </cell>
          <cell r="C89">
            <v>947245</v>
          </cell>
        </row>
        <row r="90">
          <cell r="A90">
            <v>35643</v>
          </cell>
          <cell r="B90">
            <v>175355</v>
          </cell>
          <cell r="C90">
            <v>925714</v>
          </cell>
        </row>
        <row r="91">
          <cell r="A91">
            <v>35674</v>
          </cell>
          <cell r="B91">
            <v>173525</v>
          </cell>
          <cell r="C91">
            <v>953008</v>
          </cell>
        </row>
        <row r="92">
          <cell r="A92">
            <v>35704</v>
          </cell>
          <cell r="B92">
            <v>185138</v>
          </cell>
          <cell r="C92">
            <v>949572</v>
          </cell>
        </row>
        <row r="93">
          <cell r="A93">
            <v>35735</v>
          </cell>
          <cell r="B93">
            <v>172460</v>
          </cell>
          <cell r="C93">
            <v>898534</v>
          </cell>
        </row>
        <row r="94">
          <cell r="A94">
            <v>35765</v>
          </cell>
          <cell r="B94">
            <v>172412</v>
          </cell>
          <cell r="C94">
            <v>885706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1997</v>
          </cell>
          <cell r="B96">
            <v>2239734</v>
          </cell>
          <cell r="C96">
            <v>11724321</v>
          </cell>
        </row>
        <row r="98">
          <cell r="A98">
            <v>35796</v>
          </cell>
          <cell r="B98">
            <v>169583</v>
          </cell>
          <cell r="C98">
            <v>875301</v>
          </cell>
        </row>
        <row r="99">
          <cell r="A99">
            <v>35827</v>
          </cell>
          <cell r="B99">
            <v>149108</v>
          </cell>
          <cell r="C99">
            <v>793755</v>
          </cell>
        </row>
        <row r="100">
          <cell r="A100">
            <v>35855</v>
          </cell>
          <cell r="B100">
            <v>159932</v>
          </cell>
          <cell r="C100">
            <v>883253</v>
          </cell>
        </row>
        <row r="101">
          <cell r="A101">
            <v>35886</v>
          </cell>
          <cell r="B101">
            <v>146725</v>
          </cell>
          <cell r="C101">
            <v>876194</v>
          </cell>
        </row>
        <row r="102">
          <cell r="A102">
            <v>35916</v>
          </cell>
          <cell r="B102">
            <v>161772</v>
          </cell>
          <cell r="C102">
            <v>931435</v>
          </cell>
        </row>
        <row r="103">
          <cell r="A103">
            <v>35947</v>
          </cell>
          <cell r="B103">
            <v>143231</v>
          </cell>
          <cell r="C103">
            <v>865109</v>
          </cell>
        </row>
        <row r="104">
          <cell r="A104">
            <v>35977</v>
          </cell>
          <cell r="B104">
            <v>137325</v>
          </cell>
          <cell r="C104">
            <v>857287</v>
          </cell>
        </row>
        <row r="105">
          <cell r="A105">
            <v>36008</v>
          </cell>
          <cell r="B105">
            <v>140171</v>
          </cell>
          <cell r="C105">
            <v>843174</v>
          </cell>
        </row>
        <row r="106">
          <cell r="A106">
            <v>36039</v>
          </cell>
          <cell r="B106">
            <v>130005</v>
          </cell>
          <cell r="C106">
            <v>797219</v>
          </cell>
        </row>
        <row r="107">
          <cell r="A107">
            <v>36069</v>
          </cell>
          <cell r="B107">
            <v>142431</v>
          </cell>
          <cell r="C107">
            <v>828967</v>
          </cell>
        </row>
        <row r="108">
          <cell r="A108">
            <v>36100</v>
          </cell>
          <cell r="B108">
            <v>134280</v>
          </cell>
          <cell r="C108">
            <v>780650</v>
          </cell>
        </row>
        <row r="109">
          <cell r="A109">
            <v>36130</v>
          </cell>
          <cell r="B109">
            <v>126022</v>
          </cell>
          <cell r="C109">
            <v>738081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1998</v>
          </cell>
          <cell r="B111">
            <v>1740585</v>
          </cell>
          <cell r="C111">
            <v>10070425</v>
          </cell>
        </row>
        <row r="113">
          <cell r="A113">
            <v>36161</v>
          </cell>
          <cell r="B113">
            <v>129231</v>
          </cell>
          <cell r="C113">
            <v>749222</v>
          </cell>
        </row>
        <row r="114">
          <cell r="A114">
            <v>36192</v>
          </cell>
          <cell r="B114">
            <v>117838</v>
          </cell>
          <cell r="C114">
            <v>670206</v>
          </cell>
        </row>
        <row r="115">
          <cell r="A115">
            <v>36220</v>
          </cell>
          <cell r="B115">
            <v>136948</v>
          </cell>
          <cell r="C115">
            <v>749701</v>
          </cell>
        </row>
        <row r="116">
          <cell r="A116">
            <v>36251</v>
          </cell>
          <cell r="B116">
            <v>134607</v>
          </cell>
          <cell r="C116">
            <v>738746</v>
          </cell>
        </row>
        <row r="117">
          <cell r="A117">
            <v>36281</v>
          </cell>
          <cell r="B117">
            <v>137770</v>
          </cell>
          <cell r="C117">
            <v>738428</v>
          </cell>
        </row>
        <row r="118">
          <cell r="A118">
            <v>36312</v>
          </cell>
          <cell r="B118">
            <v>130237</v>
          </cell>
          <cell r="C118">
            <v>683874</v>
          </cell>
        </row>
        <row r="119">
          <cell r="A119">
            <v>36342</v>
          </cell>
          <cell r="B119">
            <v>131947</v>
          </cell>
          <cell r="C119">
            <v>717479</v>
          </cell>
        </row>
        <row r="120">
          <cell r="A120">
            <v>36373</v>
          </cell>
          <cell r="B120">
            <v>130639</v>
          </cell>
          <cell r="C120">
            <v>687100</v>
          </cell>
        </row>
        <row r="121">
          <cell r="A121">
            <v>36404</v>
          </cell>
          <cell r="B121">
            <v>129879</v>
          </cell>
          <cell r="C121">
            <v>654863</v>
          </cell>
        </row>
        <row r="122">
          <cell r="A122">
            <v>36434</v>
          </cell>
          <cell r="B122">
            <v>136911</v>
          </cell>
          <cell r="C122">
            <v>668895</v>
          </cell>
        </row>
        <row r="123">
          <cell r="A123">
            <v>36465</v>
          </cell>
          <cell r="B123">
            <v>129235</v>
          </cell>
          <cell r="C123">
            <v>641888</v>
          </cell>
        </row>
        <row r="124">
          <cell r="A124">
            <v>36495</v>
          </cell>
          <cell r="B124">
            <v>135448</v>
          </cell>
          <cell r="C124">
            <v>649206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1999</v>
          </cell>
          <cell r="B126">
            <v>1580690</v>
          </cell>
          <cell r="C126">
            <v>8349608</v>
          </cell>
        </row>
        <row r="128">
          <cell r="A128">
            <v>36526</v>
          </cell>
          <cell r="B128">
            <v>133545</v>
          </cell>
          <cell r="C128">
            <v>653674</v>
          </cell>
        </row>
        <row r="129">
          <cell r="A129">
            <v>36557</v>
          </cell>
          <cell r="B129">
            <v>121847</v>
          </cell>
          <cell r="C129">
            <v>610425</v>
          </cell>
        </row>
        <row r="130">
          <cell r="A130">
            <v>36586</v>
          </cell>
          <cell r="B130">
            <v>128874</v>
          </cell>
          <cell r="C130">
            <v>647991</v>
          </cell>
        </row>
        <row r="131">
          <cell r="A131">
            <v>36617</v>
          </cell>
          <cell r="B131">
            <v>133905</v>
          </cell>
          <cell r="C131">
            <v>613974</v>
          </cell>
        </row>
        <row r="132">
          <cell r="A132">
            <v>36647</v>
          </cell>
          <cell r="B132">
            <v>122780</v>
          </cell>
          <cell r="C132">
            <v>622203</v>
          </cell>
        </row>
        <row r="133">
          <cell r="A133">
            <v>36678</v>
          </cell>
          <cell r="B133">
            <v>115495</v>
          </cell>
          <cell r="C133">
            <v>580922</v>
          </cell>
        </row>
        <row r="134">
          <cell r="A134">
            <v>36708</v>
          </cell>
          <cell r="B134">
            <v>115383</v>
          </cell>
          <cell r="C134">
            <v>560200</v>
          </cell>
        </row>
        <row r="135">
          <cell r="A135">
            <v>36739</v>
          </cell>
          <cell r="B135">
            <v>116345</v>
          </cell>
          <cell r="C135">
            <v>566613</v>
          </cell>
        </row>
        <row r="136">
          <cell r="A136">
            <v>36770</v>
          </cell>
          <cell r="B136">
            <v>112728</v>
          </cell>
          <cell r="C136">
            <v>542365</v>
          </cell>
        </row>
        <row r="137">
          <cell r="A137">
            <v>36800</v>
          </cell>
          <cell r="B137">
            <v>117858</v>
          </cell>
          <cell r="C137">
            <v>569539</v>
          </cell>
        </row>
        <row r="138">
          <cell r="A138">
            <v>36831</v>
          </cell>
          <cell r="B138">
            <v>117350</v>
          </cell>
          <cell r="C138">
            <v>542027</v>
          </cell>
        </row>
        <row r="139">
          <cell r="A139">
            <v>36861</v>
          </cell>
          <cell r="B139">
            <v>113204</v>
          </cell>
          <cell r="C139">
            <v>549549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2000</v>
          </cell>
          <cell r="B141">
            <v>1449314</v>
          </cell>
          <cell r="C141">
            <v>7059482</v>
          </cell>
        </row>
        <row r="143">
          <cell r="A143">
            <v>36892</v>
          </cell>
          <cell r="B143">
            <v>125021</v>
          </cell>
          <cell r="C143">
            <v>553822</v>
          </cell>
        </row>
        <row r="144">
          <cell r="A144">
            <v>36923</v>
          </cell>
          <cell r="B144">
            <v>98304</v>
          </cell>
          <cell r="C144">
            <v>485416</v>
          </cell>
        </row>
        <row r="145">
          <cell r="A145">
            <v>36951</v>
          </cell>
          <cell r="B145">
            <v>108445</v>
          </cell>
          <cell r="C145">
            <v>538525</v>
          </cell>
        </row>
        <row r="146">
          <cell r="A146">
            <v>36982</v>
          </cell>
          <cell r="B146">
            <v>102143</v>
          </cell>
          <cell r="C146">
            <v>525096</v>
          </cell>
        </row>
        <row r="147">
          <cell r="A147">
            <v>37012</v>
          </cell>
          <cell r="B147">
            <v>93169</v>
          </cell>
          <cell r="C147">
            <v>492861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53">
          <cell r="A53">
            <v>35034</v>
          </cell>
          <cell r="B53">
            <v>170274</v>
          </cell>
          <cell r="C53">
            <v>931468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</row>
        <row r="55">
          <cell r="A55">
            <v>1995</v>
          </cell>
          <cell r="B55">
            <v>170274</v>
          </cell>
          <cell r="C55">
            <v>931468</v>
          </cell>
        </row>
        <row r="57">
          <cell r="A57">
            <v>35065</v>
          </cell>
          <cell r="B57">
            <v>207898</v>
          </cell>
          <cell r="C57">
            <v>1525066</v>
          </cell>
        </row>
        <row r="58">
          <cell r="A58">
            <v>35096</v>
          </cell>
          <cell r="B58">
            <v>178389</v>
          </cell>
          <cell r="C58">
            <v>1467432</v>
          </cell>
        </row>
        <row r="59">
          <cell r="A59">
            <v>35125</v>
          </cell>
          <cell r="B59">
            <v>185815</v>
          </cell>
          <cell r="C59">
            <v>1364494</v>
          </cell>
        </row>
        <row r="60">
          <cell r="A60">
            <v>35156</v>
          </cell>
          <cell r="B60">
            <v>150576</v>
          </cell>
          <cell r="C60">
            <v>1093628</v>
          </cell>
        </row>
        <row r="61">
          <cell r="A61">
            <v>35186</v>
          </cell>
          <cell r="B61">
            <v>135000</v>
          </cell>
          <cell r="C61">
            <v>1055725</v>
          </cell>
        </row>
        <row r="62">
          <cell r="A62">
            <v>35217</v>
          </cell>
          <cell r="B62">
            <v>133533</v>
          </cell>
          <cell r="C62">
            <v>908512</v>
          </cell>
        </row>
        <row r="63">
          <cell r="A63">
            <v>35247</v>
          </cell>
          <cell r="B63">
            <v>148690</v>
          </cell>
          <cell r="C63">
            <v>895712</v>
          </cell>
        </row>
        <row r="64">
          <cell r="A64">
            <v>35278</v>
          </cell>
          <cell r="B64">
            <v>135893</v>
          </cell>
          <cell r="C64">
            <v>740898</v>
          </cell>
        </row>
        <row r="65">
          <cell r="A65">
            <v>35309</v>
          </cell>
          <cell r="B65">
            <v>115153</v>
          </cell>
          <cell r="C65">
            <v>651061</v>
          </cell>
        </row>
        <row r="66">
          <cell r="A66">
            <v>35339</v>
          </cell>
          <cell r="B66">
            <v>114894</v>
          </cell>
          <cell r="C66">
            <v>675952</v>
          </cell>
        </row>
        <row r="67">
          <cell r="A67">
            <v>35370</v>
          </cell>
          <cell r="B67">
            <v>97065</v>
          </cell>
          <cell r="C67">
            <v>627956</v>
          </cell>
        </row>
        <row r="68">
          <cell r="A68">
            <v>35400</v>
          </cell>
          <cell r="B68">
            <v>104813</v>
          </cell>
          <cell r="C68">
            <v>645325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1996</v>
          </cell>
          <cell r="B70">
            <v>1707719</v>
          </cell>
          <cell r="C70">
            <v>11651761</v>
          </cell>
        </row>
        <row r="72">
          <cell r="A72">
            <v>35431</v>
          </cell>
          <cell r="B72">
            <v>98755</v>
          </cell>
          <cell r="C72">
            <v>599408</v>
          </cell>
        </row>
        <row r="73">
          <cell r="A73">
            <v>35462</v>
          </cell>
          <cell r="B73">
            <v>92769</v>
          </cell>
          <cell r="C73">
            <v>536147</v>
          </cell>
        </row>
        <row r="74">
          <cell r="A74">
            <v>35490</v>
          </cell>
          <cell r="B74">
            <v>99481</v>
          </cell>
          <cell r="C74">
            <v>556897</v>
          </cell>
        </row>
        <row r="75">
          <cell r="A75">
            <v>35521</v>
          </cell>
          <cell r="B75">
            <v>107872</v>
          </cell>
          <cell r="C75">
            <v>528750</v>
          </cell>
        </row>
        <row r="76">
          <cell r="A76">
            <v>35551</v>
          </cell>
          <cell r="B76">
            <v>105886</v>
          </cell>
          <cell r="C76">
            <v>526108</v>
          </cell>
        </row>
        <row r="77">
          <cell r="A77">
            <v>35582</v>
          </cell>
          <cell r="B77">
            <v>98227</v>
          </cell>
          <cell r="C77">
            <v>513192</v>
          </cell>
        </row>
        <row r="78">
          <cell r="A78">
            <v>35612</v>
          </cell>
          <cell r="B78">
            <v>102754</v>
          </cell>
          <cell r="C78">
            <v>513179</v>
          </cell>
        </row>
        <row r="79">
          <cell r="A79">
            <v>35643</v>
          </cell>
          <cell r="B79">
            <v>98011</v>
          </cell>
          <cell r="C79">
            <v>492319</v>
          </cell>
        </row>
        <row r="80">
          <cell r="A80">
            <v>35674</v>
          </cell>
          <cell r="B80">
            <v>93969</v>
          </cell>
          <cell r="C80">
            <v>482130</v>
          </cell>
        </row>
        <row r="81">
          <cell r="A81">
            <v>35704</v>
          </cell>
          <cell r="B81">
            <v>94500</v>
          </cell>
          <cell r="C81">
            <v>513788</v>
          </cell>
        </row>
        <row r="82">
          <cell r="A82">
            <v>35735</v>
          </cell>
          <cell r="B82">
            <v>86724</v>
          </cell>
          <cell r="C82">
            <v>493706</v>
          </cell>
        </row>
        <row r="83">
          <cell r="A83">
            <v>35765</v>
          </cell>
          <cell r="B83">
            <v>81867</v>
          </cell>
          <cell r="C83">
            <v>492287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1997</v>
          </cell>
          <cell r="B85">
            <v>1160815</v>
          </cell>
          <cell r="C85">
            <v>6247911</v>
          </cell>
        </row>
        <row r="87">
          <cell r="A87">
            <v>35796</v>
          </cell>
          <cell r="B87">
            <v>83364</v>
          </cell>
          <cell r="C87">
            <v>487753</v>
          </cell>
        </row>
        <row r="88">
          <cell r="A88">
            <v>35827</v>
          </cell>
          <cell r="B88">
            <v>74802</v>
          </cell>
          <cell r="C88">
            <v>428698</v>
          </cell>
        </row>
        <row r="89">
          <cell r="A89">
            <v>35855</v>
          </cell>
          <cell r="B89">
            <v>77438</v>
          </cell>
          <cell r="C89">
            <v>456628</v>
          </cell>
        </row>
        <row r="90">
          <cell r="A90">
            <v>35886</v>
          </cell>
          <cell r="B90">
            <v>71748</v>
          </cell>
          <cell r="C90">
            <v>430508</v>
          </cell>
        </row>
        <row r="91">
          <cell r="A91">
            <v>35916</v>
          </cell>
          <cell r="B91">
            <v>64111</v>
          </cell>
          <cell r="C91">
            <v>414046</v>
          </cell>
        </row>
        <row r="92">
          <cell r="A92">
            <v>35947</v>
          </cell>
          <cell r="B92">
            <v>57845</v>
          </cell>
          <cell r="C92">
            <v>394848</v>
          </cell>
        </row>
        <row r="93">
          <cell r="A93">
            <v>35977</v>
          </cell>
          <cell r="B93">
            <v>54596</v>
          </cell>
          <cell r="C93">
            <v>388410</v>
          </cell>
        </row>
        <row r="94">
          <cell r="A94">
            <v>36008</v>
          </cell>
          <cell r="B94">
            <v>55483</v>
          </cell>
          <cell r="C94">
            <v>379645</v>
          </cell>
        </row>
        <row r="95">
          <cell r="A95">
            <v>36039</v>
          </cell>
          <cell r="B95">
            <v>52037</v>
          </cell>
          <cell r="C95">
            <v>342145</v>
          </cell>
        </row>
        <row r="96">
          <cell r="A96">
            <v>36069</v>
          </cell>
          <cell r="B96">
            <v>60256</v>
          </cell>
          <cell r="C96">
            <v>357741</v>
          </cell>
        </row>
        <row r="97">
          <cell r="A97">
            <v>36100</v>
          </cell>
          <cell r="B97">
            <v>58913</v>
          </cell>
          <cell r="C97">
            <v>370871</v>
          </cell>
        </row>
        <row r="98">
          <cell r="A98">
            <v>36130</v>
          </cell>
          <cell r="B98">
            <v>53627</v>
          </cell>
          <cell r="C98">
            <v>339090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</row>
        <row r="100">
          <cell r="A100">
            <v>1998</v>
          </cell>
          <cell r="B100">
            <v>764220</v>
          </cell>
          <cell r="C100">
            <v>4790383</v>
          </cell>
        </row>
        <row r="102">
          <cell r="A102">
            <v>36161</v>
          </cell>
          <cell r="B102">
            <v>48481</v>
          </cell>
          <cell r="C102">
            <v>334754</v>
          </cell>
        </row>
        <row r="103">
          <cell r="A103">
            <v>36192</v>
          </cell>
          <cell r="B103">
            <v>46812</v>
          </cell>
          <cell r="C103">
            <v>314338</v>
          </cell>
        </row>
        <row r="104">
          <cell r="A104">
            <v>36220</v>
          </cell>
          <cell r="B104">
            <v>62268</v>
          </cell>
          <cell r="C104">
            <v>358767</v>
          </cell>
        </row>
        <row r="105">
          <cell r="A105">
            <v>36251</v>
          </cell>
          <cell r="B105">
            <v>60344</v>
          </cell>
          <cell r="C105">
            <v>341891</v>
          </cell>
        </row>
        <row r="106">
          <cell r="A106">
            <v>36281</v>
          </cell>
          <cell r="B106">
            <v>57383</v>
          </cell>
          <cell r="C106">
            <v>339576</v>
          </cell>
        </row>
        <row r="107">
          <cell r="A107">
            <v>36312</v>
          </cell>
          <cell r="B107">
            <v>53268</v>
          </cell>
          <cell r="C107">
            <v>322302</v>
          </cell>
        </row>
        <row r="108">
          <cell r="A108">
            <v>36342</v>
          </cell>
          <cell r="B108">
            <v>55684</v>
          </cell>
          <cell r="C108">
            <v>330895</v>
          </cell>
        </row>
        <row r="109">
          <cell r="A109">
            <v>36373</v>
          </cell>
          <cell r="B109">
            <v>52890</v>
          </cell>
          <cell r="C109">
            <v>354602</v>
          </cell>
        </row>
        <row r="110">
          <cell r="A110">
            <v>36404</v>
          </cell>
          <cell r="B110">
            <v>51002</v>
          </cell>
          <cell r="C110">
            <v>341150</v>
          </cell>
        </row>
        <row r="111">
          <cell r="A111">
            <v>36434</v>
          </cell>
          <cell r="B111">
            <v>51199</v>
          </cell>
          <cell r="C111">
            <v>330320</v>
          </cell>
        </row>
        <row r="112">
          <cell r="A112">
            <v>36465</v>
          </cell>
          <cell r="B112">
            <v>50152</v>
          </cell>
          <cell r="C112">
            <v>313310</v>
          </cell>
        </row>
        <row r="113">
          <cell r="A113">
            <v>36495</v>
          </cell>
          <cell r="B113">
            <v>51653</v>
          </cell>
          <cell r="C113">
            <v>327206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</row>
        <row r="115">
          <cell r="A115">
            <v>1999</v>
          </cell>
          <cell r="B115">
            <v>641136</v>
          </cell>
          <cell r="C115">
            <v>4009111</v>
          </cell>
        </row>
        <row r="117">
          <cell r="A117">
            <v>36526</v>
          </cell>
          <cell r="B117">
            <v>48603</v>
          </cell>
          <cell r="C117">
            <v>330458</v>
          </cell>
        </row>
        <row r="118">
          <cell r="A118">
            <v>36557</v>
          </cell>
          <cell r="B118">
            <v>47708</v>
          </cell>
          <cell r="C118">
            <v>291277</v>
          </cell>
        </row>
        <row r="119">
          <cell r="A119">
            <v>36586</v>
          </cell>
          <cell r="B119">
            <v>49889</v>
          </cell>
          <cell r="C119">
            <v>304625</v>
          </cell>
        </row>
        <row r="120">
          <cell r="A120">
            <v>36617</v>
          </cell>
          <cell r="B120">
            <v>47130</v>
          </cell>
          <cell r="C120">
            <v>292529</v>
          </cell>
        </row>
        <row r="121">
          <cell r="A121">
            <v>36647</v>
          </cell>
          <cell r="B121">
            <v>38883</v>
          </cell>
          <cell r="C121">
            <v>311361</v>
          </cell>
        </row>
        <row r="122">
          <cell r="A122">
            <v>36678</v>
          </cell>
          <cell r="B122">
            <v>45804</v>
          </cell>
          <cell r="C122">
            <v>295329</v>
          </cell>
        </row>
        <row r="123">
          <cell r="A123">
            <v>36708</v>
          </cell>
          <cell r="B123">
            <v>45774</v>
          </cell>
          <cell r="C123">
            <v>288425</v>
          </cell>
        </row>
        <row r="124">
          <cell r="A124">
            <v>36739</v>
          </cell>
          <cell r="B124">
            <v>46961</v>
          </cell>
          <cell r="C124">
            <v>322589</v>
          </cell>
        </row>
        <row r="125">
          <cell r="A125">
            <v>36770</v>
          </cell>
          <cell r="B125">
            <v>45428</v>
          </cell>
          <cell r="C125">
            <v>297873</v>
          </cell>
        </row>
        <row r="126">
          <cell r="A126">
            <v>36800</v>
          </cell>
          <cell r="B126">
            <v>46105</v>
          </cell>
          <cell r="C126">
            <v>297813</v>
          </cell>
        </row>
        <row r="127">
          <cell r="A127">
            <v>36831</v>
          </cell>
          <cell r="B127">
            <v>43886</v>
          </cell>
          <cell r="C127">
            <v>282123</v>
          </cell>
        </row>
        <row r="128">
          <cell r="A128">
            <v>36861</v>
          </cell>
          <cell r="B128">
            <v>42506</v>
          </cell>
          <cell r="C128">
            <v>274817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</row>
        <row r="130">
          <cell r="A130">
            <v>2000</v>
          </cell>
          <cell r="B130">
            <v>548677</v>
          </cell>
          <cell r="C130">
            <v>3589219</v>
          </cell>
        </row>
        <row r="132">
          <cell r="A132">
            <v>36892</v>
          </cell>
          <cell r="B132">
            <v>42457</v>
          </cell>
          <cell r="C132">
            <v>279034</v>
          </cell>
        </row>
        <row r="133">
          <cell r="A133">
            <v>36923</v>
          </cell>
          <cell r="B133">
            <v>38843</v>
          </cell>
          <cell r="C133">
            <v>257393</v>
          </cell>
        </row>
        <row r="134">
          <cell r="A134">
            <v>36951</v>
          </cell>
          <cell r="B134">
            <v>42374</v>
          </cell>
          <cell r="C134">
            <v>277547</v>
          </cell>
        </row>
        <row r="135">
          <cell r="A135">
            <v>36982</v>
          </cell>
          <cell r="B135">
            <v>38495</v>
          </cell>
          <cell r="C135">
            <v>258458</v>
          </cell>
        </row>
        <row r="136">
          <cell r="A136">
            <v>37012</v>
          </cell>
          <cell r="B136">
            <v>33658</v>
          </cell>
          <cell r="C136">
            <v>238870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56">
          <cell r="A56">
            <v>35065</v>
          </cell>
          <cell r="B56">
            <v>134707</v>
          </cell>
          <cell r="C56">
            <v>1197972</v>
          </cell>
        </row>
        <row r="57">
          <cell r="A57">
            <v>35096</v>
          </cell>
          <cell r="B57">
            <v>172287</v>
          </cell>
          <cell r="C57">
            <v>1744930</v>
          </cell>
        </row>
        <row r="58">
          <cell r="A58">
            <v>35125</v>
          </cell>
          <cell r="B58">
            <v>162976</v>
          </cell>
          <cell r="C58">
            <v>1775019</v>
          </cell>
        </row>
        <row r="59">
          <cell r="A59">
            <v>35156</v>
          </cell>
          <cell r="B59">
            <v>148789</v>
          </cell>
          <cell r="C59">
            <v>1739486</v>
          </cell>
        </row>
        <row r="60">
          <cell r="A60">
            <v>35186</v>
          </cell>
          <cell r="B60">
            <v>140746</v>
          </cell>
          <cell r="C60">
            <v>1750177</v>
          </cell>
        </row>
        <row r="61">
          <cell r="A61">
            <v>35217</v>
          </cell>
          <cell r="B61">
            <v>129314</v>
          </cell>
          <cell r="C61">
            <v>1561734</v>
          </cell>
        </row>
        <row r="62">
          <cell r="A62">
            <v>35247</v>
          </cell>
          <cell r="B62">
            <v>134593</v>
          </cell>
          <cell r="C62">
            <v>1521346</v>
          </cell>
        </row>
        <row r="63">
          <cell r="A63">
            <v>35278</v>
          </cell>
          <cell r="B63">
            <v>128449</v>
          </cell>
          <cell r="C63">
            <v>1416643</v>
          </cell>
        </row>
        <row r="64">
          <cell r="A64">
            <v>35309</v>
          </cell>
          <cell r="B64">
            <v>115007</v>
          </cell>
          <cell r="C64">
            <v>1263370</v>
          </cell>
        </row>
        <row r="65">
          <cell r="A65">
            <v>35339</v>
          </cell>
          <cell r="B65">
            <v>118332</v>
          </cell>
          <cell r="C65">
            <v>1232390</v>
          </cell>
        </row>
        <row r="66">
          <cell r="A66">
            <v>35370</v>
          </cell>
          <cell r="B66">
            <v>118023</v>
          </cell>
          <cell r="C66">
            <v>1189274</v>
          </cell>
        </row>
        <row r="67">
          <cell r="A67">
            <v>35400</v>
          </cell>
          <cell r="B67">
            <v>113869</v>
          </cell>
          <cell r="C67">
            <v>1124638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1996</v>
          </cell>
          <cell r="B69">
            <v>1617092</v>
          </cell>
          <cell r="C69">
            <v>17516979</v>
          </cell>
        </row>
        <row r="71">
          <cell r="A71">
            <v>35431</v>
          </cell>
          <cell r="B71">
            <v>109644</v>
          </cell>
          <cell r="C71">
            <v>1055984</v>
          </cell>
        </row>
        <row r="72">
          <cell r="A72">
            <v>35462</v>
          </cell>
          <cell r="B72">
            <v>101633</v>
          </cell>
          <cell r="C72">
            <v>973377</v>
          </cell>
        </row>
        <row r="73">
          <cell r="A73">
            <v>35490</v>
          </cell>
          <cell r="B73">
            <v>103378</v>
          </cell>
          <cell r="C73">
            <v>1085165</v>
          </cell>
        </row>
        <row r="74">
          <cell r="A74">
            <v>35521</v>
          </cell>
          <cell r="B74">
            <v>93916</v>
          </cell>
          <cell r="C74">
            <v>939108</v>
          </cell>
        </row>
        <row r="75">
          <cell r="A75">
            <v>35551</v>
          </cell>
          <cell r="B75">
            <v>97786</v>
          </cell>
          <cell r="C75">
            <v>869563</v>
          </cell>
        </row>
        <row r="76">
          <cell r="A76">
            <v>35582</v>
          </cell>
          <cell r="B76">
            <v>90408</v>
          </cell>
          <cell r="C76">
            <v>836410</v>
          </cell>
        </row>
        <row r="77">
          <cell r="A77">
            <v>35612</v>
          </cell>
          <cell r="B77">
            <v>96785</v>
          </cell>
          <cell r="C77">
            <v>822330</v>
          </cell>
        </row>
        <row r="78">
          <cell r="A78">
            <v>35643</v>
          </cell>
          <cell r="B78">
            <v>98334</v>
          </cell>
          <cell r="C78">
            <v>822184</v>
          </cell>
        </row>
        <row r="79">
          <cell r="A79">
            <v>35674</v>
          </cell>
          <cell r="B79">
            <v>96713</v>
          </cell>
          <cell r="C79">
            <v>765272</v>
          </cell>
        </row>
        <row r="80">
          <cell r="A80">
            <v>35704</v>
          </cell>
          <cell r="B80">
            <v>103354</v>
          </cell>
          <cell r="C80">
            <v>827922</v>
          </cell>
        </row>
        <row r="81">
          <cell r="A81">
            <v>35735</v>
          </cell>
          <cell r="B81">
            <v>106460</v>
          </cell>
          <cell r="C81">
            <v>830493</v>
          </cell>
        </row>
        <row r="82">
          <cell r="A82">
            <v>35765</v>
          </cell>
          <cell r="B82">
            <v>107947</v>
          </cell>
          <cell r="C82">
            <v>835577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1997</v>
          </cell>
          <cell r="B84">
            <v>1206358</v>
          </cell>
          <cell r="C84">
            <v>10663385</v>
          </cell>
        </row>
        <row r="86">
          <cell r="A86">
            <v>35796</v>
          </cell>
          <cell r="B86">
            <v>102740</v>
          </cell>
          <cell r="C86">
            <v>821706</v>
          </cell>
        </row>
        <row r="87">
          <cell r="A87">
            <v>35827</v>
          </cell>
          <cell r="B87">
            <v>92389</v>
          </cell>
          <cell r="C87">
            <v>704772</v>
          </cell>
        </row>
        <row r="88">
          <cell r="A88">
            <v>35855</v>
          </cell>
          <cell r="B88">
            <v>99933</v>
          </cell>
          <cell r="C88">
            <v>765893</v>
          </cell>
        </row>
        <row r="89">
          <cell r="A89">
            <v>35886</v>
          </cell>
          <cell r="B89">
            <v>103043</v>
          </cell>
          <cell r="C89">
            <v>739387</v>
          </cell>
        </row>
        <row r="90">
          <cell r="A90">
            <v>35916</v>
          </cell>
          <cell r="B90">
            <v>100808</v>
          </cell>
          <cell r="C90">
            <v>742287</v>
          </cell>
        </row>
        <row r="91">
          <cell r="A91">
            <v>35947</v>
          </cell>
          <cell r="B91">
            <v>85774</v>
          </cell>
          <cell r="C91">
            <v>688267</v>
          </cell>
        </row>
        <row r="92">
          <cell r="A92">
            <v>35977</v>
          </cell>
          <cell r="B92">
            <v>92988</v>
          </cell>
          <cell r="C92">
            <v>728200</v>
          </cell>
        </row>
        <row r="93">
          <cell r="A93">
            <v>36008</v>
          </cell>
          <cell r="B93">
            <v>91386</v>
          </cell>
          <cell r="C93">
            <v>728245</v>
          </cell>
        </row>
        <row r="94">
          <cell r="A94">
            <v>36039</v>
          </cell>
          <cell r="B94">
            <v>84266</v>
          </cell>
          <cell r="C94">
            <v>627581</v>
          </cell>
        </row>
        <row r="95">
          <cell r="A95">
            <v>36069</v>
          </cell>
          <cell r="B95">
            <v>87972</v>
          </cell>
          <cell r="C95">
            <v>628577</v>
          </cell>
        </row>
        <row r="96">
          <cell r="A96">
            <v>36100</v>
          </cell>
          <cell r="B96">
            <v>83407</v>
          </cell>
          <cell r="C96">
            <v>614735</v>
          </cell>
        </row>
        <row r="97">
          <cell r="A97">
            <v>36130</v>
          </cell>
          <cell r="B97">
            <v>77344</v>
          </cell>
          <cell r="C97">
            <v>594104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1998</v>
          </cell>
          <cell r="B99">
            <v>1102050</v>
          </cell>
          <cell r="C99">
            <v>8383754</v>
          </cell>
        </row>
        <row r="101">
          <cell r="A101">
            <v>36161</v>
          </cell>
          <cell r="B101">
            <v>83852</v>
          </cell>
          <cell r="C101">
            <v>631896</v>
          </cell>
        </row>
        <row r="102">
          <cell r="A102">
            <v>36192</v>
          </cell>
          <cell r="B102">
            <v>69439</v>
          </cell>
          <cell r="C102">
            <v>581123</v>
          </cell>
        </row>
        <row r="103">
          <cell r="A103">
            <v>36220</v>
          </cell>
          <cell r="B103">
            <v>80223</v>
          </cell>
          <cell r="C103">
            <v>730300</v>
          </cell>
        </row>
        <row r="104">
          <cell r="A104">
            <v>36251</v>
          </cell>
          <cell r="B104">
            <v>86356</v>
          </cell>
          <cell r="C104">
            <v>504375</v>
          </cell>
        </row>
        <row r="105">
          <cell r="A105">
            <v>36281</v>
          </cell>
          <cell r="B105">
            <v>88271</v>
          </cell>
          <cell r="C105">
            <v>673606</v>
          </cell>
        </row>
        <row r="106">
          <cell r="A106">
            <v>36312</v>
          </cell>
          <cell r="B106">
            <v>80630</v>
          </cell>
          <cell r="C106">
            <v>511661</v>
          </cell>
        </row>
        <row r="107">
          <cell r="A107">
            <v>36342</v>
          </cell>
          <cell r="B107">
            <v>81153</v>
          </cell>
          <cell r="C107">
            <v>496030</v>
          </cell>
        </row>
        <row r="108">
          <cell r="A108">
            <v>36373</v>
          </cell>
          <cell r="B108">
            <v>79457</v>
          </cell>
          <cell r="C108">
            <v>566060</v>
          </cell>
        </row>
        <row r="109">
          <cell r="A109">
            <v>36404</v>
          </cell>
          <cell r="B109">
            <v>58467</v>
          </cell>
          <cell r="C109">
            <v>543097</v>
          </cell>
        </row>
        <row r="110">
          <cell r="A110">
            <v>36434</v>
          </cell>
          <cell r="B110">
            <v>62481</v>
          </cell>
          <cell r="C110">
            <v>557529</v>
          </cell>
        </row>
        <row r="111">
          <cell r="A111">
            <v>36465</v>
          </cell>
          <cell r="B111">
            <v>63797</v>
          </cell>
          <cell r="C111">
            <v>584085</v>
          </cell>
        </row>
        <row r="112">
          <cell r="A112">
            <v>36495</v>
          </cell>
          <cell r="B112">
            <v>66628</v>
          </cell>
          <cell r="C112">
            <v>616286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1999</v>
          </cell>
          <cell r="B114">
            <v>900754</v>
          </cell>
          <cell r="C114">
            <v>6996048</v>
          </cell>
        </row>
        <row r="116">
          <cell r="A116">
            <v>36526</v>
          </cell>
          <cell r="B116">
            <v>65570</v>
          </cell>
          <cell r="C116">
            <v>671565</v>
          </cell>
        </row>
        <row r="117">
          <cell r="A117">
            <v>36557</v>
          </cell>
          <cell r="B117">
            <v>58635</v>
          </cell>
          <cell r="C117">
            <v>657115</v>
          </cell>
        </row>
        <row r="118">
          <cell r="A118">
            <v>36586</v>
          </cell>
          <cell r="B118">
            <v>60962</v>
          </cell>
          <cell r="C118">
            <v>738513</v>
          </cell>
        </row>
        <row r="119">
          <cell r="A119">
            <v>36617</v>
          </cell>
          <cell r="B119">
            <v>54305</v>
          </cell>
          <cell r="C119">
            <v>709703</v>
          </cell>
        </row>
        <row r="120">
          <cell r="A120">
            <v>36647</v>
          </cell>
          <cell r="B120">
            <v>56247</v>
          </cell>
          <cell r="C120">
            <v>722744</v>
          </cell>
        </row>
        <row r="121">
          <cell r="A121">
            <v>36678</v>
          </cell>
          <cell r="B121">
            <v>53184</v>
          </cell>
          <cell r="C121">
            <v>671644</v>
          </cell>
        </row>
        <row r="122">
          <cell r="A122">
            <v>36708</v>
          </cell>
          <cell r="B122">
            <v>62482</v>
          </cell>
          <cell r="C122">
            <v>661390</v>
          </cell>
        </row>
        <row r="123">
          <cell r="A123">
            <v>36739</v>
          </cell>
          <cell r="B123">
            <v>61119</v>
          </cell>
          <cell r="C123">
            <v>647374</v>
          </cell>
        </row>
        <row r="124">
          <cell r="A124">
            <v>36770</v>
          </cell>
          <cell r="B124">
            <v>56747</v>
          </cell>
          <cell r="C124">
            <v>556971</v>
          </cell>
        </row>
        <row r="125">
          <cell r="A125">
            <v>36800</v>
          </cell>
          <cell r="B125">
            <v>61083</v>
          </cell>
          <cell r="C125">
            <v>432053</v>
          </cell>
        </row>
        <row r="126">
          <cell r="A126">
            <v>36831</v>
          </cell>
          <cell r="B126">
            <v>60916</v>
          </cell>
          <cell r="C126">
            <v>404261</v>
          </cell>
        </row>
        <row r="127">
          <cell r="A127">
            <v>36861</v>
          </cell>
          <cell r="B127">
            <v>55912</v>
          </cell>
          <cell r="C127">
            <v>476420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2000</v>
          </cell>
          <cell r="B129">
            <v>707162</v>
          </cell>
          <cell r="C129">
            <v>7349753</v>
          </cell>
        </row>
        <row r="131">
          <cell r="A131">
            <v>36892</v>
          </cell>
          <cell r="B131">
            <v>56529</v>
          </cell>
          <cell r="C131">
            <v>345798</v>
          </cell>
        </row>
        <row r="132">
          <cell r="A132">
            <v>36923</v>
          </cell>
          <cell r="B132">
            <v>49483</v>
          </cell>
          <cell r="C132">
            <v>446847</v>
          </cell>
        </row>
        <row r="133">
          <cell r="A133">
            <v>36951</v>
          </cell>
          <cell r="B133">
            <v>54391</v>
          </cell>
          <cell r="C133">
            <v>479620</v>
          </cell>
        </row>
        <row r="134">
          <cell r="A134">
            <v>36982</v>
          </cell>
          <cell r="B134">
            <v>53257</v>
          </cell>
          <cell r="C134">
            <v>573136</v>
          </cell>
        </row>
        <row r="135">
          <cell r="A135">
            <v>37012</v>
          </cell>
          <cell r="B135">
            <v>42687</v>
          </cell>
          <cell r="C135">
            <v>324769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7-1960"/>
    </sheetNames>
    <sheetDataSet>
      <sheetData sheetId="0">
        <row r="648">
          <cell r="A648">
            <v>34335</v>
          </cell>
          <cell r="B648">
            <v>741136</v>
          </cell>
          <cell r="C648">
            <v>5047328</v>
          </cell>
        </row>
        <row r="649">
          <cell r="A649">
            <v>34366</v>
          </cell>
          <cell r="B649">
            <v>676740</v>
          </cell>
          <cell r="C649">
            <v>4588687</v>
          </cell>
        </row>
        <row r="650">
          <cell r="A650">
            <v>34394</v>
          </cell>
          <cell r="B650">
            <v>731769</v>
          </cell>
          <cell r="C650">
            <v>5045929</v>
          </cell>
        </row>
        <row r="651">
          <cell r="A651">
            <v>34425</v>
          </cell>
          <cell r="B651">
            <v>700186</v>
          </cell>
          <cell r="C651">
            <v>4871604</v>
          </cell>
        </row>
        <row r="652">
          <cell r="A652">
            <v>34455</v>
          </cell>
          <cell r="B652">
            <v>716237</v>
          </cell>
          <cell r="C652">
            <v>5101924</v>
          </cell>
        </row>
        <row r="653">
          <cell r="A653">
            <v>34486</v>
          </cell>
          <cell r="B653">
            <v>670489</v>
          </cell>
          <cell r="C653">
            <v>4923729</v>
          </cell>
        </row>
        <row r="654">
          <cell r="A654">
            <v>34516</v>
          </cell>
          <cell r="B654">
            <v>690337</v>
          </cell>
          <cell r="C654">
            <v>5121597</v>
          </cell>
        </row>
        <row r="655">
          <cell r="A655">
            <v>34547</v>
          </cell>
          <cell r="B655">
            <v>687270</v>
          </cell>
          <cell r="C655">
            <v>5069459</v>
          </cell>
        </row>
        <row r="656">
          <cell r="A656">
            <v>34578</v>
          </cell>
          <cell r="B656">
            <v>668825</v>
          </cell>
          <cell r="C656">
            <v>4684879</v>
          </cell>
        </row>
        <row r="657">
          <cell r="A657">
            <v>34608</v>
          </cell>
          <cell r="B657">
            <v>701914</v>
          </cell>
          <cell r="C657">
            <v>4798760</v>
          </cell>
        </row>
        <row r="658">
          <cell r="A658">
            <v>34639</v>
          </cell>
          <cell r="B658">
            <v>667014</v>
          </cell>
          <cell r="C658">
            <v>4693234</v>
          </cell>
        </row>
        <row r="659">
          <cell r="A659">
            <v>34669</v>
          </cell>
          <cell r="B659">
            <v>702917</v>
          </cell>
          <cell r="C659">
            <v>4839747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8354834</v>
          </cell>
          <cell r="C661">
            <v>58786877</v>
          </cell>
        </row>
        <row r="663">
          <cell r="A663">
            <v>34700</v>
          </cell>
          <cell r="B663">
            <v>701713</v>
          </cell>
          <cell r="C663">
            <v>4948470</v>
          </cell>
        </row>
        <row r="664">
          <cell r="A664">
            <v>34731</v>
          </cell>
          <cell r="B664">
            <v>650627</v>
          </cell>
          <cell r="C664">
            <v>4360845</v>
          </cell>
        </row>
        <row r="665">
          <cell r="A665">
            <v>34759</v>
          </cell>
          <cell r="B665">
            <v>716222</v>
          </cell>
          <cell r="C665">
            <v>4887582</v>
          </cell>
        </row>
        <row r="666">
          <cell r="A666">
            <v>34790</v>
          </cell>
          <cell r="B666">
            <v>681497</v>
          </cell>
          <cell r="C666">
            <v>4769943</v>
          </cell>
        </row>
        <row r="667">
          <cell r="A667">
            <v>34820</v>
          </cell>
          <cell r="B667">
            <v>684442</v>
          </cell>
          <cell r="C667">
            <v>4997710</v>
          </cell>
        </row>
        <row r="668">
          <cell r="A668">
            <v>34851</v>
          </cell>
          <cell r="B668">
            <v>660981</v>
          </cell>
          <cell r="C668">
            <v>4741737</v>
          </cell>
        </row>
        <row r="669">
          <cell r="A669">
            <v>34881</v>
          </cell>
          <cell r="B669">
            <v>683464</v>
          </cell>
          <cell r="C669">
            <v>4670268</v>
          </cell>
        </row>
        <row r="670">
          <cell r="A670">
            <v>34912</v>
          </cell>
          <cell r="B670">
            <v>680129</v>
          </cell>
          <cell r="C670">
            <v>4874114</v>
          </cell>
        </row>
        <row r="671">
          <cell r="A671">
            <v>34943</v>
          </cell>
          <cell r="B671">
            <v>662408</v>
          </cell>
          <cell r="C671">
            <v>4797738</v>
          </cell>
        </row>
        <row r="672">
          <cell r="A672">
            <v>34973</v>
          </cell>
          <cell r="B672">
            <v>683845</v>
          </cell>
          <cell r="C672">
            <v>4813774</v>
          </cell>
        </row>
        <row r="673">
          <cell r="A673">
            <v>35004</v>
          </cell>
          <cell r="B673">
            <v>667880</v>
          </cell>
          <cell r="C673">
            <v>5170540</v>
          </cell>
        </row>
        <row r="674">
          <cell r="A674">
            <v>35034</v>
          </cell>
          <cell r="B674">
            <v>681507</v>
          </cell>
          <cell r="C674">
            <v>5150102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8154715</v>
          </cell>
          <cell r="C676">
            <v>58182823</v>
          </cell>
        </row>
        <row r="678">
          <cell r="A678">
            <v>35065</v>
          </cell>
          <cell r="B678">
            <v>673269</v>
          </cell>
          <cell r="C678">
            <v>5097895</v>
          </cell>
        </row>
        <row r="679">
          <cell r="A679">
            <v>35096</v>
          </cell>
          <cell r="B679">
            <v>623194</v>
          </cell>
          <cell r="C679">
            <v>4799141</v>
          </cell>
        </row>
        <row r="680">
          <cell r="A680">
            <v>35125</v>
          </cell>
          <cell r="B680">
            <v>673923</v>
          </cell>
          <cell r="C680">
            <v>5151595</v>
          </cell>
        </row>
        <row r="681">
          <cell r="A681">
            <v>35156</v>
          </cell>
          <cell r="B681">
            <v>649276</v>
          </cell>
          <cell r="C681">
            <v>5086977</v>
          </cell>
        </row>
        <row r="682">
          <cell r="A682">
            <v>35186</v>
          </cell>
          <cell r="B682">
            <v>661635</v>
          </cell>
          <cell r="C682">
            <v>4966901</v>
          </cell>
        </row>
        <row r="683">
          <cell r="A683">
            <v>35217</v>
          </cell>
          <cell r="B683">
            <v>629247</v>
          </cell>
          <cell r="C683">
            <v>4775311</v>
          </cell>
        </row>
        <row r="684">
          <cell r="A684">
            <v>35247</v>
          </cell>
          <cell r="B684">
            <v>650474</v>
          </cell>
          <cell r="C684">
            <v>5129725</v>
          </cell>
        </row>
        <row r="685">
          <cell r="A685">
            <v>35278</v>
          </cell>
          <cell r="B685">
            <v>651527</v>
          </cell>
          <cell r="C685">
            <v>4981513</v>
          </cell>
        </row>
        <row r="686">
          <cell r="A686">
            <v>35309</v>
          </cell>
          <cell r="B686">
            <v>626695</v>
          </cell>
          <cell r="C686">
            <v>4876975</v>
          </cell>
        </row>
        <row r="687">
          <cell r="A687">
            <v>35339</v>
          </cell>
          <cell r="B687">
            <v>657182</v>
          </cell>
          <cell r="C687">
            <v>5071755</v>
          </cell>
        </row>
        <row r="688">
          <cell r="A688">
            <v>35370</v>
          </cell>
          <cell r="B688">
            <v>638959</v>
          </cell>
          <cell r="C688">
            <v>4728485</v>
          </cell>
        </row>
        <row r="689">
          <cell r="A689">
            <v>35400</v>
          </cell>
          <cell r="B689">
            <v>635691</v>
          </cell>
          <cell r="C689">
            <v>4821855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7771072</v>
          </cell>
          <cell r="C691">
            <v>59488128</v>
          </cell>
        </row>
        <row r="693">
          <cell r="A693">
            <v>35431</v>
          </cell>
          <cell r="B693">
            <v>619915</v>
          </cell>
          <cell r="C693">
            <v>4556199</v>
          </cell>
        </row>
        <row r="694">
          <cell r="A694">
            <v>35462</v>
          </cell>
          <cell r="B694">
            <v>573407</v>
          </cell>
          <cell r="C694">
            <v>4251727</v>
          </cell>
        </row>
        <row r="695">
          <cell r="A695">
            <v>35490</v>
          </cell>
          <cell r="B695">
            <v>657063</v>
          </cell>
          <cell r="C695">
            <v>4778068</v>
          </cell>
        </row>
        <row r="696">
          <cell r="A696">
            <v>35521</v>
          </cell>
          <cell r="B696">
            <v>630543</v>
          </cell>
          <cell r="C696">
            <v>4557000</v>
          </cell>
        </row>
        <row r="697">
          <cell r="A697">
            <v>35551</v>
          </cell>
          <cell r="B697">
            <v>654645</v>
          </cell>
          <cell r="C697">
            <v>4703329</v>
          </cell>
        </row>
        <row r="698">
          <cell r="A698">
            <v>35582</v>
          </cell>
          <cell r="B698">
            <v>617917</v>
          </cell>
          <cell r="C698">
            <v>4487227</v>
          </cell>
        </row>
        <row r="699">
          <cell r="A699">
            <v>35612</v>
          </cell>
          <cell r="B699">
            <v>640192</v>
          </cell>
          <cell r="C699">
            <v>4711498</v>
          </cell>
        </row>
        <row r="700">
          <cell r="A700">
            <v>35643</v>
          </cell>
          <cell r="B700">
            <v>630123</v>
          </cell>
          <cell r="C700">
            <v>4562956</v>
          </cell>
        </row>
        <row r="701">
          <cell r="A701">
            <v>35674</v>
          </cell>
          <cell r="B701">
            <v>617101</v>
          </cell>
          <cell r="C701">
            <v>4367611</v>
          </cell>
        </row>
        <row r="702">
          <cell r="A702">
            <v>35704</v>
          </cell>
          <cell r="B702">
            <v>640133</v>
          </cell>
          <cell r="C702">
            <v>4454559</v>
          </cell>
        </row>
        <row r="703">
          <cell r="A703">
            <v>35735</v>
          </cell>
          <cell r="B703">
            <v>619617</v>
          </cell>
          <cell r="C703">
            <v>4282251</v>
          </cell>
        </row>
        <row r="704">
          <cell r="A704">
            <v>35765</v>
          </cell>
          <cell r="B704">
            <v>622775</v>
          </cell>
          <cell r="C704">
            <v>4276354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7523431</v>
          </cell>
          <cell r="C706">
            <v>53988779</v>
          </cell>
        </row>
        <row r="708">
          <cell r="A708">
            <v>35796</v>
          </cell>
          <cell r="B708">
            <v>629271</v>
          </cell>
          <cell r="C708">
            <v>4463517</v>
          </cell>
        </row>
        <row r="709">
          <cell r="A709">
            <v>35827</v>
          </cell>
          <cell r="B709">
            <v>574550</v>
          </cell>
          <cell r="C709">
            <v>3953485</v>
          </cell>
        </row>
        <row r="710">
          <cell r="A710">
            <v>35855</v>
          </cell>
          <cell r="B710">
            <v>611935</v>
          </cell>
          <cell r="C710">
            <v>4163135</v>
          </cell>
        </row>
        <row r="711">
          <cell r="A711">
            <v>35886</v>
          </cell>
          <cell r="B711">
            <v>585108</v>
          </cell>
          <cell r="C711">
            <v>4019629</v>
          </cell>
        </row>
        <row r="712">
          <cell r="A712">
            <v>35916</v>
          </cell>
          <cell r="B712">
            <v>596968</v>
          </cell>
          <cell r="C712">
            <v>4325727</v>
          </cell>
        </row>
        <row r="713">
          <cell r="A713">
            <v>35947</v>
          </cell>
          <cell r="B713">
            <v>560190</v>
          </cell>
          <cell r="C713">
            <v>3927141</v>
          </cell>
        </row>
        <row r="714">
          <cell r="A714">
            <v>35977</v>
          </cell>
          <cell r="B714">
            <v>578010</v>
          </cell>
          <cell r="C714">
            <v>4185431</v>
          </cell>
        </row>
        <row r="715">
          <cell r="A715">
            <v>36008</v>
          </cell>
          <cell r="B715">
            <v>581928</v>
          </cell>
          <cell r="C715">
            <v>4262598</v>
          </cell>
        </row>
        <row r="716">
          <cell r="A716">
            <v>36039</v>
          </cell>
          <cell r="B716">
            <v>572147</v>
          </cell>
          <cell r="C716">
            <v>4203683</v>
          </cell>
        </row>
        <row r="717">
          <cell r="A717">
            <v>36069</v>
          </cell>
          <cell r="B717">
            <v>586112</v>
          </cell>
          <cell r="C717">
            <v>4311586</v>
          </cell>
        </row>
        <row r="718">
          <cell r="A718">
            <v>36100</v>
          </cell>
          <cell r="B718">
            <v>572240</v>
          </cell>
          <cell r="C718">
            <v>4147937</v>
          </cell>
        </row>
        <row r="719">
          <cell r="A719">
            <v>36130</v>
          </cell>
          <cell r="B719">
            <v>558236</v>
          </cell>
          <cell r="C719">
            <v>4057220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7006695</v>
          </cell>
          <cell r="C721">
            <v>50021089</v>
          </cell>
        </row>
        <row r="723">
          <cell r="A723">
            <v>36161</v>
          </cell>
          <cell r="B723">
            <v>577251</v>
          </cell>
          <cell r="C723">
            <v>4174169</v>
          </cell>
        </row>
        <row r="724">
          <cell r="A724">
            <v>36192</v>
          </cell>
          <cell r="B724">
            <v>521312</v>
          </cell>
          <cell r="C724">
            <v>3746910</v>
          </cell>
        </row>
        <row r="725">
          <cell r="A725">
            <v>36220</v>
          </cell>
          <cell r="B725">
            <v>564012</v>
          </cell>
          <cell r="C725">
            <v>4034425</v>
          </cell>
        </row>
        <row r="726">
          <cell r="A726">
            <v>36251</v>
          </cell>
          <cell r="B726">
            <v>547408</v>
          </cell>
          <cell r="C726">
            <v>3839343</v>
          </cell>
        </row>
        <row r="727">
          <cell r="A727">
            <v>36281</v>
          </cell>
          <cell r="B727">
            <v>570922</v>
          </cell>
          <cell r="C727">
            <v>3908394</v>
          </cell>
        </row>
        <row r="728">
          <cell r="A728">
            <v>36312</v>
          </cell>
          <cell r="B728">
            <v>553292</v>
          </cell>
          <cell r="C728">
            <v>4430482</v>
          </cell>
        </row>
        <row r="729">
          <cell r="A729">
            <v>36342</v>
          </cell>
          <cell r="B729">
            <v>564823</v>
          </cell>
          <cell r="C729">
            <v>5168195</v>
          </cell>
        </row>
        <row r="730">
          <cell r="A730">
            <v>36373</v>
          </cell>
          <cell r="B730">
            <v>561599</v>
          </cell>
          <cell r="C730">
            <v>5246559</v>
          </cell>
        </row>
        <row r="731">
          <cell r="A731">
            <v>36404</v>
          </cell>
          <cell r="B731">
            <v>544981</v>
          </cell>
          <cell r="C731">
            <v>5011467</v>
          </cell>
        </row>
        <row r="732">
          <cell r="A732">
            <v>36434</v>
          </cell>
          <cell r="B732">
            <v>568819</v>
          </cell>
          <cell r="C732">
            <v>4962955</v>
          </cell>
        </row>
        <row r="733">
          <cell r="A733">
            <v>36465</v>
          </cell>
          <cell r="B733">
            <v>564684</v>
          </cell>
          <cell r="C733">
            <v>4803702</v>
          </cell>
        </row>
        <row r="734">
          <cell r="A734">
            <v>36495</v>
          </cell>
          <cell r="B734">
            <v>582074</v>
          </cell>
          <cell r="C734">
            <v>4774829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6721177</v>
          </cell>
          <cell r="C736">
            <v>54101430</v>
          </cell>
        </row>
        <row r="738">
          <cell r="A738">
            <v>36526</v>
          </cell>
          <cell r="B738">
            <v>570363</v>
          </cell>
          <cell r="C738">
            <v>4895485</v>
          </cell>
        </row>
        <row r="739">
          <cell r="A739">
            <v>36557</v>
          </cell>
          <cell r="B739">
            <v>526446</v>
          </cell>
          <cell r="C739">
            <v>4568456</v>
          </cell>
        </row>
        <row r="740">
          <cell r="A740">
            <v>36586</v>
          </cell>
          <cell r="B740">
            <v>560920</v>
          </cell>
          <cell r="C740">
            <v>4751274</v>
          </cell>
        </row>
        <row r="741">
          <cell r="A741">
            <v>36617</v>
          </cell>
          <cell r="B741">
            <v>544062</v>
          </cell>
          <cell r="C741">
            <v>4482657</v>
          </cell>
        </row>
        <row r="742">
          <cell r="A742">
            <v>36647</v>
          </cell>
          <cell r="B742">
            <v>549147</v>
          </cell>
          <cell r="C742">
            <v>4566477</v>
          </cell>
        </row>
        <row r="743">
          <cell r="A743">
            <v>36678</v>
          </cell>
          <cell r="B743">
            <v>529224</v>
          </cell>
          <cell r="C743">
            <v>4387304</v>
          </cell>
        </row>
        <row r="744">
          <cell r="A744">
            <v>36708</v>
          </cell>
          <cell r="B744">
            <v>538517</v>
          </cell>
          <cell r="C744">
            <v>4789641</v>
          </cell>
        </row>
        <row r="745">
          <cell r="A745">
            <v>36739</v>
          </cell>
          <cell r="B745">
            <v>539096</v>
          </cell>
          <cell r="C745">
            <v>4306308</v>
          </cell>
        </row>
        <row r="746">
          <cell r="A746">
            <v>36770</v>
          </cell>
          <cell r="B746">
            <v>521908</v>
          </cell>
          <cell r="C746">
            <v>4165652</v>
          </cell>
        </row>
        <row r="747">
          <cell r="A747">
            <v>36800</v>
          </cell>
          <cell r="B747">
            <v>533722</v>
          </cell>
          <cell r="C747">
            <v>3998373</v>
          </cell>
        </row>
        <row r="748">
          <cell r="A748">
            <v>36831</v>
          </cell>
          <cell r="B748">
            <v>526664</v>
          </cell>
          <cell r="C748">
            <v>3710934</v>
          </cell>
        </row>
        <row r="749">
          <cell r="A749">
            <v>36861</v>
          </cell>
          <cell r="B749">
            <v>523138</v>
          </cell>
          <cell r="C749">
            <v>3969439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6463207</v>
          </cell>
          <cell r="C751">
            <v>52592000</v>
          </cell>
        </row>
        <row r="753">
          <cell r="A753">
            <v>36892</v>
          </cell>
          <cell r="B753">
            <v>543917</v>
          </cell>
          <cell r="C753">
            <v>3969067</v>
          </cell>
        </row>
        <row r="754">
          <cell r="A754">
            <v>36923</v>
          </cell>
          <cell r="B754">
            <v>499724</v>
          </cell>
          <cell r="C754">
            <v>3433529</v>
          </cell>
        </row>
        <row r="755">
          <cell r="A755">
            <v>36951</v>
          </cell>
          <cell r="B755">
            <v>524595</v>
          </cell>
          <cell r="C755">
            <v>3798034</v>
          </cell>
        </row>
        <row r="756">
          <cell r="A756">
            <v>36982</v>
          </cell>
          <cell r="B756">
            <v>500821</v>
          </cell>
          <cell r="C756">
            <v>3402058</v>
          </cell>
        </row>
        <row r="757">
          <cell r="A757">
            <v>37012</v>
          </cell>
          <cell r="B757">
            <v>443250</v>
          </cell>
          <cell r="C757">
            <v>3368457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80">
          <cell r="A80">
            <v>35096</v>
          </cell>
          <cell r="B80">
            <v>168973</v>
          </cell>
          <cell r="C80">
            <v>812152</v>
          </cell>
        </row>
        <row r="81">
          <cell r="A81">
            <v>35125</v>
          </cell>
          <cell r="B81">
            <v>223614</v>
          </cell>
          <cell r="C81">
            <v>1418810</v>
          </cell>
        </row>
        <row r="82">
          <cell r="A82">
            <v>35156</v>
          </cell>
          <cell r="B82">
            <v>173630</v>
          </cell>
          <cell r="C82">
            <v>1217485</v>
          </cell>
        </row>
        <row r="83">
          <cell r="A83">
            <v>35186</v>
          </cell>
          <cell r="B83">
            <v>161917</v>
          </cell>
          <cell r="C83">
            <v>1126968</v>
          </cell>
        </row>
        <row r="84">
          <cell r="A84">
            <v>35217</v>
          </cell>
          <cell r="B84">
            <v>153618</v>
          </cell>
          <cell r="C84">
            <v>1009025</v>
          </cell>
        </row>
        <row r="85">
          <cell r="A85">
            <v>35247</v>
          </cell>
          <cell r="B85">
            <v>158143</v>
          </cell>
          <cell r="C85">
            <v>1008085</v>
          </cell>
        </row>
        <row r="86">
          <cell r="A86">
            <v>35278</v>
          </cell>
          <cell r="B86">
            <v>153794</v>
          </cell>
          <cell r="C86">
            <v>891846</v>
          </cell>
        </row>
        <row r="87">
          <cell r="A87">
            <v>35309</v>
          </cell>
          <cell r="B87">
            <v>155182</v>
          </cell>
          <cell r="C87">
            <v>871967</v>
          </cell>
        </row>
        <row r="88">
          <cell r="A88">
            <v>35339</v>
          </cell>
          <cell r="B88">
            <v>148534</v>
          </cell>
          <cell r="C88">
            <v>812489</v>
          </cell>
        </row>
        <row r="89">
          <cell r="A89">
            <v>35370</v>
          </cell>
          <cell r="B89">
            <v>140110</v>
          </cell>
          <cell r="C89">
            <v>761583</v>
          </cell>
        </row>
        <row r="90">
          <cell r="A90">
            <v>35400</v>
          </cell>
          <cell r="B90">
            <v>130730</v>
          </cell>
          <cell r="C90">
            <v>888142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</row>
        <row r="92">
          <cell r="A92">
            <v>1996</v>
          </cell>
          <cell r="B92">
            <v>1768245</v>
          </cell>
          <cell r="C92">
            <v>10818552</v>
          </cell>
        </row>
        <row r="94">
          <cell r="A94">
            <v>35431</v>
          </cell>
          <cell r="B94">
            <v>130232</v>
          </cell>
          <cell r="C94">
            <v>895807</v>
          </cell>
        </row>
        <row r="95">
          <cell r="A95">
            <v>35462</v>
          </cell>
          <cell r="B95">
            <v>123304</v>
          </cell>
          <cell r="C95">
            <v>742234</v>
          </cell>
        </row>
        <row r="96">
          <cell r="A96">
            <v>35490</v>
          </cell>
          <cell r="B96">
            <v>135940</v>
          </cell>
          <cell r="C96">
            <v>866786</v>
          </cell>
        </row>
        <row r="97">
          <cell r="A97">
            <v>35521</v>
          </cell>
          <cell r="B97">
            <v>122146</v>
          </cell>
          <cell r="C97">
            <v>765418</v>
          </cell>
        </row>
        <row r="98">
          <cell r="A98">
            <v>35551</v>
          </cell>
          <cell r="B98">
            <v>120609</v>
          </cell>
          <cell r="C98">
            <v>761176</v>
          </cell>
        </row>
        <row r="99">
          <cell r="A99">
            <v>35582</v>
          </cell>
          <cell r="B99">
            <v>114990</v>
          </cell>
          <cell r="C99">
            <v>715772</v>
          </cell>
        </row>
        <row r="100">
          <cell r="A100">
            <v>35612</v>
          </cell>
          <cell r="B100">
            <v>118786</v>
          </cell>
          <cell r="C100">
            <v>718450</v>
          </cell>
        </row>
        <row r="101">
          <cell r="A101">
            <v>35643</v>
          </cell>
          <cell r="B101">
            <v>116324</v>
          </cell>
          <cell r="C101">
            <v>699346</v>
          </cell>
        </row>
        <row r="102">
          <cell r="A102">
            <v>35674</v>
          </cell>
          <cell r="B102">
            <v>103839</v>
          </cell>
          <cell r="C102">
            <v>637578</v>
          </cell>
        </row>
        <row r="103">
          <cell r="A103">
            <v>35704</v>
          </cell>
          <cell r="B103">
            <v>105112</v>
          </cell>
          <cell r="C103">
            <v>589287</v>
          </cell>
        </row>
        <row r="104">
          <cell r="A104">
            <v>35735</v>
          </cell>
          <cell r="B104">
            <v>99731</v>
          </cell>
          <cell r="C104">
            <v>616481</v>
          </cell>
        </row>
        <row r="105">
          <cell r="A105">
            <v>35765</v>
          </cell>
          <cell r="B105">
            <v>98666</v>
          </cell>
          <cell r="C105">
            <v>586177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</row>
        <row r="107">
          <cell r="A107">
            <v>1997</v>
          </cell>
          <cell r="B107">
            <v>1389679</v>
          </cell>
          <cell r="C107">
            <v>8594512</v>
          </cell>
        </row>
        <row r="109">
          <cell r="A109">
            <v>35796</v>
          </cell>
          <cell r="B109">
            <v>95224</v>
          </cell>
          <cell r="C109">
            <v>580836</v>
          </cell>
        </row>
        <row r="110">
          <cell r="A110">
            <v>35827</v>
          </cell>
          <cell r="B110">
            <v>85348</v>
          </cell>
          <cell r="C110">
            <v>503464</v>
          </cell>
        </row>
        <row r="111">
          <cell r="A111">
            <v>35855</v>
          </cell>
          <cell r="B111">
            <v>92114</v>
          </cell>
          <cell r="C111">
            <v>551781</v>
          </cell>
        </row>
        <row r="112">
          <cell r="A112">
            <v>35886</v>
          </cell>
          <cell r="B112">
            <v>83005</v>
          </cell>
          <cell r="C112">
            <v>517314</v>
          </cell>
        </row>
        <row r="113">
          <cell r="A113">
            <v>35916</v>
          </cell>
          <cell r="B113">
            <v>81218</v>
          </cell>
          <cell r="C113">
            <v>530300</v>
          </cell>
        </row>
        <row r="114">
          <cell r="A114">
            <v>35947</v>
          </cell>
          <cell r="B114">
            <v>80285</v>
          </cell>
          <cell r="C114">
            <v>482410</v>
          </cell>
        </row>
        <row r="115">
          <cell r="A115">
            <v>35977</v>
          </cell>
          <cell r="B115">
            <v>79927</v>
          </cell>
          <cell r="C115">
            <v>484338</v>
          </cell>
        </row>
        <row r="116">
          <cell r="A116">
            <v>36008</v>
          </cell>
          <cell r="B116">
            <v>76518</v>
          </cell>
          <cell r="C116">
            <v>481001</v>
          </cell>
        </row>
        <row r="117">
          <cell r="A117">
            <v>36039</v>
          </cell>
          <cell r="B117">
            <v>73311</v>
          </cell>
          <cell r="C117">
            <v>428408</v>
          </cell>
        </row>
        <row r="118">
          <cell r="A118">
            <v>36069</v>
          </cell>
          <cell r="B118">
            <v>80695</v>
          </cell>
          <cell r="C118">
            <v>459852</v>
          </cell>
        </row>
        <row r="119">
          <cell r="A119">
            <v>36100</v>
          </cell>
          <cell r="B119">
            <v>79469</v>
          </cell>
          <cell r="C119">
            <v>438969</v>
          </cell>
        </row>
        <row r="120">
          <cell r="A120">
            <v>36130</v>
          </cell>
          <cell r="B120">
            <v>69218</v>
          </cell>
          <cell r="C120">
            <v>424730</v>
          </cell>
        </row>
        <row r="121">
          <cell r="A121" t="str">
            <v>Totals:</v>
          </cell>
          <cell r="B121" t="str">
            <v>__________</v>
          </cell>
          <cell r="C121" t="str">
            <v>__________</v>
          </cell>
        </row>
        <row r="122">
          <cell r="A122">
            <v>1998</v>
          </cell>
          <cell r="B122">
            <v>976332</v>
          </cell>
          <cell r="C122">
            <v>5883403</v>
          </cell>
        </row>
        <row r="124">
          <cell r="A124">
            <v>36161</v>
          </cell>
          <cell r="B124">
            <v>70687</v>
          </cell>
          <cell r="C124">
            <v>439207</v>
          </cell>
        </row>
        <row r="125">
          <cell r="A125">
            <v>36192</v>
          </cell>
          <cell r="B125">
            <v>62995</v>
          </cell>
          <cell r="C125">
            <v>392246</v>
          </cell>
        </row>
        <row r="126">
          <cell r="A126">
            <v>36220</v>
          </cell>
          <cell r="B126">
            <v>70859</v>
          </cell>
          <cell r="C126">
            <v>425355</v>
          </cell>
        </row>
        <row r="127">
          <cell r="A127">
            <v>36251</v>
          </cell>
          <cell r="B127">
            <v>68522</v>
          </cell>
          <cell r="C127">
            <v>425796</v>
          </cell>
        </row>
        <row r="128">
          <cell r="A128">
            <v>36281</v>
          </cell>
          <cell r="B128">
            <v>73731</v>
          </cell>
          <cell r="C128">
            <v>431876</v>
          </cell>
        </row>
        <row r="129">
          <cell r="A129">
            <v>36312</v>
          </cell>
          <cell r="B129">
            <v>66953</v>
          </cell>
          <cell r="C129">
            <v>372893</v>
          </cell>
        </row>
        <row r="130">
          <cell r="A130">
            <v>36342</v>
          </cell>
          <cell r="B130">
            <v>65302</v>
          </cell>
          <cell r="C130">
            <v>460834</v>
          </cell>
        </row>
        <row r="131">
          <cell r="A131">
            <v>36373</v>
          </cell>
          <cell r="B131">
            <v>70625</v>
          </cell>
          <cell r="C131">
            <v>389296</v>
          </cell>
        </row>
        <row r="132">
          <cell r="A132">
            <v>36404</v>
          </cell>
          <cell r="B132">
            <v>65079</v>
          </cell>
          <cell r="C132">
            <v>378420</v>
          </cell>
        </row>
        <row r="133">
          <cell r="A133">
            <v>36434</v>
          </cell>
          <cell r="B133">
            <v>65324</v>
          </cell>
          <cell r="C133">
            <v>389977</v>
          </cell>
        </row>
        <row r="134">
          <cell r="A134">
            <v>36465</v>
          </cell>
          <cell r="B134">
            <v>66000</v>
          </cell>
          <cell r="C134">
            <v>368221</v>
          </cell>
        </row>
        <row r="135">
          <cell r="A135">
            <v>36495</v>
          </cell>
          <cell r="B135">
            <v>64588</v>
          </cell>
          <cell r="C135">
            <v>357240</v>
          </cell>
        </row>
        <row r="136">
          <cell r="A136" t="str">
            <v>Totals:</v>
          </cell>
          <cell r="B136" t="str">
            <v>__________</v>
          </cell>
          <cell r="C136" t="str">
            <v>__________</v>
          </cell>
        </row>
        <row r="137">
          <cell r="A137">
            <v>1999</v>
          </cell>
          <cell r="B137">
            <v>810665</v>
          </cell>
          <cell r="C137">
            <v>4831361</v>
          </cell>
        </row>
        <row r="139">
          <cell r="A139">
            <v>36526</v>
          </cell>
          <cell r="B139">
            <v>59631</v>
          </cell>
          <cell r="C139">
            <v>341271</v>
          </cell>
        </row>
        <row r="140">
          <cell r="A140">
            <v>36557</v>
          </cell>
          <cell r="B140">
            <v>56634</v>
          </cell>
          <cell r="C140">
            <v>345978</v>
          </cell>
        </row>
        <row r="141">
          <cell r="A141">
            <v>36586</v>
          </cell>
          <cell r="B141">
            <v>55089</v>
          </cell>
          <cell r="C141">
            <v>342528</v>
          </cell>
        </row>
        <row r="142">
          <cell r="A142">
            <v>36617</v>
          </cell>
          <cell r="B142">
            <v>52409</v>
          </cell>
          <cell r="C142">
            <v>335408</v>
          </cell>
        </row>
        <row r="143">
          <cell r="A143">
            <v>36647</v>
          </cell>
          <cell r="B143">
            <v>52839</v>
          </cell>
          <cell r="C143">
            <v>338473</v>
          </cell>
        </row>
        <row r="144">
          <cell r="A144">
            <v>36678</v>
          </cell>
          <cell r="B144">
            <v>49454</v>
          </cell>
          <cell r="C144">
            <v>326248</v>
          </cell>
        </row>
        <row r="145">
          <cell r="A145">
            <v>36708</v>
          </cell>
          <cell r="B145">
            <v>50079</v>
          </cell>
          <cell r="C145">
            <v>331221</v>
          </cell>
        </row>
        <row r="146">
          <cell r="A146">
            <v>36739</v>
          </cell>
          <cell r="B146">
            <v>47700</v>
          </cell>
          <cell r="C146">
            <v>330878</v>
          </cell>
        </row>
        <row r="147">
          <cell r="A147">
            <v>36770</v>
          </cell>
          <cell r="B147">
            <v>45390</v>
          </cell>
          <cell r="C147">
            <v>312945</v>
          </cell>
        </row>
        <row r="148">
          <cell r="A148">
            <v>36800</v>
          </cell>
          <cell r="B148">
            <v>48176</v>
          </cell>
          <cell r="C148">
            <v>303724</v>
          </cell>
        </row>
        <row r="149">
          <cell r="A149">
            <v>36831</v>
          </cell>
          <cell r="B149">
            <v>44964</v>
          </cell>
          <cell r="C149">
            <v>283447</v>
          </cell>
        </row>
        <row r="150">
          <cell r="A150">
            <v>36861</v>
          </cell>
          <cell r="B150">
            <v>46401</v>
          </cell>
          <cell r="C150">
            <v>286021</v>
          </cell>
        </row>
        <row r="151">
          <cell r="A151" t="str">
            <v>Totals:</v>
          </cell>
          <cell r="B151" t="str">
            <v>__________</v>
          </cell>
          <cell r="C151" t="str">
            <v>__________</v>
          </cell>
        </row>
        <row r="152">
          <cell r="A152">
            <v>2000</v>
          </cell>
          <cell r="B152">
            <v>608766</v>
          </cell>
          <cell r="C152">
            <v>3878142</v>
          </cell>
        </row>
        <row r="154">
          <cell r="A154">
            <v>36892</v>
          </cell>
          <cell r="B154">
            <v>46587</v>
          </cell>
          <cell r="C154">
            <v>270764</v>
          </cell>
        </row>
        <row r="155">
          <cell r="A155">
            <v>36923</v>
          </cell>
          <cell r="B155">
            <v>39838</v>
          </cell>
          <cell r="C155">
            <v>328795</v>
          </cell>
        </row>
        <row r="156">
          <cell r="A156">
            <v>36951</v>
          </cell>
          <cell r="B156">
            <v>42417</v>
          </cell>
          <cell r="C156">
            <v>315191</v>
          </cell>
        </row>
        <row r="157">
          <cell r="A157">
            <v>36982</v>
          </cell>
          <cell r="B157">
            <v>40699</v>
          </cell>
          <cell r="C157">
            <v>374517</v>
          </cell>
        </row>
        <row r="158">
          <cell r="A158">
            <v>37012</v>
          </cell>
          <cell r="B158">
            <v>34510</v>
          </cell>
          <cell r="C158">
            <v>213153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63">
          <cell r="A63">
            <v>35125</v>
          </cell>
          <cell r="B63">
            <v>197140</v>
          </cell>
          <cell r="C63">
            <v>937034</v>
          </cell>
        </row>
        <row r="64">
          <cell r="A64">
            <v>35156</v>
          </cell>
          <cell r="B64">
            <v>215151</v>
          </cell>
          <cell r="C64">
            <v>1710014</v>
          </cell>
        </row>
        <row r="65">
          <cell r="A65">
            <v>35186</v>
          </cell>
          <cell r="B65">
            <v>243150</v>
          </cell>
          <cell r="C65">
            <v>1927075</v>
          </cell>
        </row>
        <row r="66">
          <cell r="A66">
            <v>35217</v>
          </cell>
          <cell r="B66">
            <v>194387</v>
          </cell>
          <cell r="C66">
            <v>1730197</v>
          </cell>
        </row>
        <row r="67">
          <cell r="A67">
            <v>35247</v>
          </cell>
          <cell r="B67">
            <v>197348</v>
          </cell>
          <cell r="C67">
            <v>1895367</v>
          </cell>
        </row>
        <row r="68">
          <cell r="A68">
            <v>35278</v>
          </cell>
          <cell r="B68">
            <v>181492</v>
          </cell>
          <cell r="C68">
            <v>1858480</v>
          </cell>
        </row>
        <row r="69">
          <cell r="A69">
            <v>35309</v>
          </cell>
          <cell r="B69">
            <v>176630</v>
          </cell>
          <cell r="C69">
            <v>1794949</v>
          </cell>
        </row>
        <row r="70">
          <cell r="A70">
            <v>35339</v>
          </cell>
          <cell r="B70">
            <v>165011</v>
          </cell>
          <cell r="C70">
            <v>1736332</v>
          </cell>
        </row>
        <row r="71">
          <cell r="A71">
            <v>35370</v>
          </cell>
          <cell r="B71">
            <v>152966</v>
          </cell>
          <cell r="C71">
            <v>1637039</v>
          </cell>
        </row>
        <row r="72">
          <cell r="A72">
            <v>35400</v>
          </cell>
          <cell r="B72">
            <v>156016</v>
          </cell>
          <cell r="C72">
            <v>1668556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1996</v>
          </cell>
          <cell r="B74">
            <v>1879291</v>
          </cell>
          <cell r="C74">
            <v>16895043</v>
          </cell>
        </row>
        <row r="76">
          <cell r="A76">
            <v>35431</v>
          </cell>
          <cell r="B76">
            <v>155442</v>
          </cell>
          <cell r="C76">
            <v>1570361</v>
          </cell>
        </row>
        <row r="77">
          <cell r="A77">
            <v>35462</v>
          </cell>
          <cell r="B77">
            <v>142149</v>
          </cell>
          <cell r="C77">
            <v>1371415</v>
          </cell>
        </row>
        <row r="78">
          <cell r="A78">
            <v>35490</v>
          </cell>
          <cell r="B78">
            <v>153916</v>
          </cell>
          <cell r="C78">
            <v>1459279</v>
          </cell>
        </row>
        <row r="79">
          <cell r="A79">
            <v>35521</v>
          </cell>
          <cell r="B79">
            <v>134880</v>
          </cell>
          <cell r="C79">
            <v>1417426</v>
          </cell>
        </row>
        <row r="80">
          <cell r="A80">
            <v>35551</v>
          </cell>
          <cell r="B80">
            <v>143542</v>
          </cell>
          <cell r="C80">
            <v>1548726</v>
          </cell>
        </row>
        <row r="81">
          <cell r="A81">
            <v>35582</v>
          </cell>
          <cell r="B81">
            <v>134372</v>
          </cell>
          <cell r="C81">
            <v>1396608</v>
          </cell>
        </row>
        <row r="82">
          <cell r="A82">
            <v>35612</v>
          </cell>
          <cell r="B82">
            <v>124698</v>
          </cell>
          <cell r="C82">
            <v>1432929</v>
          </cell>
        </row>
        <row r="83">
          <cell r="A83">
            <v>35643</v>
          </cell>
          <cell r="B83">
            <v>117387</v>
          </cell>
          <cell r="C83">
            <v>1404833</v>
          </cell>
        </row>
        <row r="84">
          <cell r="A84">
            <v>35674</v>
          </cell>
          <cell r="B84">
            <v>115499</v>
          </cell>
          <cell r="C84">
            <v>1332058</v>
          </cell>
        </row>
        <row r="85">
          <cell r="A85">
            <v>35704</v>
          </cell>
          <cell r="B85">
            <v>118550</v>
          </cell>
          <cell r="C85">
            <v>1362656</v>
          </cell>
        </row>
        <row r="86">
          <cell r="A86">
            <v>35735</v>
          </cell>
          <cell r="B86">
            <v>118238</v>
          </cell>
          <cell r="C86">
            <v>1332294</v>
          </cell>
        </row>
        <row r="87">
          <cell r="A87">
            <v>35765</v>
          </cell>
          <cell r="B87">
            <v>115235</v>
          </cell>
          <cell r="C87">
            <v>1415351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1997</v>
          </cell>
          <cell r="B89">
            <v>1573908</v>
          </cell>
          <cell r="C89">
            <v>17043936</v>
          </cell>
        </row>
        <row r="91">
          <cell r="A91">
            <v>35796</v>
          </cell>
          <cell r="B91">
            <v>112587</v>
          </cell>
          <cell r="C91">
            <v>1331771</v>
          </cell>
        </row>
        <row r="92">
          <cell r="A92">
            <v>35827</v>
          </cell>
          <cell r="B92">
            <v>97186</v>
          </cell>
          <cell r="C92">
            <v>1199973</v>
          </cell>
        </row>
        <row r="93">
          <cell r="A93">
            <v>35855</v>
          </cell>
          <cell r="B93">
            <v>107019</v>
          </cell>
          <cell r="C93">
            <v>1277966</v>
          </cell>
        </row>
        <row r="94">
          <cell r="A94">
            <v>35886</v>
          </cell>
          <cell r="B94">
            <v>97349</v>
          </cell>
          <cell r="C94">
            <v>1279121</v>
          </cell>
        </row>
        <row r="95">
          <cell r="A95">
            <v>35916</v>
          </cell>
          <cell r="B95">
            <v>94591</v>
          </cell>
          <cell r="C95">
            <v>1259563</v>
          </cell>
        </row>
        <row r="96">
          <cell r="A96">
            <v>35947</v>
          </cell>
          <cell r="B96">
            <v>94481</v>
          </cell>
          <cell r="C96">
            <v>1182345</v>
          </cell>
        </row>
        <row r="97">
          <cell r="A97">
            <v>35977</v>
          </cell>
          <cell r="B97">
            <v>96344</v>
          </cell>
          <cell r="C97">
            <v>1202986</v>
          </cell>
        </row>
        <row r="98">
          <cell r="A98">
            <v>36008</v>
          </cell>
          <cell r="B98">
            <v>95349</v>
          </cell>
          <cell r="C98">
            <v>1206207</v>
          </cell>
        </row>
        <row r="99">
          <cell r="A99">
            <v>36039</v>
          </cell>
          <cell r="B99">
            <v>90733</v>
          </cell>
          <cell r="C99">
            <v>1071183</v>
          </cell>
        </row>
        <row r="100">
          <cell r="A100">
            <v>36069</v>
          </cell>
          <cell r="B100">
            <v>95261</v>
          </cell>
          <cell r="C100">
            <v>1105186</v>
          </cell>
        </row>
        <row r="101">
          <cell r="A101">
            <v>36100</v>
          </cell>
          <cell r="B101">
            <v>89770</v>
          </cell>
          <cell r="C101">
            <v>956211</v>
          </cell>
        </row>
        <row r="102">
          <cell r="A102">
            <v>36130</v>
          </cell>
          <cell r="B102">
            <v>83009</v>
          </cell>
          <cell r="C102">
            <v>848856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1998</v>
          </cell>
          <cell r="B104">
            <v>1153679</v>
          </cell>
          <cell r="C104">
            <v>13921368</v>
          </cell>
        </row>
        <row r="106">
          <cell r="A106">
            <v>36161</v>
          </cell>
          <cell r="B106">
            <v>78969</v>
          </cell>
          <cell r="C106">
            <v>901308</v>
          </cell>
        </row>
        <row r="107">
          <cell r="A107">
            <v>36192</v>
          </cell>
          <cell r="B107">
            <v>69523</v>
          </cell>
          <cell r="C107">
            <v>700155</v>
          </cell>
        </row>
        <row r="108">
          <cell r="A108">
            <v>36220</v>
          </cell>
          <cell r="B108">
            <v>80324</v>
          </cell>
          <cell r="C108">
            <v>681096</v>
          </cell>
        </row>
        <row r="109">
          <cell r="A109">
            <v>36251</v>
          </cell>
          <cell r="B109">
            <v>75533</v>
          </cell>
          <cell r="C109">
            <v>676804</v>
          </cell>
        </row>
        <row r="110">
          <cell r="A110">
            <v>36281</v>
          </cell>
          <cell r="B110">
            <v>78526</v>
          </cell>
          <cell r="C110">
            <v>678254</v>
          </cell>
        </row>
        <row r="111">
          <cell r="A111">
            <v>36312</v>
          </cell>
          <cell r="B111">
            <v>81319</v>
          </cell>
          <cell r="C111">
            <v>640841</v>
          </cell>
        </row>
        <row r="112">
          <cell r="A112">
            <v>36342</v>
          </cell>
          <cell r="B112">
            <v>79578</v>
          </cell>
          <cell r="C112">
            <v>635332</v>
          </cell>
        </row>
        <row r="113">
          <cell r="A113">
            <v>36373</v>
          </cell>
          <cell r="B113">
            <v>77822</v>
          </cell>
          <cell r="C113">
            <v>601301</v>
          </cell>
        </row>
        <row r="114">
          <cell r="A114">
            <v>36404</v>
          </cell>
          <cell r="B114">
            <v>74777</v>
          </cell>
          <cell r="C114">
            <v>551697</v>
          </cell>
        </row>
        <row r="115">
          <cell r="A115">
            <v>36434</v>
          </cell>
          <cell r="B115">
            <v>74214</v>
          </cell>
          <cell r="C115">
            <v>567881</v>
          </cell>
        </row>
        <row r="116">
          <cell r="A116">
            <v>36465</v>
          </cell>
          <cell r="B116">
            <v>71737</v>
          </cell>
          <cell r="C116">
            <v>569292</v>
          </cell>
        </row>
        <row r="117">
          <cell r="A117">
            <v>36495</v>
          </cell>
          <cell r="B117">
            <v>71644</v>
          </cell>
          <cell r="C117">
            <v>557324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1999</v>
          </cell>
          <cell r="B119">
            <v>913966</v>
          </cell>
          <cell r="C119">
            <v>7761285</v>
          </cell>
        </row>
        <row r="121">
          <cell r="A121">
            <v>36526</v>
          </cell>
          <cell r="B121">
            <v>76760</v>
          </cell>
          <cell r="C121">
            <v>642939</v>
          </cell>
        </row>
        <row r="122">
          <cell r="A122">
            <v>36557</v>
          </cell>
          <cell r="B122">
            <v>73519</v>
          </cell>
          <cell r="C122">
            <v>592112</v>
          </cell>
        </row>
        <row r="123">
          <cell r="A123">
            <v>36586</v>
          </cell>
          <cell r="B123">
            <v>75936</v>
          </cell>
          <cell r="C123">
            <v>646361</v>
          </cell>
        </row>
        <row r="124">
          <cell r="A124">
            <v>36617</v>
          </cell>
          <cell r="B124">
            <v>70414</v>
          </cell>
          <cell r="C124">
            <v>632536</v>
          </cell>
        </row>
        <row r="125">
          <cell r="A125">
            <v>36647</v>
          </cell>
          <cell r="B125">
            <v>69553</v>
          </cell>
          <cell r="C125">
            <v>616596</v>
          </cell>
        </row>
        <row r="126">
          <cell r="A126">
            <v>36678</v>
          </cell>
          <cell r="B126">
            <v>66950</v>
          </cell>
          <cell r="C126">
            <v>580992</v>
          </cell>
        </row>
        <row r="127">
          <cell r="A127">
            <v>36708</v>
          </cell>
          <cell r="B127">
            <v>71703</v>
          </cell>
          <cell r="C127">
            <v>591645</v>
          </cell>
        </row>
        <row r="128">
          <cell r="A128">
            <v>36739</v>
          </cell>
          <cell r="B128">
            <v>67496</v>
          </cell>
          <cell r="C128">
            <v>558725</v>
          </cell>
        </row>
        <row r="129">
          <cell r="A129">
            <v>36770</v>
          </cell>
          <cell r="B129">
            <v>63403</v>
          </cell>
          <cell r="C129">
            <v>544826</v>
          </cell>
        </row>
        <row r="130">
          <cell r="A130">
            <v>36800</v>
          </cell>
          <cell r="B130">
            <v>65663</v>
          </cell>
          <cell r="C130">
            <v>515093</v>
          </cell>
        </row>
        <row r="131">
          <cell r="A131">
            <v>36831</v>
          </cell>
          <cell r="B131">
            <v>56508</v>
          </cell>
          <cell r="C131">
            <v>478172</v>
          </cell>
        </row>
        <row r="132">
          <cell r="A132">
            <v>36861</v>
          </cell>
          <cell r="B132">
            <v>65876</v>
          </cell>
          <cell r="C132">
            <v>471249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</row>
        <row r="134">
          <cell r="A134">
            <v>2000</v>
          </cell>
          <cell r="B134">
            <v>823781</v>
          </cell>
          <cell r="C134">
            <v>6871246</v>
          </cell>
        </row>
        <row r="136">
          <cell r="A136">
            <v>36892</v>
          </cell>
          <cell r="B136">
            <v>66178</v>
          </cell>
          <cell r="C136">
            <v>546216</v>
          </cell>
        </row>
        <row r="137">
          <cell r="A137">
            <v>36923</v>
          </cell>
          <cell r="B137">
            <v>59090</v>
          </cell>
          <cell r="C137">
            <v>523309</v>
          </cell>
        </row>
        <row r="138">
          <cell r="A138">
            <v>36951</v>
          </cell>
          <cell r="B138">
            <v>60807</v>
          </cell>
          <cell r="C138">
            <v>461725</v>
          </cell>
        </row>
        <row r="139">
          <cell r="A139">
            <v>36982</v>
          </cell>
          <cell r="B139">
            <v>59051</v>
          </cell>
          <cell r="C139">
            <v>448317</v>
          </cell>
        </row>
        <row r="140">
          <cell r="A140">
            <v>37012</v>
          </cell>
          <cell r="B140">
            <v>53508</v>
          </cell>
          <cell r="C140">
            <v>368734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</sheetNames>
    <sheetDataSet>
      <sheetData sheetId="0">
        <row r="64">
          <cell r="A64">
            <v>35156</v>
          </cell>
          <cell r="B64">
            <v>148354</v>
          </cell>
          <cell r="C64">
            <v>1128015</v>
          </cell>
        </row>
        <row r="65">
          <cell r="A65">
            <v>35186</v>
          </cell>
          <cell r="B65">
            <v>213966</v>
          </cell>
          <cell r="C65">
            <v>1871024</v>
          </cell>
        </row>
        <row r="66">
          <cell r="A66">
            <v>35217</v>
          </cell>
          <cell r="B66">
            <v>159198</v>
          </cell>
          <cell r="C66">
            <v>1879563</v>
          </cell>
        </row>
        <row r="67">
          <cell r="A67">
            <v>35247</v>
          </cell>
          <cell r="B67">
            <v>154407</v>
          </cell>
          <cell r="C67">
            <v>1743481</v>
          </cell>
        </row>
        <row r="68">
          <cell r="A68">
            <v>35278</v>
          </cell>
          <cell r="B68">
            <v>159333</v>
          </cell>
          <cell r="C68">
            <v>1739606</v>
          </cell>
        </row>
        <row r="69">
          <cell r="A69">
            <v>35309</v>
          </cell>
          <cell r="B69">
            <v>143906</v>
          </cell>
          <cell r="C69">
            <v>1513486</v>
          </cell>
        </row>
        <row r="70">
          <cell r="A70">
            <v>35339</v>
          </cell>
          <cell r="B70">
            <v>139868</v>
          </cell>
          <cell r="C70">
            <v>1423022</v>
          </cell>
        </row>
        <row r="71">
          <cell r="A71">
            <v>35370</v>
          </cell>
          <cell r="B71">
            <v>132018</v>
          </cell>
          <cell r="C71">
            <v>1462103</v>
          </cell>
        </row>
        <row r="72">
          <cell r="A72">
            <v>35400</v>
          </cell>
          <cell r="B72">
            <v>127805</v>
          </cell>
          <cell r="C72">
            <v>1486701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1996</v>
          </cell>
          <cell r="B74">
            <v>1378855</v>
          </cell>
          <cell r="C74">
            <v>14247001</v>
          </cell>
        </row>
        <row r="76">
          <cell r="A76">
            <v>35431</v>
          </cell>
          <cell r="B76">
            <v>146739</v>
          </cell>
          <cell r="C76">
            <v>1382572</v>
          </cell>
        </row>
        <row r="77">
          <cell r="A77">
            <v>35462</v>
          </cell>
          <cell r="B77">
            <v>144901</v>
          </cell>
          <cell r="C77">
            <v>1224573</v>
          </cell>
        </row>
        <row r="78">
          <cell r="A78">
            <v>35490</v>
          </cell>
          <cell r="B78">
            <v>143900</v>
          </cell>
          <cell r="C78">
            <v>1186030</v>
          </cell>
        </row>
        <row r="79">
          <cell r="A79">
            <v>35521</v>
          </cell>
          <cell r="B79">
            <v>140397</v>
          </cell>
          <cell r="C79">
            <v>1078793</v>
          </cell>
        </row>
        <row r="80">
          <cell r="A80">
            <v>35551</v>
          </cell>
          <cell r="B80">
            <v>147115</v>
          </cell>
          <cell r="C80">
            <v>1207877</v>
          </cell>
        </row>
        <row r="81">
          <cell r="A81">
            <v>35582</v>
          </cell>
          <cell r="B81">
            <v>130237</v>
          </cell>
          <cell r="C81">
            <v>1058432</v>
          </cell>
        </row>
        <row r="82">
          <cell r="A82">
            <v>35612</v>
          </cell>
          <cell r="B82">
            <v>131883</v>
          </cell>
          <cell r="C82">
            <v>1114056</v>
          </cell>
        </row>
        <row r="83">
          <cell r="A83">
            <v>35643</v>
          </cell>
          <cell r="B83">
            <v>130218</v>
          </cell>
          <cell r="C83">
            <v>1106347</v>
          </cell>
        </row>
        <row r="84">
          <cell r="A84">
            <v>35674</v>
          </cell>
          <cell r="B84">
            <v>124880</v>
          </cell>
          <cell r="C84">
            <v>989826</v>
          </cell>
        </row>
        <row r="85">
          <cell r="A85">
            <v>35704</v>
          </cell>
          <cell r="B85">
            <v>132684</v>
          </cell>
          <cell r="C85">
            <v>1069593</v>
          </cell>
        </row>
        <row r="86">
          <cell r="A86">
            <v>35735</v>
          </cell>
          <cell r="B86">
            <v>124545</v>
          </cell>
          <cell r="C86">
            <v>1042991</v>
          </cell>
        </row>
        <row r="87">
          <cell r="A87">
            <v>35765</v>
          </cell>
          <cell r="B87">
            <v>128375</v>
          </cell>
          <cell r="C87">
            <v>1058034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1997</v>
          </cell>
          <cell r="B89">
            <v>1625874</v>
          </cell>
          <cell r="C89">
            <v>13519124</v>
          </cell>
        </row>
        <row r="91">
          <cell r="A91">
            <v>35796</v>
          </cell>
          <cell r="B91">
            <v>124709</v>
          </cell>
          <cell r="C91">
            <v>967984</v>
          </cell>
        </row>
        <row r="92">
          <cell r="A92">
            <v>35827</v>
          </cell>
          <cell r="B92">
            <v>106521</v>
          </cell>
          <cell r="C92">
            <v>871725</v>
          </cell>
        </row>
        <row r="93">
          <cell r="A93">
            <v>35855</v>
          </cell>
          <cell r="B93">
            <v>121291</v>
          </cell>
          <cell r="C93">
            <v>941214</v>
          </cell>
        </row>
        <row r="94">
          <cell r="A94">
            <v>35886</v>
          </cell>
          <cell r="B94">
            <v>119397</v>
          </cell>
          <cell r="C94">
            <v>849635</v>
          </cell>
        </row>
        <row r="95">
          <cell r="A95">
            <v>35916</v>
          </cell>
          <cell r="B95">
            <v>120893</v>
          </cell>
          <cell r="C95">
            <v>836989</v>
          </cell>
        </row>
        <row r="96">
          <cell r="A96">
            <v>35947</v>
          </cell>
          <cell r="B96">
            <v>115209</v>
          </cell>
          <cell r="C96">
            <v>825981</v>
          </cell>
        </row>
        <row r="97">
          <cell r="A97">
            <v>35977</v>
          </cell>
          <cell r="B97">
            <v>113420</v>
          </cell>
          <cell r="C97">
            <v>806093</v>
          </cell>
        </row>
        <row r="98">
          <cell r="A98">
            <v>36008</v>
          </cell>
          <cell r="B98">
            <v>110421</v>
          </cell>
          <cell r="C98">
            <v>816504</v>
          </cell>
        </row>
        <row r="99">
          <cell r="A99">
            <v>36039</v>
          </cell>
          <cell r="B99">
            <v>102565</v>
          </cell>
          <cell r="C99">
            <v>714981</v>
          </cell>
        </row>
        <row r="100">
          <cell r="A100">
            <v>36069</v>
          </cell>
          <cell r="B100">
            <v>102142</v>
          </cell>
          <cell r="C100">
            <v>710719</v>
          </cell>
        </row>
        <row r="101">
          <cell r="A101">
            <v>36100</v>
          </cell>
          <cell r="B101">
            <v>100241</v>
          </cell>
          <cell r="C101">
            <v>707587</v>
          </cell>
        </row>
        <row r="102">
          <cell r="A102">
            <v>36130</v>
          </cell>
          <cell r="B102">
            <v>87876</v>
          </cell>
          <cell r="C102">
            <v>702219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1998</v>
          </cell>
          <cell r="B104">
            <v>1324685</v>
          </cell>
          <cell r="C104">
            <v>9751631</v>
          </cell>
        </row>
        <row r="106">
          <cell r="A106">
            <v>36161</v>
          </cell>
          <cell r="B106">
            <v>88481</v>
          </cell>
          <cell r="C106">
            <v>896849</v>
          </cell>
        </row>
        <row r="107">
          <cell r="A107">
            <v>36192</v>
          </cell>
          <cell r="B107">
            <v>86127</v>
          </cell>
          <cell r="C107">
            <v>589890</v>
          </cell>
        </row>
        <row r="108">
          <cell r="A108">
            <v>36220</v>
          </cell>
          <cell r="B108">
            <v>99689</v>
          </cell>
          <cell r="C108">
            <v>654154</v>
          </cell>
        </row>
        <row r="109">
          <cell r="A109">
            <v>36251</v>
          </cell>
          <cell r="B109">
            <v>98754</v>
          </cell>
          <cell r="C109">
            <v>631107</v>
          </cell>
        </row>
        <row r="110">
          <cell r="A110">
            <v>36281</v>
          </cell>
          <cell r="B110">
            <v>94994</v>
          </cell>
          <cell r="C110">
            <v>670317</v>
          </cell>
        </row>
        <row r="111">
          <cell r="A111">
            <v>36312</v>
          </cell>
          <cell r="B111">
            <v>89277</v>
          </cell>
          <cell r="C111">
            <v>637525</v>
          </cell>
        </row>
        <row r="112">
          <cell r="A112">
            <v>36342</v>
          </cell>
          <cell r="B112">
            <v>85395</v>
          </cell>
          <cell r="C112">
            <v>661801</v>
          </cell>
        </row>
        <row r="113">
          <cell r="A113">
            <v>36373</v>
          </cell>
          <cell r="B113">
            <v>79241</v>
          </cell>
          <cell r="C113">
            <v>639534</v>
          </cell>
        </row>
        <row r="114">
          <cell r="A114">
            <v>36404</v>
          </cell>
          <cell r="B114">
            <v>81060</v>
          </cell>
          <cell r="C114">
            <v>637216</v>
          </cell>
        </row>
        <row r="115">
          <cell r="A115">
            <v>36434</v>
          </cell>
          <cell r="B115">
            <v>86987</v>
          </cell>
          <cell r="C115">
            <v>673399</v>
          </cell>
        </row>
        <row r="116">
          <cell r="A116">
            <v>36465</v>
          </cell>
          <cell r="B116">
            <v>83128</v>
          </cell>
          <cell r="C116">
            <v>653435</v>
          </cell>
        </row>
        <row r="117">
          <cell r="A117">
            <v>36495</v>
          </cell>
          <cell r="B117">
            <v>85672</v>
          </cell>
          <cell r="C117">
            <v>649858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1999</v>
          </cell>
          <cell r="B119">
            <v>1058805</v>
          </cell>
          <cell r="C119">
            <v>7995085</v>
          </cell>
        </row>
        <row r="121">
          <cell r="A121">
            <v>36526</v>
          </cell>
          <cell r="B121">
            <v>76656</v>
          </cell>
          <cell r="C121">
            <v>649957</v>
          </cell>
        </row>
        <row r="122">
          <cell r="A122">
            <v>36557</v>
          </cell>
          <cell r="B122">
            <v>77588</v>
          </cell>
          <cell r="C122">
            <v>584745</v>
          </cell>
        </row>
        <row r="123">
          <cell r="A123">
            <v>36586</v>
          </cell>
          <cell r="B123">
            <v>77986</v>
          </cell>
          <cell r="C123">
            <v>638084</v>
          </cell>
        </row>
        <row r="124">
          <cell r="A124">
            <v>36617</v>
          </cell>
          <cell r="B124">
            <v>71944</v>
          </cell>
          <cell r="C124">
            <v>614008</v>
          </cell>
        </row>
        <row r="125">
          <cell r="A125">
            <v>36647</v>
          </cell>
          <cell r="B125">
            <v>70852</v>
          </cell>
          <cell r="C125">
            <v>537654</v>
          </cell>
        </row>
        <row r="126">
          <cell r="A126">
            <v>36678</v>
          </cell>
          <cell r="B126">
            <v>69092</v>
          </cell>
          <cell r="C126">
            <v>495218</v>
          </cell>
        </row>
        <row r="127">
          <cell r="A127">
            <v>36708</v>
          </cell>
          <cell r="B127">
            <v>74151</v>
          </cell>
          <cell r="C127">
            <v>510975</v>
          </cell>
        </row>
        <row r="128">
          <cell r="A128">
            <v>36739</v>
          </cell>
          <cell r="B128">
            <v>77205</v>
          </cell>
          <cell r="C128">
            <v>485137</v>
          </cell>
        </row>
        <row r="129">
          <cell r="A129">
            <v>36770</v>
          </cell>
          <cell r="B129">
            <v>69261</v>
          </cell>
          <cell r="C129">
            <v>505505</v>
          </cell>
        </row>
        <row r="130">
          <cell r="A130">
            <v>36800</v>
          </cell>
          <cell r="B130">
            <v>69691</v>
          </cell>
          <cell r="C130">
            <v>537270</v>
          </cell>
        </row>
        <row r="131">
          <cell r="A131">
            <v>36831</v>
          </cell>
          <cell r="B131">
            <v>69381</v>
          </cell>
          <cell r="C131">
            <v>549489</v>
          </cell>
        </row>
        <row r="132">
          <cell r="A132">
            <v>36861</v>
          </cell>
          <cell r="B132">
            <v>68740</v>
          </cell>
          <cell r="C132">
            <v>496241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</row>
        <row r="134">
          <cell r="A134">
            <v>2000</v>
          </cell>
          <cell r="B134">
            <v>872547</v>
          </cell>
          <cell r="C134">
            <v>6604283</v>
          </cell>
        </row>
        <row r="136">
          <cell r="A136">
            <v>36892</v>
          </cell>
          <cell r="B136">
            <v>69649</v>
          </cell>
          <cell r="C136">
            <v>511019</v>
          </cell>
        </row>
        <row r="137">
          <cell r="A137">
            <v>36923</v>
          </cell>
          <cell r="B137">
            <v>55423</v>
          </cell>
          <cell r="C137">
            <v>442659</v>
          </cell>
        </row>
        <row r="138">
          <cell r="A138">
            <v>36951</v>
          </cell>
          <cell r="B138">
            <v>64951</v>
          </cell>
          <cell r="C138">
            <v>493695</v>
          </cell>
        </row>
        <row r="139">
          <cell r="A139">
            <v>36982</v>
          </cell>
          <cell r="B139">
            <v>58751</v>
          </cell>
          <cell r="C139">
            <v>470117</v>
          </cell>
        </row>
        <row r="140">
          <cell r="A140">
            <v>37012</v>
          </cell>
          <cell r="B140">
            <v>49678</v>
          </cell>
          <cell r="C140">
            <v>402014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70">
          <cell r="A70">
            <v>35186</v>
          </cell>
          <cell r="B70">
            <v>148818</v>
          </cell>
          <cell r="C70">
            <v>1080143</v>
          </cell>
        </row>
        <row r="71">
          <cell r="A71">
            <v>35217</v>
          </cell>
          <cell r="B71">
            <v>218645</v>
          </cell>
          <cell r="C71">
            <v>1838625</v>
          </cell>
        </row>
        <row r="72">
          <cell r="A72">
            <v>35247</v>
          </cell>
          <cell r="B72">
            <v>203961</v>
          </cell>
          <cell r="C72">
            <v>1784450</v>
          </cell>
        </row>
        <row r="73">
          <cell r="A73">
            <v>35278</v>
          </cell>
          <cell r="B73">
            <v>192007</v>
          </cell>
          <cell r="C73">
            <v>1898598</v>
          </cell>
        </row>
        <row r="74">
          <cell r="A74">
            <v>35309</v>
          </cell>
          <cell r="B74">
            <v>161260</v>
          </cell>
          <cell r="C74">
            <v>1691523</v>
          </cell>
        </row>
        <row r="75">
          <cell r="A75">
            <v>35339</v>
          </cell>
          <cell r="B75">
            <v>156015</v>
          </cell>
          <cell r="C75">
            <v>1702464</v>
          </cell>
        </row>
        <row r="76">
          <cell r="A76">
            <v>35370</v>
          </cell>
          <cell r="B76">
            <v>159228</v>
          </cell>
          <cell r="C76">
            <v>1580033</v>
          </cell>
        </row>
        <row r="77">
          <cell r="A77">
            <v>35400</v>
          </cell>
          <cell r="B77">
            <v>153945</v>
          </cell>
          <cell r="C77">
            <v>1492187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1996</v>
          </cell>
          <cell r="B79">
            <v>1393879</v>
          </cell>
          <cell r="C79">
            <v>13068023</v>
          </cell>
        </row>
        <row r="81">
          <cell r="A81">
            <v>35431</v>
          </cell>
          <cell r="B81">
            <v>145963</v>
          </cell>
          <cell r="C81">
            <v>1410078</v>
          </cell>
        </row>
        <row r="82">
          <cell r="A82">
            <v>35462</v>
          </cell>
          <cell r="B82">
            <v>126136</v>
          </cell>
          <cell r="C82">
            <v>1363112</v>
          </cell>
        </row>
        <row r="83">
          <cell r="A83">
            <v>35490</v>
          </cell>
          <cell r="B83">
            <v>118672</v>
          </cell>
          <cell r="C83">
            <v>1469036</v>
          </cell>
        </row>
        <row r="84">
          <cell r="A84">
            <v>35521</v>
          </cell>
          <cell r="B84">
            <v>107989</v>
          </cell>
          <cell r="C84">
            <v>1310687</v>
          </cell>
        </row>
        <row r="85">
          <cell r="A85">
            <v>35551</v>
          </cell>
          <cell r="B85">
            <v>115940</v>
          </cell>
          <cell r="C85">
            <v>1405821</v>
          </cell>
        </row>
        <row r="86">
          <cell r="A86">
            <v>35582</v>
          </cell>
          <cell r="B86">
            <v>106758</v>
          </cell>
          <cell r="C86">
            <v>1294325</v>
          </cell>
        </row>
        <row r="87">
          <cell r="A87">
            <v>35612</v>
          </cell>
          <cell r="B87">
            <v>106146</v>
          </cell>
          <cell r="C87">
            <v>1221032</v>
          </cell>
        </row>
        <row r="88">
          <cell r="A88">
            <v>35643</v>
          </cell>
          <cell r="B88">
            <v>102217</v>
          </cell>
          <cell r="C88">
            <v>1160268</v>
          </cell>
        </row>
        <row r="89">
          <cell r="A89">
            <v>35674</v>
          </cell>
          <cell r="B89">
            <v>94918</v>
          </cell>
          <cell r="C89">
            <v>1145597</v>
          </cell>
        </row>
        <row r="90">
          <cell r="A90">
            <v>35704</v>
          </cell>
          <cell r="B90">
            <v>97879</v>
          </cell>
          <cell r="C90">
            <v>1145036</v>
          </cell>
        </row>
        <row r="91">
          <cell r="A91">
            <v>35735</v>
          </cell>
          <cell r="B91">
            <v>92031</v>
          </cell>
          <cell r="C91">
            <v>1130526</v>
          </cell>
        </row>
        <row r="92">
          <cell r="A92">
            <v>35765</v>
          </cell>
          <cell r="B92">
            <v>88122</v>
          </cell>
          <cell r="C92">
            <v>1116739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1997</v>
          </cell>
          <cell r="B94">
            <v>1302771</v>
          </cell>
          <cell r="C94">
            <v>15172257</v>
          </cell>
        </row>
        <row r="96">
          <cell r="A96">
            <v>35796</v>
          </cell>
          <cell r="B96">
            <v>90350</v>
          </cell>
          <cell r="C96">
            <v>1042271</v>
          </cell>
        </row>
        <row r="97">
          <cell r="A97">
            <v>35827</v>
          </cell>
          <cell r="B97">
            <v>84121</v>
          </cell>
          <cell r="C97">
            <v>903559</v>
          </cell>
        </row>
        <row r="98">
          <cell r="A98">
            <v>35855</v>
          </cell>
          <cell r="B98">
            <v>90856</v>
          </cell>
          <cell r="C98">
            <v>932424</v>
          </cell>
        </row>
        <row r="99">
          <cell r="A99">
            <v>35886</v>
          </cell>
          <cell r="B99">
            <v>80446</v>
          </cell>
          <cell r="C99">
            <v>927761</v>
          </cell>
        </row>
        <row r="100">
          <cell r="A100">
            <v>35916</v>
          </cell>
          <cell r="B100">
            <v>73679</v>
          </cell>
          <cell r="C100">
            <v>918574</v>
          </cell>
        </row>
        <row r="101">
          <cell r="A101">
            <v>35947</v>
          </cell>
          <cell r="B101">
            <v>75215</v>
          </cell>
          <cell r="C101">
            <v>910119</v>
          </cell>
        </row>
        <row r="102">
          <cell r="A102">
            <v>35977</v>
          </cell>
          <cell r="B102">
            <v>76351</v>
          </cell>
          <cell r="C102">
            <v>886972</v>
          </cell>
        </row>
        <row r="103">
          <cell r="A103">
            <v>36008</v>
          </cell>
          <cell r="B103">
            <v>74098</v>
          </cell>
          <cell r="C103">
            <v>895786</v>
          </cell>
        </row>
        <row r="104">
          <cell r="A104">
            <v>36039</v>
          </cell>
          <cell r="B104">
            <v>71328</v>
          </cell>
          <cell r="C104">
            <v>818016</v>
          </cell>
        </row>
        <row r="105">
          <cell r="A105">
            <v>36069</v>
          </cell>
          <cell r="B105">
            <v>74320</v>
          </cell>
          <cell r="C105">
            <v>833219</v>
          </cell>
        </row>
        <row r="106">
          <cell r="A106">
            <v>36100</v>
          </cell>
          <cell r="B106">
            <v>68468</v>
          </cell>
          <cell r="C106">
            <v>697487</v>
          </cell>
        </row>
        <row r="107">
          <cell r="A107">
            <v>36130</v>
          </cell>
          <cell r="B107">
            <v>65144</v>
          </cell>
          <cell r="C107">
            <v>751871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1998</v>
          </cell>
          <cell r="B109">
            <v>924376</v>
          </cell>
          <cell r="C109">
            <v>10518059</v>
          </cell>
        </row>
        <row r="111">
          <cell r="A111">
            <v>36161</v>
          </cell>
          <cell r="B111">
            <v>63301</v>
          </cell>
          <cell r="C111">
            <v>735630</v>
          </cell>
        </row>
        <row r="112">
          <cell r="A112">
            <v>36192</v>
          </cell>
          <cell r="B112">
            <v>56164</v>
          </cell>
          <cell r="C112">
            <v>666440</v>
          </cell>
        </row>
        <row r="113">
          <cell r="A113">
            <v>36220</v>
          </cell>
          <cell r="B113">
            <v>61863</v>
          </cell>
          <cell r="C113">
            <v>737523</v>
          </cell>
        </row>
        <row r="114">
          <cell r="A114">
            <v>36251</v>
          </cell>
          <cell r="B114">
            <v>59065</v>
          </cell>
          <cell r="C114">
            <v>700722</v>
          </cell>
        </row>
        <row r="115">
          <cell r="A115">
            <v>36281</v>
          </cell>
          <cell r="B115">
            <v>62370</v>
          </cell>
          <cell r="C115">
            <v>706349</v>
          </cell>
        </row>
        <row r="116">
          <cell r="A116">
            <v>36312</v>
          </cell>
          <cell r="B116">
            <v>54538</v>
          </cell>
          <cell r="C116">
            <v>712298</v>
          </cell>
        </row>
        <row r="117">
          <cell r="A117">
            <v>36342</v>
          </cell>
          <cell r="B117">
            <v>57423</v>
          </cell>
          <cell r="C117">
            <v>741994</v>
          </cell>
        </row>
        <row r="118">
          <cell r="A118">
            <v>36373</v>
          </cell>
          <cell r="B118">
            <v>59629</v>
          </cell>
          <cell r="C118">
            <v>690629</v>
          </cell>
        </row>
        <row r="119">
          <cell r="A119">
            <v>36404</v>
          </cell>
          <cell r="B119">
            <v>56373</v>
          </cell>
          <cell r="C119">
            <v>667673</v>
          </cell>
        </row>
        <row r="120">
          <cell r="A120">
            <v>36434</v>
          </cell>
          <cell r="B120">
            <v>58523</v>
          </cell>
          <cell r="C120">
            <v>654033</v>
          </cell>
        </row>
        <row r="121">
          <cell r="A121">
            <v>36465</v>
          </cell>
          <cell r="B121">
            <v>59380</v>
          </cell>
          <cell r="C121">
            <v>601415</v>
          </cell>
        </row>
        <row r="122">
          <cell r="A122">
            <v>36495</v>
          </cell>
          <cell r="B122">
            <v>52706</v>
          </cell>
          <cell r="C122">
            <v>628346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1999</v>
          </cell>
          <cell r="B124">
            <v>701335</v>
          </cell>
          <cell r="C124">
            <v>8243052</v>
          </cell>
        </row>
        <row r="126">
          <cell r="A126">
            <v>36526</v>
          </cell>
          <cell r="B126">
            <v>51974</v>
          </cell>
          <cell r="C126">
            <v>597398</v>
          </cell>
        </row>
        <row r="127">
          <cell r="A127">
            <v>36557</v>
          </cell>
          <cell r="B127">
            <v>48588</v>
          </cell>
          <cell r="C127">
            <v>571424</v>
          </cell>
        </row>
        <row r="128">
          <cell r="A128">
            <v>36586</v>
          </cell>
          <cell r="B128">
            <v>52842</v>
          </cell>
          <cell r="C128">
            <v>628736</v>
          </cell>
        </row>
        <row r="129">
          <cell r="A129">
            <v>36617</v>
          </cell>
          <cell r="B129">
            <v>49302</v>
          </cell>
          <cell r="C129">
            <v>632715</v>
          </cell>
        </row>
        <row r="130">
          <cell r="A130">
            <v>36647</v>
          </cell>
          <cell r="B130">
            <v>47918</v>
          </cell>
          <cell r="C130">
            <v>564603</v>
          </cell>
        </row>
        <row r="131">
          <cell r="A131">
            <v>36678</v>
          </cell>
          <cell r="B131">
            <v>47431</v>
          </cell>
          <cell r="C131">
            <v>541558</v>
          </cell>
        </row>
        <row r="132">
          <cell r="A132">
            <v>36708</v>
          </cell>
          <cell r="B132">
            <v>51340</v>
          </cell>
          <cell r="C132">
            <v>549079</v>
          </cell>
        </row>
        <row r="133">
          <cell r="A133">
            <v>36739</v>
          </cell>
          <cell r="B133">
            <v>52510</v>
          </cell>
          <cell r="C133">
            <v>500238</v>
          </cell>
        </row>
        <row r="134">
          <cell r="A134">
            <v>36770</v>
          </cell>
          <cell r="B134">
            <v>50859</v>
          </cell>
          <cell r="C134">
            <v>563578</v>
          </cell>
        </row>
        <row r="135">
          <cell r="A135">
            <v>36800</v>
          </cell>
          <cell r="B135">
            <v>50549</v>
          </cell>
          <cell r="C135">
            <v>569395</v>
          </cell>
        </row>
        <row r="136">
          <cell r="A136">
            <v>36831</v>
          </cell>
          <cell r="B136">
            <v>46219</v>
          </cell>
          <cell r="C136">
            <v>518620</v>
          </cell>
        </row>
        <row r="137">
          <cell r="A137">
            <v>36861</v>
          </cell>
          <cell r="B137">
            <v>50501</v>
          </cell>
          <cell r="C137">
            <v>516050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2000</v>
          </cell>
          <cell r="B139">
            <v>600033</v>
          </cell>
          <cell r="C139">
            <v>6753394</v>
          </cell>
        </row>
        <row r="141">
          <cell r="A141">
            <v>36892</v>
          </cell>
          <cell r="B141">
            <v>55512</v>
          </cell>
          <cell r="C141">
            <v>514710</v>
          </cell>
        </row>
        <row r="142">
          <cell r="A142">
            <v>36923</v>
          </cell>
          <cell r="B142">
            <v>52317</v>
          </cell>
          <cell r="C142">
            <v>500057</v>
          </cell>
        </row>
        <row r="143">
          <cell r="A143">
            <v>36951</v>
          </cell>
          <cell r="B143">
            <v>55588</v>
          </cell>
          <cell r="C143">
            <v>570326</v>
          </cell>
        </row>
        <row r="144">
          <cell r="A144">
            <v>36982</v>
          </cell>
          <cell r="B144">
            <v>51720</v>
          </cell>
          <cell r="C144">
            <v>538546</v>
          </cell>
        </row>
        <row r="145">
          <cell r="A145">
            <v>37012</v>
          </cell>
          <cell r="B145">
            <v>37886</v>
          </cell>
          <cell r="C145">
            <v>400127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70">
          <cell r="A70">
            <v>35217</v>
          </cell>
          <cell r="B70">
            <v>169911</v>
          </cell>
          <cell r="C70">
            <v>755985</v>
          </cell>
        </row>
        <row r="71">
          <cell r="A71">
            <v>35247</v>
          </cell>
          <cell r="B71">
            <v>212011</v>
          </cell>
          <cell r="C71">
            <v>1414453</v>
          </cell>
        </row>
        <row r="72">
          <cell r="A72">
            <v>35278</v>
          </cell>
          <cell r="B72">
            <v>175550</v>
          </cell>
          <cell r="C72">
            <v>1225152</v>
          </cell>
        </row>
        <row r="73">
          <cell r="A73">
            <v>35309</v>
          </cell>
          <cell r="B73">
            <v>155967</v>
          </cell>
          <cell r="C73">
            <v>1153488</v>
          </cell>
        </row>
        <row r="74">
          <cell r="A74">
            <v>35339</v>
          </cell>
          <cell r="B74">
            <v>155863</v>
          </cell>
          <cell r="C74">
            <v>1102886</v>
          </cell>
        </row>
        <row r="75">
          <cell r="A75">
            <v>35370</v>
          </cell>
          <cell r="B75">
            <v>144967</v>
          </cell>
          <cell r="C75">
            <v>1108353</v>
          </cell>
        </row>
        <row r="76">
          <cell r="A76">
            <v>35400</v>
          </cell>
          <cell r="B76">
            <v>137961</v>
          </cell>
          <cell r="C76">
            <v>1169584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1996</v>
          </cell>
          <cell r="B78">
            <v>1152230</v>
          </cell>
          <cell r="C78">
            <v>7929901</v>
          </cell>
        </row>
        <row r="80">
          <cell r="A80">
            <v>35431</v>
          </cell>
          <cell r="B80">
            <v>136192</v>
          </cell>
          <cell r="C80">
            <v>1101403</v>
          </cell>
        </row>
        <row r="81">
          <cell r="A81">
            <v>35462</v>
          </cell>
          <cell r="B81">
            <v>116945</v>
          </cell>
          <cell r="C81">
            <v>962071</v>
          </cell>
        </row>
        <row r="82">
          <cell r="A82">
            <v>35490</v>
          </cell>
          <cell r="B82">
            <v>121798</v>
          </cell>
          <cell r="C82">
            <v>1067922</v>
          </cell>
        </row>
        <row r="83">
          <cell r="A83">
            <v>35521</v>
          </cell>
          <cell r="B83">
            <v>112938</v>
          </cell>
          <cell r="C83">
            <v>965084</v>
          </cell>
        </row>
        <row r="84">
          <cell r="A84">
            <v>35551</v>
          </cell>
          <cell r="B84">
            <v>109799</v>
          </cell>
          <cell r="C84">
            <v>1004055</v>
          </cell>
        </row>
        <row r="85">
          <cell r="A85">
            <v>35582</v>
          </cell>
          <cell r="B85">
            <v>101066</v>
          </cell>
          <cell r="C85">
            <v>992514</v>
          </cell>
        </row>
        <row r="86">
          <cell r="A86">
            <v>35612</v>
          </cell>
          <cell r="B86">
            <v>101413</v>
          </cell>
          <cell r="C86">
            <v>954654</v>
          </cell>
        </row>
        <row r="87">
          <cell r="A87">
            <v>35643</v>
          </cell>
          <cell r="B87">
            <v>95795</v>
          </cell>
          <cell r="C87">
            <v>911537</v>
          </cell>
        </row>
        <row r="88">
          <cell r="A88">
            <v>35674</v>
          </cell>
          <cell r="B88">
            <v>90324</v>
          </cell>
          <cell r="C88">
            <v>885009</v>
          </cell>
        </row>
        <row r="89">
          <cell r="A89">
            <v>35704</v>
          </cell>
          <cell r="B89">
            <v>92833</v>
          </cell>
          <cell r="C89">
            <v>872707</v>
          </cell>
        </row>
        <row r="90">
          <cell r="A90">
            <v>35735</v>
          </cell>
          <cell r="B90">
            <v>85485</v>
          </cell>
          <cell r="C90">
            <v>860825</v>
          </cell>
        </row>
        <row r="91">
          <cell r="A91">
            <v>35765</v>
          </cell>
          <cell r="B91">
            <v>79204</v>
          </cell>
          <cell r="C91">
            <v>791684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1997</v>
          </cell>
          <cell r="B93">
            <v>1243792</v>
          </cell>
          <cell r="C93">
            <v>11369465</v>
          </cell>
        </row>
        <row r="95">
          <cell r="A95">
            <v>35796</v>
          </cell>
          <cell r="B95">
            <v>85901</v>
          </cell>
          <cell r="C95">
            <v>813917</v>
          </cell>
        </row>
        <row r="96">
          <cell r="A96">
            <v>35827</v>
          </cell>
          <cell r="B96">
            <v>76576</v>
          </cell>
          <cell r="C96">
            <v>803105</v>
          </cell>
        </row>
        <row r="97">
          <cell r="A97">
            <v>35855</v>
          </cell>
          <cell r="B97">
            <v>80528</v>
          </cell>
          <cell r="C97">
            <v>840881</v>
          </cell>
        </row>
        <row r="98">
          <cell r="A98">
            <v>35886</v>
          </cell>
          <cell r="B98">
            <v>76450</v>
          </cell>
          <cell r="C98">
            <v>800123</v>
          </cell>
        </row>
        <row r="99">
          <cell r="A99">
            <v>35916</v>
          </cell>
          <cell r="B99">
            <v>74524</v>
          </cell>
          <cell r="C99">
            <v>831709</v>
          </cell>
        </row>
        <row r="100">
          <cell r="A100">
            <v>35947</v>
          </cell>
          <cell r="B100">
            <v>67123</v>
          </cell>
          <cell r="C100">
            <v>759532</v>
          </cell>
        </row>
        <row r="101">
          <cell r="A101">
            <v>35977</v>
          </cell>
          <cell r="B101">
            <v>66831</v>
          </cell>
          <cell r="C101">
            <v>765369</v>
          </cell>
        </row>
        <row r="102">
          <cell r="A102">
            <v>36008</v>
          </cell>
          <cell r="B102">
            <v>62117</v>
          </cell>
          <cell r="C102">
            <v>724414</v>
          </cell>
        </row>
        <row r="103">
          <cell r="A103">
            <v>36039</v>
          </cell>
          <cell r="B103">
            <v>58156</v>
          </cell>
          <cell r="C103">
            <v>690959</v>
          </cell>
        </row>
        <row r="104">
          <cell r="A104">
            <v>36069</v>
          </cell>
          <cell r="B104">
            <v>60107</v>
          </cell>
          <cell r="C104">
            <v>735986</v>
          </cell>
        </row>
        <row r="105">
          <cell r="A105">
            <v>36100</v>
          </cell>
          <cell r="B105">
            <v>59642</v>
          </cell>
          <cell r="C105">
            <v>717885</v>
          </cell>
        </row>
        <row r="106">
          <cell r="A106">
            <v>36130</v>
          </cell>
          <cell r="B106">
            <v>55162</v>
          </cell>
          <cell r="C106">
            <v>715777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1998</v>
          </cell>
          <cell r="B108">
            <v>823117</v>
          </cell>
          <cell r="C108">
            <v>9199657</v>
          </cell>
        </row>
        <row r="110">
          <cell r="A110">
            <v>36161</v>
          </cell>
          <cell r="B110">
            <v>54421</v>
          </cell>
          <cell r="C110">
            <v>690570</v>
          </cell>
        </row>
        <row r="111">
          <cell r="A111">
            <v>36192</v>
          </cell>
          <cell r="B111">
            <v>48206</v>
          </cell>
          <cell r="C111">
            <v>608905</v>
          </cell>
        </row>
        <row r="112">
          <cell r="A112">
            <v>36220</v>
          </cell>
          <cell r="B112">
            <v>54306</v>
          </cell>
          <cell r="C112">
            <v>683583</v>
          </cell>
        </row>
        <row r="113">
          <cell r="A113">
            <v>36251</v>
          </cell>
          <cell r="B113">
            <v>58759</v>
          </cell>
          <cell r="C113">
            <v>671869</v>
          </cell>
        </row>
        <row r="114">
          <cell r="A114">
            <v>36281</v>
          </cell>
          <cell r="B114">
            <v>59293</v>
          </cell>
          <cell r="C114">
            <v>640352</v>
          </cell>
        </row>
        <row r="115">
          <cell r="A115">
            <v>36312</v>
          </cell>
          <cell r="B115">
            <v>53131</v>
          </cell>
          <cell r="C115">
            <v>637809</v>
          </cell>
        </row>
        <row r="116">
          <cell r="A116">
            <v>36342</v>
          </cell>
          <cell r="B116">
            <v>52004</v>
          </cell>
          <cell r="C116">
            <v>637747</v>
          </cell>
        </row>
        <row r="117">
          <cell r="A117">
            <v>36373</v>
          </cell>
          <cell r="B117">
            <v>49467</v>
          </cell>
          <cell r="C117">
            <v>606949</v>
          </cell>
        </row>
        <row r="118">
          <cell r="A118">
            <v>36404</v>
          </cell>
          <cell r="B118">
            <v>48975</v>
          </cell>
          <cell r="C118">
            <v>554736</v>
          </cell>
        </row>
        <row r="119">
          <cell r="A119">
            <v>36434</v>
          </cell>
          <cell r="B119">
            <v>46359</v>
          </cell>
          <cell r="C119">
            <v>585108</v>
          </cell>
        </row>
        <row r="120">
          <cell r="A120">
            <v>36465</v>
          </cell>
          <cell r="B120">
            <v>46052</v>
          </cell>
          <cell r="C120">
            <v>567285</v>
          </cell>
        </row>
        <row r="121">
          <cell r="A121">
            <v>36495</v>
          </cell>
          <cell r="B121">
            <v>48643</v>
          </cell>
          <cell r="C121">
            <v>593936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1999</v>
          </cell>
          <cell r="B123">
            <v>619616</v>
          </cell>
          <cell r="C123">
            <v>7478849</v>
          </cell>
        </row>
        <row r="125">
          <cell r="A125">
            <v>36526</v>
          </cell>
          <cell r="B125">
            <v>48440</v>
          </cell>
          <cell r="C125">
            <v>577232</v>
          </cell>
        </row>
        <row r="126">
          <cell r="A126">
            <v>36557</v>
          </cell>
          <cell r="B126">
            <v>45441</v>
          </cell>
          <cell r="C126">
            <v>542165</v>
          </cell>
        </row>
        <row r="127">
          <cell r="A127">
            <v>36586</v>
          </cell>
          <cell r="B127">
            <v>45093</v>
          </cell>
          <cell r="C127">
            <v>585152</v>
          </cell>
        </row>
        <row r="128">
          <cell r="A128">
            <v>36617</v>
          </cell>
          <cell r="B128">
            <v>46012</v>
          </cell>
          <cell r="C128">
            <v>541835</v>
          </cell>
        </row>
        <row r="129">
          <cell r="A129">
            <v>36647</v>
          </cell>
          <cell r="B129">
            <v>44589</v>
          </cell>
          <cell r="C129">
            <v>548479</v>
          </cell>
        </row>
        <row r="130">
          <cell r="A130">
            <v>36678</v>
          </cell>
          <cell r="B130">
            <v>43151</v>
          </cell>
          <cell r="C130">
            <v>514963</v>
          </cell>
        </row>
        <row r="131">
          <cell r="A131">
            <v>36708</v>
          </cell>
          <cell r="B131">
            <v>43205</v>
          </cell>
          <cell r="C131">
            <v>528621</v>
          </cell>
        </row>
        <row r="132">
          <cell r="A132">
            <v>36739</v>
          </cell>
          <cell r="B132">
            <v>42165</v>
          </cell>
          <cell r="C132">
            <v>531873</v>
          </cell>
        </row>
        <row r="133">
          <cell r="A133">
            <v>36770</v>
          </cell>
          <cell r="B133">
            <v>40624</v>
          </cell>
          <cell r="C133">
            <v>479106</v>
          </cell>
        </row>
        <row r="134">
          <cell r="A134">
            <v>36800</v>
          </cell>
          <cell r="B134">
            <v>44058</v>
          </cell>
          <cell r="C134">
            <v>445711</v>
          </cell>
        </row>
        <row r="135">
          <cell r="A135">
            <v>36831</v>
          </cell>
          <cell r="B135">
            <v>39908</v>
          </cell>
          <cell r="C135">
            <v>455435</v>
          </cell>
        </row>
        <row r="136">
          <cell r="A136">
            <v>36861</v>
          </cell>
          <cell r="B136">
            <v>45715</v>
          </cell>
          <cell r="C136">
            <v>467590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2000</v>
          </cell>
          <cell r="B138">
            <v>528401</v>
          </cell>
          <cell r="C138">
            <v>6218162</v>
          </cell>
        </row>
        <row r="140">
          <cell r="A140">
            <v>36892</v>
          </cell>
          <cell r="B140">
            <v>46458</v>
          </cell>
          <cell r="C140">
            <v>471956</v>
          </cell>
        </row>
        <row r="141">
          <cell r="A141">
            <v>36923</v>
          </cell>
          <cell r="B141">
            <v>39100</v>
          </cell>
          <cell r="C141">
            <v>438450</v>
          </cell>
        </row>
        <row r="142">
          <cell r="A142">
            <v>36951</v>
          </cell>
          <cell r="B142">
            <v>41132</v>
          </cell>
          <cell r="C142">
            <v>480674</v>
          </cell>
        </row>
        <row r="143">
          <cell r="A143">
            <v>36982</v>
          </cell>
          <cell r="B143">
            <v>38570</v>
          </cell>
          <cell r="C143">
            <v>447611</v>
          </cell>
        </row>
        <row r="144">
          <cell r="A144">
            <v>37012</v>
          </cell>
          <cell r="B144">
            <v>22249</v>
          </cell>
          <cell r="C144">
            <v>321245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65">
          <cell r="A65">
            <v>35247</v>
          </cell>
          <cell r="B65">
            <v>156600</v>
          </cell>
          <cell r="C65">
            <v>832799</v>
          </cell>
        </row>
        <row r="66">
          <cell r="A66">
            <v>35278</v>
          </cell>
          <cell r="B66">
            <v>241955</v>
          </cell>
          <cell r="C66">
            <v>1206563</v>
          </cell>
        </row>
        <row r="67">
          <cell r="A67">
            <v>35309</v>
          </cell>
          <cell r="B67">
            <v>200413</v>
          </cell>
          <cell r="C67">
            <v>1172084</v>
          </cell>
        </row>
        <row r="68">
          <cell r="A68">
            <v>35339</v>
          </cell>
          <cell r="B68">
            <v>192258</v>
          </cell>
          <cell r="C68">
            <v>1163099</v>
          </cell>
        </row>
        <row r="69">
          <cell r="A69">
            <v>35370</v>
          </cell>
          <cell r="B69">
            <v>181686</v>
          </cell>
          <cell r="C69">
            <v>1196746</v>
          </cell>
        </row>
        <row r="70">
          <cell r="A70">
            <v>35400</v>
          </cell>
          <cell r="B70">
            <v>179566</v>
          </cell>
          <cell r="C70">
            <v>1171995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1996</v>
          </cell>
          <cell r="B72">
            <v>1152478</v>
          </cell>
          <cell r="C72">
            <v>6743286</v>
          </cell>
        </row>
        <row r="74">
          <cell r="A74">
            <v>35431</v>
          </cell>
          <cell r="B74">
            <v>167561</v>
          </cell>
          <cell r="C74">
            <v>1105377</v>
          </cell>
        </row>
        <row r="75">
          <cell r="A75">
            <v>35462</v>
          </cell>
          <cell r="B75">
            <v>163155</v>
          </cell>
          <cell r="C75">
            <v>1012979</v>
          </cell>
        </row>
        <row r="76">
          <cell r="A76">
            <v>35490</v>
          </cell>
          <cell r="B76">
            <v>175615</v>
          </cell>
          <cell r="C76">
            <v>1115209</v>
          </cell>
        </row>
        <row r="77">
          <cell r="A77">
            <v>35521</v>
          </cell>
          <cell r="B77">
            <v>159112</v>
          </cell>
          <cell r="C77">
            <v>989811</v>
          </cell>
        </row>
        <row r="78">
          <cell r="A78">
            <v>35551</v>
          </cell>
          <cell r="B78">
            <v>154777</v>
          </cell>
          <cell r="C78">
            <v>883573</v>
          </cell>
        </row>
        <row r="79">
          <cell r="A79">
            <v>35582</v>
          </cell>
          <cell r="B79">
            <v>137992</v>
          </cell>
          <cell r="C79">
            <v>896168</v>
          </cell>
        </row>
        <row r="80">
          <cell r="A80">
            <v>35612</v>
          </cell>
          <cell r="B80">
            <v>151285</v>
          </cell>
          <cell r="C80">
            <v>894442</v>
          </cell>
        </row>
        <row r="81">
          <cell r="A81">
            <v>35643</v>
          </cell>
          <cell r="B81">
            <v>141553</v>
          </cell>
          <cell r="C81">
            <v>825387</v>
          </cell>
        </row>
        <row r="82">
          <cell r="A82">
            <v>35674</v>
          </cell>
          <cell r="B82">
            <v>132226</v>
          </cell>
          <cell r="C82">
            <v>810107</v>
          </cell>
        </row>
        <row r="83">
          <cell r="A83">
            <v>35704</v>
          </cell>
          <cell r="B83">
            <v>131632</v>
          </cell>
          <cell r="C83">
            <v>774252</v>
          </cell>
        </row>
        <row r="84">
          <cell r="A84">
            <v>35735</v>
          </cell>
          <cell r="B84">
            <v>127698</v>
          </cell>
          <cell r="C84">
            <v>706847</v>
          </cell>
        </row>
        <row r="85">
          <cell r="A85">
            <v>35765</v>
          </cell>
          <cell r="B85">
            <v>125676</v>
          </cell>
          <cell r="C85">
            <v>687642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1997</v>
          </cell>
          <cell r="B87">
            <v>1768282</v>
          </cell>
          <cell r="C87">
            <v>10701794</v>
          </cell>
        </row>
        <row r="89">
          <cell r="A89">
            <v>35796</v>
          </cell>
          <cell r="B89">
            <v>123355</v>
          </cell>
          <cell r="C89">
            <v>658148</v>
          </cell>
        </row>
        <row r="90">
          <cell r="A90">
            <v>35827</v>
          </cell>
          <cell r="B90">
            <v>112128</v>
          </cell>
          <cell r="C90">
            <v>589883</v>
          </cell>
        </row>
        <row r="91">
          <cell r="A91">
            <v>35855</v>
          </cell>
          <cell r="B91">
            <v>114601</v>
          </cell>
          <cell r="C91">
            <v>615606</v>
          </cell>
        </row>
        <row r="92">
          <cell r="A92">
            <v>35886</v>
          </cell>
          <cell r="B92">
            <v>104300</v>
          </cell>
          <cell r="C92">
            <v>570501</v>
          </cell>
        </row>
        <row r="93">
          <cell r="A93">
            <v>35916</v>
          </cell>
          <cell r="B93">
            <v>106389</v>
          </cell>
          <cell r="C93">
            <v>598621</v>
          </cell>
        </row>
        <row r="94">
          <cell r="A94">
            <v>35947</v>
          </cell>
          <cell r="B94">
            <v>97499</v>
          </cell>
          <cell r="C94">
            <v>570576</v>
          </cell>
        </row>
        <row r="95">
          <cell r="A95">
            <v>35977</v>
          </cell>
          <cell r="B95">
            <v>95651</v>
          </cell>
          <cell r="C95">
            <v>552221</v>
          </cell>
        </row>
        <row r="96">
          <cell r="A96">
            <v>36008</v>
          </cell>
          <cell r="B96">
            <v>105421</v>
          </cell>
          <cell r="C96">
            <v>587237</v>
          </cell>
        </row>
        <row r="97">
          <cell r="A97">
            <v>36039</v>
          </cell>
          <cell r="B97">
            <v>96120</v>
          </cell>
          <cell r="C97">
            <v>564371</v>
          </cell>
        </row>
        <row r="98">
          <cell r="A98">
            <v>36069</v>
          </cell>
          <cell r="B98">
            <v>94138</v>
          </cell>
          <cell r="C98">
            <v>524991</v>
          </cell>
        </row>
        <row r="99">
          <cell r="A99">
            <v>36100</v>
          </cell>
          <cell r="B99">
            <v>90929</v>
          </cell>
          <cell r="C99">
            <v>484386</v>
          </cell>
        </row>
        <row r="100">
          <cell r="A100">
            <v>36130</v>
          </cell>
          <cell r="B100">
            <v>85639</v>
          </cell>
          <cell r="C100">
            <v>473364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1998</v>
          </cell>
          <cell r="B102">
            <v>1226170</v>
          </cell>
          <cell r="C102">
            <v>6789905</v>
          </cell>
        </row>
        <row r="104">
          <cell r="A104">
            <v>36161</v>
          </cell>
          <cell r="B104">
            <v>85731</v>
          </cell>
          <cell r="C104">
            <v>483278</v>
          </cell>
        </row>
        <row r="105">
          <cell r="A105">
            <v>36192</v>
          </cell>
          <cell r="B105">
            <v>74699</v>
          </cell>
          <cell r="C105">
            <v>416540</v>
          </cell>
        </row>
        <row r="106">
          <cell r="A106">
            <v>36220</v>
          </cell>
          <cell r="B106">
            <v>80850</v>
          </cell>
          <cell r="C106">
            <v>405071</v>
          </cell>
        </row>
        <row r="107">
          <cell r="A107">
            <v>36251</v>
          </cell>
          <cell r="B107">
            <v>73138</v>
          </cell>
          <cell r="C107">
            <v>413846</v>
          </cell>
        </row>
        <row r="108">
          <cell r="A108">
            <v>36281</v>
          </cell>
          <cell r="B108">
            <v>77749</v>
          </cell>
          <cell r="C108">
            <v>476248</v>
          </cell>
        </row>
        <row r="109">
          <cell r="A109">
            <v>36312</v>
          </cell>
          <cell r="B109">
            <v>71833</v>
          </cell>
          <cell r="C109">
            <v>429326</v>
          </cell>
        </row>
        <row r="110">
          <cell r="A110">
            <v>36342</v>
          </cell>
          <cell r="B110">
            <v>76890</v>
          </cell>
          <cell r="C110">
            <v>496693</v>
          </cell>
        </row>
        <row r="111">
          <cell r="A111">
            <v>36373</v>
          </cell>
          <cell r="B111">
            <v>73679</v>
          </cell>
          <cell r="C111">
            <v>475234</v>
          </cell>
        </row>
        <row r="112">
          <cell r="A112">
            <v>36404</v>
          </cell>
          <cell r="B112">
            <v>71460</v>
          </cell>
          <cell r="C112">
            <v>474121</v>
          </cell>
        </row>
        <row r="113">
          <cell r="A113">
            <v>36434</v>
          </cell>
          <cell r="B113">
            <v>80163</v>
          </cell>
          <cell r="C113">
            <v>479191</v>
          </cell>
        </row>
        <row r="114">
          <cell r="A114">
            <v>36465</v>
          </cell>
          <cell r="B114">
            <v>80242</v>
          </cell>
          <cell r="C114">
            <v>483017</v>
          </cell>
        </row>
        <row r="115">
          <cell r="A115">
            <v>36495</v>
          </cell>
          <cell r="B115">
            <v>80556</v>
          </cell>
          <cell r="C115">
            <v>504593</v>
          </cell>
        </row>
        <row r="116">
          <cell r="A116" t="str">
            <v>Totals:</v>
          </cell>
          <cell r="B116" t="str">
            <v>__________</v>
          </cell>
          <cell r="C116" t="str">
            <v>__________</v>
          </cell>
        </row>
        <row r="117">
          <cell r="A117">
            <v>1999</v>
          </cell>
          <cell r="B117">
            <v>926990</v>
          </cell>
          <cell r="C117">
            <v>5537158</v>
          </cell>
        </row>
        <row r="119">
          <cell r="A119">
            <v>36526</v>
          </cell>
          <cell r="B119">
            <v>85945</v>
          </cell>
          <cell r="C119">
            <v>533555</v>
          </cell>
        </row>
        <row r="120">
          <cell r="A120">
            <v>36557</v>
          </cell>
          <cell r="B120">
            <v>73224</v>
          </cell>
          <cell r="C120">
            <v>464551</v>
          </cell>
        </row>
        <row r="121">
          <cell r="A121">
            <v>36586</v>
          </cell>
          <cell r="B121">
            <v>81142</v>
          </cell>
          <cell r="C121">
            <v>511855</v>
          </cell>
        </row>
        <row r="122">
          <cell r="A122">
            <v>36617</v>
          </cell>
          <cell r="B122">
            <v>79531</v>
          </cell>
          <cell r="C122">
            <v>489080</v>
          </cell>
        </row>
        <row r="123">
          <cell r="A123">
            <v>36647</v>
          </cell>
          <cell r="B123">
            <v>80604</v>
          </cell>
          <cell r="C123">
            <v>492386</v>
          </cell>
        </row>
        <row r="124">
          <cell r="A124">
            <v>36678</v>
          </cell>
          <cell r="B124">
            <v>79044</v>
          </cell>
          <cell r="C124">
            <v>477950</v>
          </cell>
        </row>
        <row r="125">
          <cell r="A125">
            <v>36708</v>
          </cell>
          <cell r="B125">
            <v>82139</v>
          </cell>
          <cell r="C125">
            <v>459893</v>
          </cell>
        </row>
        <row r="126">
          <cell r="A126">
            <v>36739</v>
          </cell>
          <cell r="B126">
            <v>78809</v>
          </cell>
          <cell r="C126">
            <v>406676</v>
          </cell>
        </row>
        <row r="127">
          <cell r="A127">
            <v>36770</v>
          </cell>
          <cell r="B127">
            <v>77756</v>
          </cell>
          <cell r="C127">
            <v>402333</v>
          </cell>
        </row>
        <row r="128">
          <cell r="A128">
            <v>36800</v>
          </cell>
          <cell r="B128">
            <v>79011</v>
          </cell>
          <cell r="C128">
            <v>420265</v>
          </cell>
        </row>
        <row r="129">
          <cell r="A129">
            <v>36831</v>
          </cell>
          <cell r="B129">
            <v>71542</v>
          </cell>
          <cell r="C129">
            <v>368011</v>
          </cell>
        </row>
        <row r="130">
          <cell r="A130">
            <v>36861</v>
          </cell>
          <cell r="B130">
            <v>74696</v>
          </cell>
          <cell r="C130">
            <v>380134</v>
          </cell>
        </row>
        <row r="131">
          <cell r="A131" t="str">
            <v>Totals:</v>
          </cell>
          <cell r="B131" t="str">
            <v>__________</v>
          </cell>
          <cell r="C131" t="str">
            <v>__________</v>
          </cell>
        </row>
        <row r="132">
          <cell r="A132">
            <v>2000</v>
          </cell>
          <cell r="B132">
            <v>943443</v>
          </cell>
          <cell r="C132">
            <v>5406689</v>
          </cell>
        </row>
        <row r="134">
          <cell r="A134">
            <v>36892</v>
          </cell>
          <cell r="B134">
            <v>80656</v>
          </cell>
          <cell r="C134">
            <v>387114</v>
          </cell>
        </row>
        <row r="135">
          <cell r="A135">
            <v>36923</v>
          </cell>
          <cell r="B135">
            <v>72414</v>
          </cell>
          <cell r="C135">
            <v>351267</v>
          </cell>
        </row>
        <row r="136">
          <cell r="A136">
            <v>36951</v>
          </cell>
          <cell r="B136">
            <v>83783</v>
          </cell>
          <cell r="C136">
            <v>428005</v>
          </cell>
        </row>
        <row r="137">
          <cell r="A137">
            <v>36982</v>
          </cell>
          <cell r="B137">
            <v>82487</v>
          </cell>
          <cell r="C137">
            <v>405942</v>
          </cell>
        </row>
        <row r="138">
          <cell r="A138">
            <v>37012</v>
          </cell>
          <cell r="B138">
            <v>69667</v>
          </cell>
          <cell r="C138">
            <v>308522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66">
          <cell r="A66">
            <v>35278</v>
          </cell>
          <cell r="B66">
            <v>144801</v>
          </cell>
          <cell r="C66">
            <v>1091014</v>
          </cell>
        </row>
        <row r="67">
          <cell r="A67">
            <v>35309</v>
          </cell>
          <cell r="B67">
            <v>206628</v>
          </cell>
          <cell r="C67">
            <v>2023183</v>
          </cell>
        </row>
        <row r="68">
          <cell r="A68">
            <v>35339</v>
          </cell>
          <cell r="B68">
            <v>193139</v>
          </cell>
          <cell r="C68">
            <v>1931156</v>
          </cell>
        </row>
        <row r="69">
          <cell r="A69">
            <v>35370</v>
          </cell>
          <cell r="B69">
            <v>165458</v>
          </cell>
          <cell r="C69">
            <v>1703665</v>
          </cell>
        </row>
        <row r="70">
          <cell r="A70">
            <v>35400</v>
          </cell>
          <cell r="B70">
            <v>165972</v>
          </cell>
          <cell r="C70">
            <v>1747691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1996</v>
          </cell>
          <cell r="B72">
            <v>875998</v>
          </cell>
          <cell r="C72">
            <v>8496709</v>
          </cell>
        </row>
        <row r="74">
          <cell r="A74">
            <v>35431</v>
          </cell>
          <cell r="B74">
            <v>152358</v>
          </cell>
          <cell r="C74">
            <v>1612793</v>
          </cell>
        </row>
        <row r="75">
          <cell r="A75">
            <v>35462</v>
          </cell>
          <cell r="B75">
            <v>136767</v>
          </cell>
          <cell r="C75">
            <v>1448141</v>
          </cell>
        </row>
        <row r="76">
          <cell r="A76">
            <v>35490</v>
          </cell>
          <cell r="B76">
            <v>149347</v>
          </cell>
          <cell r="C76">
            <v>1649158</v>
          </cell>
        </row>
        <row r="77">
          <cell r="A77">
            <v>35521</v>
          </cell>
          <cell r="B77">
            <v>139350</v>
          </cell>
          <cell r="C77">
            <v>1438381</v>
          </cell>
        </row>
        <row r="78">
          <cell r="A78">
            <v>35551</v>
          </cell>
          <cell r="B78">
            <v>140736</v>
          </cell>
          <cell r="C78">
            <v>1426120</v>
          </cell>
        </row>
        <row r="79">
          <cell r="A79">
            <v>35582</v>
          </cell>
          <cell r="B79">
            <v>124671</v>
          </cell>
          <cell r="C79">
            <v>1356064</v>
          </cell>
        </row>
        <row r="80">
          <cell r="A80">
            <v>35612</v>
          </cell>
          <cell r="B80">
            <v>134670</v>
          </cell>
          <cell r="C80">
            <v>1313470</v>
          </cell>
        </row>
        <row r="81">
          <cell r="A81">
            <v>35643</v>
          </cell>
          <cell r="B81">
            <v>129166</v>
          </cell>
          <cell r="C81">
            <v>1321165</v>
          </cell>
        </row>
        <row r="82">
          <cell r="A82">
            <v>35674</v>
          </cell>
          <cell r="B82">
            <v>128719</v>
          </cell>
          <cell r="C82">
            <v>1256059</v>
          </cell>
        </row>
        <row r="83">
          <cell r="A83">
            <v>35704</v>
          </cell>
          <cell r="B83">
            <v>126773</v>
          </cell>
          <cell r="C83">
            <v>1146874</v>
          </cell>
        </row>
        <row r="84">
          <cell r="A84">
            <v>35735</v>
          </cell>
          <cell r="B84">
            <v>120402</v>
          </cell>
          <cell r="C84">
            <v>1189111</v>
          </cell>
        </row>
        <row r="85">
          <cell r="A85">
            <v>35765</v>
          </cell>
          <cell r="B85">
            <v>121075</v>
          </cell>
          <cell r="C85">
            <v>1137830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1997</v>
          </cell>
          <cell r="B87">
            <v>1604034</v>
          </cell>
          <cell r="C87">
            <v>16295166</v>
          </cell>
        </row>
        <row r="89">
          <cell r="A89">
            <v>35796</v>
          </cell>
          <cell r="B89">
            <v>118743</v>
          </cell>
          <cell r="C89">
            <v>1103953</v>
          </cell>
        </row>
        <row r="90">
          <cell r="A90">
            <v>35827</v>
          </cell>
          <cell r="B90">
            <v>107117</v>
          </cell>
          <cell r="C90">
            <v>921519</v>
          </cell>
        </row>
        <row r="91">
          <cell r="A91">
            <v>35855</v>
          </cell>
          <cell r="B91">
            <v>110335</v>
          </cell>
          <cell r="C91">
            <v>1050394</v>
          </cell>
        </row>
        <row r="92">
          <cell r="A92">
            <v>35886</v>
          </cell>
          <cell r="B92">
            <v>104642</v>
          </cell>
          <cell r="C92">
            <v>997680</v>
          </cell>
        </row>
        <row r="93">
          <cell r="A93">
            <v>35916</v>
          </cell>
          <cell r="B93">
            <v>102635</v>
          </cell>
          <cell r="C93">
            <v>986255</v>
          </cell>
        </row>
        <row r="94">
          <cell r="A94">
            <v>35947</v>
          </cell>
          <cell r="B94">
            <v>94332</v>
          </cell>
          <cell r="C94">
            <v>952541</v>
          </cell>
        </row>
        <row r="95">
          <cell r="A95">
            <v>35977</v>
          </cell>
          <cell r="B95">
            <v>95839</v>
          </cell>
          <cell r="C95">
            <v>927875</v>
          </cell>
        </row>
        <row r="96">
          <cell r="A96">
            <v>36008</v>
          </cell>
          <cell r="B96">
            <v>95328</v>
          </cell>
          <cell r="C96">
            <v>928567</v>
          </cell>
        </row>
        <row r="97">
          <cell r="A97">
            <v>36039</v>
          </cell>
          <cell r="B97">
            <v>88082</v>
          </cell>
          <cell r="C97">
            <v>880854</v>
          </cell>
        </row>
        <row r="98">
          <cell r="A98">
            <v>36069</v>
          </cell>
          <cell r="B98">
            <v>92096</v>
          </cell>
          <cell r="C98">
            <v>921899</v>
          </cell>
        </row>
        <row r="99">
          <cell r="A99">
            <v>36100</v>
          </cell>
          <cell r="B99">
            <v>87358</v>
          </cell>
          <cell r="C99">
            <v>901642</v>
          </cell>
        </row>
        <row r="100">
          <cell r="A100">
            <v>36130</v>
          </cell>
          <cell r="B100">
            <v>87521</v>
          </cell>
          <cell r="C100">
            <v>894672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1998</v>
          </cell>
          <cell r="B102">
            <v>1184028</v>
          </cell>
          <cell r="C102">
            <v>11467851</v>
          </cell>
        </row>
        <row r="104">
          <cell r="A104">
            <v>36161</v>
          </cell>
          <cell r="B104">
            <v>83235</v>
          </cell>
          <cell r="C104">
            <v>851226</v>
          </cell>
        </row>
        <row r="105">
          <cell r="A105">
            <v>36192</v>
          </cell>
          <cell r="B105">
            <v>73779</v>
          </cell>
          <cell r="C105">
            <v>721704</v>
          </cell>
        </row>
        <row r="106">
          <cell r="A106">
            <v>36220</v>
          </cell>
          <cell r="B106">
            <v>80642</v>
          </cell>
          <cell r="C106">
            <v>780089</v>
          </cell>
        </row>
        <row r="107">
          <cell r="A107">
            <v>36251</v>
          </cell>
          <cell r="B107">
            <v>78507</v>
          </cell>
          <cell r="C107">
            <v>736303</v>
          </cell>
        </row>
        <row r="108">
          <cell r="A108">
            <v>36281</v>
          </cell>
          <cell r="B108">
            <v>79358</v>
          </cell>
          <cell r="C108">
            <v>745401</v>
          </cell>
        </row>
        <row r="109">
          <cell r="A109">
            <v>36312</v>
          </cell>
          <cell r="B109">
            <v>73999</v>
          </cell>
          <cell r="C109">
            <v>699688</v>
          </cell>
        </row>
        <row r="110">
          <cell r="A110">
            <v>36342</v>
          </cell>
          <cell r="B110">
            <v>73327</v>
          </cell>
          <cell r="C110">
            <v>729704</v>
          </cell>
        </row>
        <row r="111">
          <cell r="A111">
            <v>36373</v>
          </cell>
          <cell r="B111">
            <v>74739</v>
          </cell>
          <cell r="C111">
            <v>697013</v>
          </cell>
        </row>
        <row r="112">
          <cell r="A112">
            <v>36404</v>
          </cell>
          <cell r="B112">
            <v>71599</v>
          </cell>
          <cell r="C112">
            <v>685379</v>
          </cell>
        </row>
        <row r="113">
          <cell r="A113">
            <v>36434</v>
          </cell>
          <cell r="B113">
            <v>73500</v>
          </cell>
          <cell r="C113">
            <v>651284</v>
          </cell>
        </row>
        <row r="114">
          <cell r="A114">
            <v>36465</v>
          </cell>
          <cell r="B114">
            <v>72202</v>
          </cell>
          <cell r="C114">
            <v>631235</v>
          </cell>
        </row>
        <row r="115">
          <cell r="A115">
            <v>36495</v>
          </cell>
          <cell r="B115">
            <v>75383</v>
          </cell>
          <cell r="C115">
            <v>649800</v>
          </cell>
        </row>
        <row r="116">
          <cell r="A116" t="str">
            <v>Totals:</v>
          </cell>
          <cell r="B116" t="str">
            <v>__________</v>
          </cell>
          <cell r="C116" t="str">
            <v>__________</v>
          </cell>
        </row>
        <row r="117">
          <cell r="A117">
            <v>1999</v>
          </cell>
          <cell r="B117">
            <v>910270</v>
          </cell>
          <cell r="C117">
            <v>8578826</v>
          </cell>
        </row>
        <row r="119">
          <cell r="A119">
            <v>36526</v>
          </cell>
          <cell r="B119">
            <v>76387</v>
          </cell>
          <cell r="C119">
            <v>701477</v>
          </cell>
        </row>
        <row r="120">
          <cell r="A120">
            <v>36557</v>
          </cell>
          <cell r="B120">
            <v>69340</v>
          </cell>
          <cell r="C120">
            <v>650834</v>
          </cell>
        </row>
        <row r="121">
          <cell r="A121">
            <v>36586</v>
          </cell>
          <cell r="B121">
            <v>69627</v>
          </cell>
          <cell r="C121">
            <v>673615</v>
          </cell>
        </row>
        <row r="122">
          <cell r="A122">
            <v>36617</v>
          </cell>
          <cell r="B122">
            <v>65158</v>
          </cell>
          <cell r="C122">
            <v>649834</v>
          </cell>
        </row>
        <row r="123">
          <cell r="A123">
            <v>36647</v>
          </cell>
          <cell r="B123">
            <v>65549</v>
          </cell>
          <cell r="C123">
            <v>668653</v>
          </cell>
        </row>
        <row r="124">
          <cell r="A124">
            <v>36678</v>
          </cell>
          <cell r="B124">
            <v>63195</v>
          </cell>
          <cell r="C124">
            <v>638116</v>
          </cell>
        </row>
        <row r="125">
          <cell r="A125">
            <v>36708</v>
          </cell>
          <cell r="B125">
            <v>62954</v>
          </cell>
          <cell r="C125">
            <v>626678</v>
          </cell>
        </row>
        <row r="126">
          <cell r="A126">
            <v>36739</v>
          </cell>
          <cell r="B126">
            <v>59810</v>
          </cell>
          <cell r="C126">
            <v>595628</v>
          </cell>
        </row>
        <row r="127">
          <cell r="A127">
            <v>36770</v>
          </cell>
          <cell r="B127">
            <v>57993</v>
          </cell>
          <cell r="C127">
            <v>574335</v>
          </cell>
        </row>
        <row r="128">
          <cell r="A128">
            <v>36800</v>
          </cell>
          <cell r="B128">
            <v>57167</v>
          </cell>
          <cell r="C128">
            <v>589237</v>
          </cell>
        </row>
        <row r="129">
          <cell r="A129">
            <v>36831</v>
          </cell>
          <cell r="B129">
            <v>54736</v>
          </cell>
          <cell r="C129">
            <v>558226</v>
          </cell>
        </row>
        <row r="130">
          <cell r="A130">
            <v>36861</v>
          </cell>
          <cell r="B130">
            <v>57800</v>
          </cell>
          <cell r="C130">
            <v>547949</v>
          </cell>
        </row>
        <row r="131">
          <cell r="A131" t="str">
            <v>Totals:</v>
          </cell>
          <cell r="B131" t="str">
            <v>__________</v>
          </cell>
          <cell r="C131" t="str">
            <v>__________</v>
          </cell>
        </row>
        <row r="132">
          <cell r="A132">
            <v>2000</v>
          </cell>
          <cell r="B132">
            <v>759716</v>
          </cell>
          <cell r="C132">
            <v>7474582</v>
          </cell>
        </row>
        <row r="134">
          <cell r="A134">
            <v>36892</v>
          </cell>
          <cell r="B134">
            <v>58052</v>
          </cell>
          <cell r="C134">
            <v>553247</v>
          </cell>
        </row>
        <row r="135">
          <cell r="A135">
            <v>36923</v>
          </cell>
          <cell r="B135">
            <v>52733</v>
          </cell>
          <cell r="C135">
            <v>513782</v>
          </cell>
        </row>
        <row r="136">
          <cell r="A136">
            <v>36951</v>
          </cell>
          <cell r="B136">
            <v>60297</v>
          </cell>
          <cell r="C136">
            <v>570330</v>
          </cell>
        </row>
        <row r="137">
          <cell r="A137">
            <v>36982</v>
          </cell>
          <cell r="B137">
            <v>53116</v>
          </cell>
          <cell r="C137">
            <v>534308</v>
          </cell>
        </row>
        <row r="138">
          <cell r="A138">
            <v>37012</v>
          </cell>
          <cell r="B138">
            <v>42499</v>
          </cell>
          <cell r="C138">
            <v>473084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59">
          <cell r="A59">
            <v>35309</v>
          </cell>
          <cell r="B59">
            <v>170409</v>
          </cell>
          <cell r="C59">
            <v>950184</v>
          </cell>
        </row>
        <row r="60">
          <cell r="A60">
            <v>35339</v>
          </cell>
          <cell r="B60">
            <v>270661</v>
          </cell>
          <cell r="C60">
            <v>2616942</v>
          </cell>
        </row>
        <row r="61">
          <cell r="A61">
            <v>35370</v>
          </cell>
          <cell r="B61">
            <v>260769</v>
          </cell>
          <cell r="C61">
            <v>2370489</v>
          </cell>
        </row>
        <row r="62">
          <cell r="A62">
            <v>35400</v>
          </cell>
          <cell r="B62">
            <v>225936</v>
          </cell>
          <cell r="C62">
            <v>2313412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</row>
        <row r="64">
          <cell r="A64">
            <v>1996</v>
          </cell>
          <cell r="B64">
            <v>927775</v>
          </cell>
          <cell r="C64">
            <v>8251027</v>
          </cell>
        </row>
        <row r="66">
          <cell r="A66">
            <v>35431</v>
          </cell>
          <cell r="B66">
            <v>206466</v>
          </cell>
          <cell r="C66">
            <v>2441839</v>
          </cell>
        </row>
        <row r="67">
          <cell r="A67">
            <v>35462</v>
          </cell>
          <cell r="B67">
            <v>166734</v>
          </cell>
          <cell r="C67">
            <v>1720784</v>
          </cell>
        </row>
        <row r="68">
          <cell r="A68">
            <v>35490</v>
          </cell>
          <cell r="B68">
            <v>174903</v>
          </cell>
          <cell r="C68">
            <v>1869114</v>
          </cell>
        </row>
        <row r="69">
          <cell r="A69">
            <v>35521</v>
          </cell>
          <cell r="B69">
            <v>161027</v>
          </cell>
          <cell r="C69">
            <v>1741473</v>
          </cell>
        </row>
        <row r="70">
          <cell r="A70">
            <v>35551</v>
          </cell>
          <cell r="B70">
            <v>156279</v>
          </cell>
          <cell r="C70">
            <v>1739467</v>
          </cell>
        </row>
        <row r="71">
          <cell r="A71">
            <v>35582</v>
          </cell>
          <cell r="B71">
            <v>147812</v>
          </cell>
          <cell r="C71">
            <v>1613042</v>
          </cell>
        </row>
        <row r="72">
          <cell r="A72">
            <v>35612</v>
          </cell>
          <cell r="B72">
            <v>140683</v>
          </cell>
          <cell r="C72">
            <v>1565328</v>
          </cell>
        </row>
        <row r="73">
          <cell r="A73">
            <v>35643</v>
          </cell>
          <cell r="B73">
            <v>137127</v>
          </cell>
          <cell r="C73">
            <v>1475616</v>
          </cell>
        </row>
        <row r="74">
          <cell r="A74">
            <v>35674</v>
          </cell>
          <cell r="B74">
            <v>130404</v>
          </cell>
          <cell r="C74">
            <v>1414463</v>
          </cell>
        </row>
        <row r="75">
          <cell r="A75">
            <v>35704</v>
          </cell>
          <cell r="B75">
            <v>135092</v>
          </cell>
          <cell r="C75">
            <v>1386030</v>
          </cell>
        </row>
        <row r="76">
          <cell r="A76">
            <v>35735</v>
          </cell>
          <cell r="B76">
            <v>126482</v>
          </cell>
          <cell r="C76">
            <v>1295223</v>
          </cell>
        </row>
        <row r="77">
          <cell r="A77">
            <v>35765</v>
          </cell>
          <cell r="B77">
            <v>128804</v>
          </cell>
          <cell r="C77">
            <v>1316619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1811813</v>
          </cell>
          <cell r="C79">
            <v>19578998</v>
          </cell>
        </row>
        <row r="81">
          <cell r="A81">
            <v>35796</v>
          </cell>
          <cell r="B81">
            <v>127203</v>
          </cell>
          <cell r="C81">
            <v>1305448</v>
          </cell>
        </row>
        <row r="82">
          <cell r="A82">
            <v>35827</v>
          </cell>
          <cell r="B82">
            <v>110452</v>
          </cell>
          <cell r="C82">
            <v>1131032</v>
          </cell>
        </row>
        <row r="83">
          <cell r="A83">
            <v>35855</v>
          </cell>
          <cell r="B83">
            <v>125587</v>
          </cell>
          <cell r="C83">
            <v>1264021</v>
          </cell>
        </row>
        <row r="84">
          <cell r="A84">
            <v>35886</v>
          </cell>
          <cell r="B84">
            <v>118616</v>
          </cell>
          <cell r="C84">
            <v>1270813</v>
          </cell>
        </row>
        <row r="85">
          <cell r="A85">
            <v>35916</v>
          </cell>
          <cell r="B85">
            <v>116551</v>
          </cell>
          <cell r="C85">
            <v>1244694</v>
          </cell>
        </row>
        <row r="86">
          <cell r="A86">
            <v>35947</v>
          </cell>
          <cell r="B86">
            <v>106078</v>
          </cell>
          <cell r="C86">
            <v>1193586</v>
          </cell>
        </row>
        <row r="87">
          <cell r="A87">
            <v>35977</v>
          </cell>
          <cell r="B87">
            <v>105994</v>
          </cell>
          <cell r="C87">
            <v>1183022</v>
          </cell>
        </row>
        <row r="88">
          <cell r="A88">
            <v>36008</v>
          </cell>
          <cell r="B88">
            <v>106403</v>
          </cell>
          <cell r="C88">
            <v>1202176</v>
          </cell>
        </row>
        <row r="89">
          <cell r="A89">
            <v>36039</v>
          </cell>
          <cell r="B89">
            <v>101368</v>
          </cell>
          <cell r="C89">
            <v>1115765</v>
          </cell>
        </row>
        <row r="90">
          <cell r="A90">
            <v>36069</v>
          </cell>
          <cell r="B90">
            <v>102845</v>
          </cell>
          <cell r="C90">
            <v>1073041</v>
          </cell>
        </row>
        <row r="91">
          <cell r="A91">
            <v>36100</v>
          </cell>
          <cell r="B91">
            <v>97074</v>
          </cell>
          <cell r="C91">
            <v>1038736</v>
          </cell>
        </row>
        <row r="92">
          <cell r="A92">
            <v>36130</v>
          </cell>
          <cell r="B92">
            <v>97445</v>
          </cell>
          <cell r="C92">
            <v>1026245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1315616</v>
          </cell>
          <cell r="C94">
            <v>14048579</v>
          </cell>
        </row>
        <row r="96">
          <cell r="A96">
            <v>36161</v>
          </cell>
          <cell r="B96">
            <v>98219</v>
          </cell>
          <cell r="C96">
            <v>1031416</v>
          </cell>
        </row>
        <row r="97">
          <cell r="A97">
            <v>36192</v>
          </cell>
          <cell r="B97">
            <v>89005</v>
          </cell>
          <cell r="C97">
            <v>932253</v>
          </cell>
        </row>
        <row r="98">
          <cell r="A98">
            <v>36220</v>
          </cell>
          <cell r="B98">
            <v>97742</v>
          </cell>
          <cell r="C98">
            <v>1030085</v>
          </cell>
        </row>
        <row r="99">
          <cell r="A99">
            <v>36251</v>
          </cell>
          <cell r="B99">
            <v>91978</v>
          </cell>
          <cell r="C99">
            <v>990982</v>
          </cell>
        </row>
        <row r="100">
          <cell r="A100">
            <v>36281</v>
          </cell>
          <cell r="B100">
            <v>90922</v>
          </cell>
          <cell r="C100">
            <v>1058466</v>
          </cell>
        </row>
        <row r="101">
          <cell r="A101">
            <v>36312</v>
          </cell>
          <cell r="B101">
            <v>85653</v>
          </cell>
          <cell r="C101">
            <v>946965</v>
          </cell>
        </row>
        <row r="102">
          <cell r="A102">
            <v>36342</v>
          </cell>
          <cell r="B102">
            <v>90764</v>
          </cell>
          <cell r="C102">
            <v>972822</v>
          </cell>
        </row>
        <row r="103">
          <cell r="A103">
            <v>36373</v>
          </cell>
          <cell r="B103">
            <v>88817</v>
          </cell>
          <cell r="C103">
            <v>938311</v>
          </cell>
        </row>
        <row r="104">
          <cell r="A104">
            <v>36404</v>
          </cell>
          <cell r="B104">
            <v>82226</v>
          </cell>
          <cell r="C104">
            <v>901000</v>
          </cell>
        </row>
        <row r="105">
          <cell r="A105">
            <v>36434</v>
          </cell>
          <cell r="B105">
            <v>83164</v>
          </cell>
          <cell r="C105">
            <v>944259</v>
          </cell>
        </row>
        <row r="106">
          <cell r="A106">
            <v>36465</v>
          </cell>
          <cell r="B106">
            <v>79038</v>
          </cell>
          <cell r="C106">
            <v>850066</v>
          </cell>
        </row>
        <row r="107">
          <cell r="A107">
            <v>36495</v>
          </cell>
          <cell r="B107">
            <v>77803</v>
          </cell>
          <cell r="C107">
            <v>848741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1055331</v>
          </cell>
          <cell r="C109">
            <v>11445366</v>
          </cell>
        </row>
        <row r="111">
          <cell r="A111">
            <v>36526</v>
          </cell>
          <cell r="B111">
            <v>75309</v>
          </cell>
          <cell r="C111">
            <v>863380</v>
          </cell>
        </row>
        <row r="112">
          <cell r="A112">
            <v>36557</v>
          </cell>
          <cell r="B112">
            <v>66956</v>
          </cell>
          <cell r="C112">
            <v>786373</v>
          </cell>
        </row>
        <row r="113">
          <cell r="A113">
            <v>36586</v>
          </cell>
          <cell r="B113">
            <v>72200</v>
          </cell>
          <cell r="C113">
            <v>802663</v>
          </cell>
        </row>
        <row r="114">
          <cell r="A114">
            <v>36617</v>
          </cell>
          <cell r="B114">
            <v>66284</v>
          </cell>
          <cell r="C114">
            <v>754306</v>
          </cell>
        </row>
        <row r="115">
          <cell r="A115">
            <v>36647</v>
          </cell>
          <cell r="B115">
            <v>68508</v>
          </cell>
          <cell r="C115">
            <v>784818</v>
          </cell>
        </row>
        <row r="116">
          <cell r="A116">
            <v>36678</v>
          </cell>
          <cell r="B116">
            <v>66774</v>
          </cell>
          <cell r="C116">
            <v>730428</v>
          </cell>
        </row>
        <row r="117">
          <cell r="A117">
            <v>36708</v>
          </cell>
          <cell r="B117">
            <v>63634</v>
          </cell>
          <cell r="C117">
            <v>755334</v>
          </cell>
        </row>
        <row r="118">
          <cell r="A118">
            <v>36739</v>
          </cell>
          <cell r="B118">
            <v>68013</v>
          </cell>
          <cell r="C118">
            <v>754695</v>
          </cell>
        </row>
        <row r="119">
          <cell r="A119">
            <v>36770</v>
          </cell>
          <cell r="B119">
            <v>64607</v>
          </cell>
          <cell r="C119">
            <v>701040</v>
          </cell>
        </row>
        <row r="120">
          <cell r="A120">
            <v>36800</v>
          </cell>
          <cell r="B120">
            <v>66423</v>
          </cell>
          <cell r="C120">
            <v>708664</v>
          </cell>
        </row>
        <row r="121">
          <cell r="A121">
            <v>36831</v>
          </cell>
          <cell r="B121">
            <v>62613</v>
          </cell>
          <cell r="C121">
            <v>643679</v>
          </cell>
        </row>
        <row r="122">
          <cell r="A122">
            <v>36861</v>
          </cell>
          <cell r="B122">
            <v>64896</v>
          </cell>
          <cell r="C122">
            <v>684385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806217</v>
          </cell>
          <cell r="C124">
            <v>8969765</v>
          </cell>
        </row>
        <row r="126">
          <cell r="A126">
            <v>36892</v>
          </cell>
          <cell r="B126">
            <v>60795</v>
          </cell>
          <cell r="C126">
            <v>624894</v>
          </cell>
        </row>
        <row r="127">
          <cell r="A127">
            <v>36923</v>
          </cell>
          <cell r="B127">
            <v>60245</v>
          </cell>
          <cell r="C127">
            <v>626262</v>
          </cell>
        </row>
        <row r="128">
          <cell r="A128">
            <v>36951</v>
          </cell>
          <cell r="B128">
            <v>63041</v>
          </cell>
          <cell r="C128">
            <v>724141</v>
          </cell>
        </row>
        <row r="129">
          <cell r="A129">
            <v>36982</v>
          </cell>
          <cell r="B129">
            <v>57857</v>
          </cell>
          <cell r="C129">
            <v>670150</v>
          </cell>
        </row>
        <row r="130">
          <cell r="A130">
            <v>37012</v>
          </cell>
          <cell r="B130">
            <v>41136</v>
          </cell>
          <cell r="C130">
            <v>612308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63">
          <cell r="A63">
            <v>35339</v>
          </cell>
          <cell r="B63">
            <v>166528</v>
          </cell>
          <cell r="C63">
            <v>1230470</v>
          </cell>
        </row>
        <row r="64">
          <cell r="A64">
            <v>35370</v>
          </cell>
          <cell r="B64">
            <v>235662</v>
          </cell>
          <cell r="C64">
            <v>2021550</v>
          </cell>
        </row>
        <row r="65">
          <cell r="A65">
            <v>35400</v>
          </cell>
          <cell r="B65">
            <v>192571</v>
          </cell>
          <cell r="C65">
            <v>1954100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1996</v>
          </cell>
          <cell r="B67">
            <v>594761</v>
          </cell>
          <cell r="C67">
            <v>5206120</v>
          </cell>
        </row>
        <row r="69">
          <cell r="A69">
            <v>35431</v>
          </cell>
          <cell r="B69">
            <v>171995</v>
          </cell>
          <cell r="C69">
            <v>1749982</v>
          </cell>
        </row>
        <row r="70">
          <cell r="A70">
            <v>35462</v>
          </cell>
          <cell r="B70">
            <v>151692</v>
          </cell>
          <cell r="C70">
            <v>1500997</v>
          </cell>
        </row>
        <row r="71">
          <cell r="A71">
            <v>35490</v>
          </cell>
          <cell r="B71">
            <v>156275</v>
          </cell>
          <cell r="C71">
            <v>1604759</v>
          </cell>
        </row>
        <row r="72">
          <cell r="A72">
            <v>35521</v>
          </cell>
          <cell r="B72">
            <v>151179</v>
          </cell>
          <cell r="C72">
            <v>1401917</v>
          </cell>
        </row>
        <row r="73">
          <cell r="A73">
            <v>35551</v>
          </cell>
          <cell r="B73">
            <v>144408</v>
          </cell>
          <cell r="C73">
            <v>1431158</v>
          </cell>
        </row>
        <row r="74">
          <cell r="A74">
            <v>35582</v>
          </cell>
          <cell r="B74">
            <v>137723</v>
          </cell>
          <cell r="C74">
            <v>1437047</v>
          </cell>
        </row>
        <row r="75">
          <cell r="A75">
            <v>35612</v>
          </cell>
          <cell r="B75">
            <v>130757</v>
          </cell>
          <cell r="C75">
            <v>1401328</v>
          </cell>
        </row>
        <row r="76">
          <cell r="A76">
            <v>35643</v>
          </cell>
          <cell r="B76">
            <v>131087</v>
          </cell>
          <cell r="C76">
            <v>1251820</v>
          </cell>
        </row>
        <row r="77">
          <cell r="A77">
            <v>35674</v>
          </cell>
          <cell r="B77">
            <v>123083</v>
          </cell>
          <cell r="C77">
            <v>1193611</v>
          </cell>
        </row>
        <row r="78">
          <cell r="A78">
            <v>35704</v>
          </cell>
          <cell r="B78">
            <v>126927</v>
          </cell>
          <cell r="C78">
            <v>1186307</v>
          </cell>
        </row>
        <row r="79">
          <cell r="A79">
            <v>35735</v>
          </cell>
          <cell r="B79">
            <v>115878</v>
          </cell>
          <cell r="C79">
            <v>1138593</v>
          </cell>
        </row>
        <row r="80">
          <cell r="A80">
            <v>35765</v>
          </cell>
          <cell r="B80">
            <v>112541</v>
          </cell>
          <cell r="C80">
            <v>1095245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1997</v>
          </cell>
          <cell r="B82">
            <v>1653545</v>
          </cell>
          <cell r="C82">
            <v>16392764</v>
          </cell>
        </row>
        <row r="84">
          <cell r="A84">
            <v>35796</v>
          </cell>
          <cell r="B84">
            <v>107890</v>
          </cell>
          <cell r="C84">
            <v>1092864</v>
          </cell>
        </row>
        <row r="85">
          <cell r="A85">
            <v>35827</v>
          </cell>
          <cell r="B85">
            <v>100484</v>
          </cell>
          <cell r="C85">
            <v>950299</v>
          </cell>
        </row>
        <row r="86">
          <cell r="A86">
            <v>35855</v>
          </cell>
          <cell r="B86">
            <v>109139</v>
          </cell>
          <cell r="C86">
            <v>1073640</v>
          </cell>
        </row>
        <row r="87">
          <cell r="A87">
            <v>35886</v>
          </cell>
          <cell r="B87">
            <v>97367</v>
          </cell>
          <cell r="C87">
            <v>1000855</v>
          </cell>
        </row>
        <row r="88">
          <cell r="A88">
            <v>35916</v>
          </cell>
          <cell r="B88">
            <v>96411</v>
          </cell>
          <cell r="C88">
            <v>1034862</v>
          </cell>
        </row>
        <row r="89">
          <cell r="A89">
            <v>35947</v>
          </cell>
          <cell r="B89">
            <v>86327</v>
          </cell>
          <cell r="C89">
            <v>945899</v>
          </cell>
        </row>
        <row r="90">
          <cell r="A90">
            <v>35977</v>
          </cell>
          <cell r="B90">
            <v>90960</v>
          </cell>
          <cell r="C90">
            <v>952620</v>
          </cell>
        </row>
        <row r="91">
          <cell r="A91">
            <v>36008</v>
          </cell>
          <cell r="B91">
            <v>80676</v>
          </cell>
          <cell r="C91">
            <v>857497</v>
          </cell>
        </row>
        <row r="92">
          <cell r="A92">
            <v>36039</v>
          </cell>
          <cell r="B92">
            <v>79423</v>
          </cell>
          <cell r="C92">
            <v>881639</v>
          </cell>
        </row>
        <row r="93">
          <cell r="A93">
            <v>36069</v>
          </cell>
          <cell r="B93">
            <v>83500</v>
          </cell>
          <cell r="C93">
            <v>845955</v>
          </cell>
        </row>
        <row r="94">
          <cell r="A94">
            <v>36100</v>
          </cell>
          <cell r="B94">
            <v>74757</v>
          </cell>
          <cell r="C94">
            <v>827524</v>
          </cell>
        </row>
        <row r="95">
          <cell r="A95">
            <v>36130</v>
          </cell>
          <cell r="B95">
            <v>69164</v>
          </cell>
          <cell r="C95">
            <v>850128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1998</v>
          </cell>
          <cell r="B97">
            <v>1076098</v>
          </cell>
          <cell r="C97">
            <v>11313782</v>
          </cell>
        </row>
        <row r="99">
          <cell r="A99">
            <v>36161</v>
          </cell>
          <cell r="B99">
            <v>65085</v>
          </cell>
          <cell r="C99">
            <v>888083</v>
          </cell>
        </row>
        <row r="100">
          <cell r="A100">
            <v>36192</v>
          </cell>
          <cell r="B100">
            <v>55853</v>
          </cell>
          <cell r="C100">
            <v>750456</v>
          </cell>
        </row>
        <row r="101">
          <cell r="A101">
            <v>36220</v>
          </cell>
          <cell r="B101">
            <v>63683</v>
          </cell>
          <cell r="C101">
            <v>800899</v>
          </cell>
        </row>
        <row r="102">
          <cell r="A102">
            <v>36251</v>
          </cell>
          <cell r="B102">
            <v>60033</v>
          </cell>
          <cell r="C102">
            <v>755297</v>
          </cell>
        </row>
        <row r="103">
          <cell r="A103">
            <v>36281</v>
          </cell>
          <cell r="B103">
            <v>63375</v>
          </cell>
          <cell r="C103">
            <v>875681</v>
          </cell>
        </row>
        <row r="104">
          <cell r="A104">
            <v>36312</v>
          </cell>
          <cell r="B104">
            <v>58293</v>
          </cell>
          <cell r="C104">
            <v>731377</v>
          </cell>
        </row>
        <row r="105">
          <cell r="A105">
            <v>36342</v>
          </cell>
          <cell r="B105">
            <v>58369</v>
          </cell>
          <cell r="C105">
            <v>638383</v>
          </cell>
        </row>
        <row r="106">
          <cell r="A106">
            <v>36373</v>
          </cell>
          <cell r="B106">
            <v>58812</v>
          </cell>
          <cell r="C106">
            <v>752907</v>
          </cell>
        </row>
        <row r="107">
          <cell r="A107">
            <v>36404</v>
          </cell>
          <cell r="B107">
            <v>53829</v>
          </cell>
          <cell r="C107">
            <v>727337</v>
          </cell>
        </row>
        <row r="108">
          <cell r="A108">
            <v>36434</v>
          </cell>
          <cell r="B108">
            <v>58744</v>
          </cell>
          <cell r="C108">
            <v>765596</v>
          </cell>
        </row>
        <row r="109">
          <cell r="A109">
            <v>36465</v>
          </cell>
          <cell r="B109">
            <v>61348</v>
          </cell>
          <cell r="C109">
            <v>718168</v>
          </cell>
        </row>
        <row r="110">
          <cell r="A110">
            <v>36495</v>
          </cell>
          <cell r="B110">
            <v>60396</v>
          </cell>
          <cell r="C110">
            <v>729988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</row>
        <row r="112">
          <cell r="A112">
            <v>1999</v>
          </cell>
          <cell r="B112">
            <v>717820</v>
          </cell>
          <cell r="C112">
            <v>9134172</v>
          </cell>
        </row>
        <row r="114">
          <cell r="A114">
            <v>36526</v>
          </cell>
          <cell r="B114">
            <v>63728</v>
          </cell>
          <cell r="C114">
            <v>729381</v>
          </cell>
        </row>
        <row r="115">
          <cell r="A115">
            <v>36557</v>
          </cell>
          <cell r="B115">
            <v>56026</v>
          </cell>
          <cell r="C115">
            <v>653691</v>
          </cell>
        </row>
        <row r="116">
          <cell r="A116">
            <v>36586</v>
          </cell>
          <cell r="B116">
            <v>60011</v>
          </cell>
          <cell r="C116">
            <v>676332</v>
          </cell>
        </row>
        <row r="117">
          <cell r="A117">
            <v>36617</v>
          </cell>
          <cell r="B117">
            <v>56783</v>
          </cell>
          <cell r="C117">
            <v>617721</v>
          </cell>
        </row>
        <row r="118">
          <cell r="A118">
            <v>36647</v>
          </cell>
          <cell r="B118">
            <v>61110</v>
          </cell>
          <cell r="C118">
            <v>619008</v>
          </cell>
        </row>
        <row r="119">
          <cell r="A119">
            <v>36678</v>
          </cell>
          <cell r="B119">
            <v>57620</v>
          </cell>
          <cell r="C119">
            <v>624529</v>
          </cell>
        </row>
        <row r="120">
          <cell r="A120">
            <v>36708</v>
          </cell>
          <cell r="B120">
            <v>58725</v>
          </cell>
          <cell r="C120">
            <v>649630</v>
          </cell>
        </row>
        <row r="121">
          <cell r="A121">
            <v>36739</v>
          </cell>
          <cell r="B121">
            <v>56145</v>
          </cell>
          <cell r="C121">
            <v>635573</v>
          </cell>
        </row>
        <row r="122">
          <cell r="A122">
            <v>36770</v>
          </cell>
          <cell r="B122">
            <v>60447</v>
          </cell>
          <cell r="C122">
            <v>592664</v>
          </cell>
        </row>
        <row r="123">
          <cell r="A123">
            <v>36800</v>
          </cell>
          <cell r="B123">
            <v>61609</v>
          </cell>
          <cell r="C123">
            <v>564874</v>
          </cell>
        </row>
        <row r="124">
          <cell r="A124">
            <v>36831</v>
          </cell>
          <cell r="B124">
            <v>62560</v>
          </cell>
          <cell r="C124">
            <v>542232</v>
          </cell>
        </row>
        <row r="125">
          <cell r="A125">
            <v>36861</v>
          </cell>
          <cell r="B125">
            <v>66811</v>
          </cell>
          <cell r="C125">
            <v>525968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</row>
        <row r="127">
          <cell r="A127">
            <v>2000</v>
          </cell>
          <cell r="B127">
            <v>721575</v>
          </cell>
          <cell r="C127">
            <v>7431603</v>
          </cell>
        </row>
        <row r="129">
          <cell r="A129">
            <v>36892</v>
          </cell>
          <cell r="B129">
            <v>68824</v>
          </cell>
          <cell r="C129">
            <v>532866</v>
          </cell>
        </row>
        <row r="130">
          <cell r="A130">
            <v>36923</v>
          </cell>
          <cell r="B130">
            <v>58439</v>
          </cell>
          <cell r="C130">
            <v>491001</v>
          </cell>
        </row>
        <row r="131">
          <cell r="A131">
            <v>36951</v>
          </cell>
          <cell r="B131">
            <v>60975</v>
          </cell>
          <cell r="C131">
            <v>533776</v>
          </cell>
        </row>
        <row r="132">
          <cell r="A132">
            <v>36982</v>
          </cell>
          <cell r="B132">
            <v>60175</v>
          </cell>
          <cell r="C132">
            <v>496489</v>
          </cell>
        </row>
        <row r="133">
          <cell r="A133">
            <v>37012</v>
          </cell>
          <cell r="B133">
            <v>40515</v>
          </cell>
          <cell r="C133">
            <v>416553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62">
          <cell r="A62">
            <v>35370</v>
          </cell>
          <cell r="B62">
            <v>164177</v>
          </cell>
          <cell r="C62">
            <v>1156872</v>
          </cell>
        </row>
        <row r="63">
          <cell r="A63">
            <v>35400</v>
          </cell>
          <cell r="B63">
            <v>249717</v>
          </cell>
          <cell r="C63">
            <v>2054373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</row>
        <row r="65">
          <cell r="A65">
            <v>1996</v>
          </cell>
          <cell r="B65">
            <v>413894</v>
          </cell>
          <cell r="C65">
            <v>3211245</v>
          </cell>
        </row>
        <row r="67">
          <cell r="A67">
            <v>35431</v>
          </cell>
          <cell r="B67">
            <v>215566</v>
          </cell>
          <cell r="C67">
            <v>1928225</v>
          </cell>
        </row>
        <row r="68">
          <cell r="A68">
            <v>35462</v>
          </cell>
          <cell r="B68">
            <v>180968</v>
          </cell>
          <cell r="C68">
            <v>1745714</v>
          </cell>
        </row>
        <row r="69">
          <cell r="A69">
            <v>35490</v>
          </cell>
          <cell r="B69">
            <v>194316</v>
          </cell>
          <cell r="C69">
            <v>1777904</v>
          </cell>
        </row>
        <row r="70">
          <cell r="A70">
            <v>35521</v>
          </cell>
          <cell r="B70">
            <v>174800</v>
          </cell>
          <cell r="C70">
            <v>1639804</v>
          </cell>
        </row>
        <row r="71">
          <cell r="A71">
            <v>35551</v>
          </cell>
          <cell r="B71">
            <v>169993</v>
          </cell>
          <cell r="C71">
            <v>1703795</v>
          </cell>
        </row>
        <row r="72">
          <cell r="A72">
            <v>35582</v>
          </cell>
          <cell r="B72">
            <v>156002</v>
          </cell>
          <cell r="C72">
            <v>1547808</v>
          </cell>
        </row>
        <row r="73">
          <cell r="A73">
            <v>35612</v>
          </cell>
          <cell r="B73">
            <v>162444</v>
          </cell>
          <cell r="C73">
            <v>1484865</v>
          </cell>
        </row>
        <row r="74">
          <cell r="A74">
            <v>35643</v>
          </cell>
          <cell r="B74">
            <v>154614</v>
          </cell>
          <cell r="C74">
            <v>1466945</v>
          </cell>
        </row>
        <row r="75">
          <cell r="A75">
            <v>35674</v>
          </cell>
          <cell r="B75">
            <v>145021</v>
          </cell>
          <cell r="C75">
            <v>1352931</v>
          </cell>
        </row>
        <row r="76">
          <cell r="A76">
            <v>35704</v>
          </cell>
          <cell r="B76">
            <v>146442</v>
          </cell>
          <cell r="C76">
            <v>1367428</v>
          </cell>
        </row>
        <row r="77">
          <cell r="A77">
            <v>35735</v>
          </cell>
          <cell r="B77">
            <v>136292</v>
          </cell>
          <cell r="C77">
            <v>1301867</v>
          </cell>
        </row>
        <row r="78">
          <cell r="A78">
            <v>35765</v>
          </cell>
          <cell r="B78">
            <v>133472</v>
          </cell>
          <cell r="C78">
            <v>1263010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</row>
        <row r="80">
          <cell r="A80">
            <v>1997</v>
          </cell>
          <cell r="B80">
            <v>1969930</v>
          </cell>
          <cell r="C80">
            <v>18580296</v>
          </cell>
        </row>
        <row r="82">
          <cell r="A82">
            <v>35796</v>
          </cell>
          <cell r="B82">
            <v>137733</v>
          </cell>
          <cell r="C82">
            <v>1263698</v>
          </cell>
        </row>
        <row r="83">
          <cell r="A83">
            <v>35827</v>
          </cell>
          <cell r="B83">
            <v>120714</v>
          </cell>
          <cell r="C83">
            <v>1106973</v>
          </cell>
        </row>
        <row r="84">
          <cell r="A84">
            <v>35855</v>
          </cell>
          <cell r="B84">
            <v>134719</v>
          </cell>
          <cell r="C84">
            <v>1201744</v>
          </cell>
        </row>
        <row r="85">
          <cell r="A85">
            <v>35886</v>
          </cell>
          <cell r="B85">
            <v>126078</v>
          </cell>
          <cell r="C85">
            <v>1146108</v>
          </cell>
        </row>
        <row r="86">
          <cell r="A86">
            <v>35916</v>
          </cell>
          <cell r="B86">
            <v>124209</v>
          </cell>
          <cell r="C86">
            <v>1140257</v>
          </cell>
        </row>
        <row r="87">
          <cell r="A87">
            <v>35947</v>
          </cell>
          <cell r="B87">
            <v>111492</v>
          </cell>
          <cell r="C87">
            <v>1024392</v>
          </cell>
        </row>
        <row r="88">
          <cell r="A88">
            <v>35977</v>
          </cell>
          <cell r="B88">
            <v>109845</v>
          </cell>
          <cell r="C88">
            <v>998473</v>
          </cell>
        </row>
        <row r="89">
          <cell r="A89">
            <v>36008</v>
          </cell>
          <cell r="B89">
            <v>115952</v>
          </cell>
          <cell r="C89">
            <v>992415</v>
          </cell>
        </row>
        <row r="90">
          <cell r="A90">
            <v>36039</v>
          </cell>
          <cell r="B90">
            <v>106219</v>
          </cell>
          <cell r="C90">
            <v>871609</v>
          </cell>
        </row>
        <row r="91">
          <cell r="A91">
            <v>36069</v>
          </cell>
          <cell r="B91">
            <v>115763</v>
          </cell>
          <cell r="C91">
            <v>870683</v>
          </cell>
        </row>
        <row r="92">
          <cell r="A92">
            <v>36100</v>
          </cell>
          <cell r="B92">
            <v>112820</v>
          </cell>
          <cell r="C92">
            <v>837085</v>
          </cell>
        </row>
        <row r="93">
          <cell r="A93">
            <v>36130</v>
          </cell>
          <cell r="B93">
            <v>112911</v>
          </cell>
          <cell r="C93">
            <v>803819</v>
          </cell>
        </row>
        <row r="94">
          <cell r="A94" t="str">
            <v>Totals:</v>
          </cell>
          <cell r="B94" t="str">
            <v>__________</v>
          </cell>
          <cell r="C94" t="str">
            <v>__________</v>
          </cell>
        </row>
        <row r="95">
          <cell r="A95">
            <v>1998</v>
          </cell>
          <cell r="B95">
            <v>1428455</v>
          </cell>
          <cell r="C95">
            <v>12257256</v>
          </cell>
        </row>
        <row r="97">
          <cell r="A97">
            <v>36161</v>
          </cell>
          <cell r="B97">
            <v>106775</v>
          </cell>
          <cell r="C97">
            <v>811806</v>
          </cell>
        </row>
        <row r="98">
          <cell r="A98">
            <v>36192</v>
          </cell>
          <cell r="B98">
            <v>99539</v>
          </cell>
          <cell r="C98">
            <v>723143</v>
          </cell>
        </row>
        <row r="99">
          <cell r="A99">
            <v>36220</v>
          </cell>
          <cell r="B99">
            <v>105104</v>
          </cell>
          <cell r="C99">
            <v>787439</v>
          </cell>
        </row>
        <row r="100">
          <cell r="A100">
            <v>36251</v>
          </cell>
          <cell r="B100">
            <v>99588</v>
          </cell>
          <cell r="C100">
            <v>749533</v>
          </cell>
        </row>
        <row r="101">
          <cell r="A101">
            <v>36281</v>
          </cell>
          <cell r="B101">
            <v>106343</v>
          </cell>
          <cell r="C101">
            <v>803961</v>
          </cell>
        </row>
        <row r="102">
          <cell r="A102">
            <v>36312</v>
          </cell>
          <cell r="B102">
            <v>98470</v>
          </cell>
          <cell r="C102">
            <v>753119</v>
          </cell>
        </row>
        <row r="103">
          <cell r="A103">
            <v>36342</v>
          </cell>
          <cell r="B103">
            <v>99149</v>
          </cell>
          <cell r="C103">
            <v>751213</v>
          </cell>
        </row>
        <row r="104">
          <cell r="A104">
            <v>36373</v>
          </cell>
          <cell r="B104">
            <v>98905</v>
          </cell>
          <cell r="C104">
            <v>792249</v>
          </cell>
        </row>
        <row r="105">
          <cell r="A105">
            <v>36404</v>
          </cell>
          <cell r="B105">
            <v>93762</v>
          </cell>
          <cell r="C105">
            <v>738950</v>
          </cell>
        </row>
        <row r="106">
          <cell r="A106">
            <v>36434</v>
          </cell>
          <cell r="B106">
            <v>95631</v>
          </cell>
          <cell r="C106">
            <v>716116</v>
          </cell>
        </row>
        <row r="107">
          <cell r="A107">
            <v>36465</v>
          </cell>
          <cell r="B107">
            <v>91985</v>
          </cell>
          <cell r="C107">
            <v>683940</v>
          </cell>
        </row>
        <row r="108">
          <cell r="A108">
            <v>36495</v>
          </cell>
          <cell r="B108">
            <v>95555</v>
          </cell>
          <cell r="C108">
            <v>680776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</row>
        <row r="110">
          <cell r="A110">
            <v>1999</v>
          </cell>
          <cell r="B110">
            <v>1190806</v>
          </cell>
          <cell r="C110">
            <v>8992245</v>
          </cell>
        </row>
        <row r="112">
          <cell r="A112">
            <v>36526</v>
          </cell>
          <cell r="B112">
            <v>89790</v>
          </cell>
          <cell r="C112">
            <v>647449</v>
          </cell>
        </row>
        <row r="113">
          <cell r="A113">
            <v>36557</v>
          </cell>
          <cell r="B113">
            <v>84223</v>
          </cell>
          <cell r="C113">
            <v>627158</v>
          </cell>
        </row>
        <row r="114">
          <cell r="A114">
            <v>36586</v>
          </cell>
          <cell r="B114">
            <v>74432</v>
          </cell>
          <cell r="C114">
            <v>670370</v>
          </cell>
        </row>
        <row r="115">
          <cell r="A115">
            <v>36617</v>
          </cell>
          <cell r="B115">
            <v>81870</v>
          </cell>
          <cell r="C115">
            <v>624669</v>
          </cell>
        </row>
        <row r="116">
          <cell r="A116">
            <v>36647</v>
          </cell>
          <cell r="B116">
            <v>86422</v>
          </cell>
          <cell r="C116">
            <v>648689</v>
          </cell>
        </row>
        <row r="117">
          <cell r="A117">
            <v>36678</v>
          </cell>
          <cell r="B117">
            <v>80582</v>
          </cell>
          <cell r="C117">
            <v>622280</v>
          </cell>
        </row>
        <row r="118">
          <cell r="A118">
            <v>36708</v>
          </cell>
          <cell r="B118">
            <v>82550</v>
          </cell>
          <cell r="C118">
            <v>593492</v>
          </cell>
        </row>
        <row r="119">
          <cell r="A119">
            <v>36739</v>
          </cell>
          <cell r="B119">
            <v>76814</v>
          </cell>
          <cell r="C119">
            <v>603978</v>
          </cell>
        </row>
        <row r="120">
          <cell r="A120">
            <v>36770</v>
          </cell>
          <cell r="B120">
            <v>74819</v>
          </cell>
          <cell r="C120">
            <v>562514</v>
          </cell>
        </row>
        <row r="121">
          <cell r="A121">
            <v>36800</v>
          </cell>
          <cell r="B121">
            <v>77451</v>
          </cell>
          <cell r="C121">
            <v>549127</v>
          </cell>
        </row>
        <row r="122">
          <cell r="A122">
            <v>36831</v>
          </cell>
          <cell r="B122">
            <v>72362</v>
          </cell>
          <cell r="C122">
            <v>499556</v>
          </cell>
        </row>
        <row r="123">
          <cell r="A123">
            <v>36861</v>
          </cell>
          <cell r="B123">
            <v>75500</v>
          </cell>
          <cell r="C123">
            <v>531881</v>
          </cell>
        </row>
        <row r="124">
          <cell r="A124" t="str">
            <v>Totals:</v>
          </cell>
          <cell r="B124" t="str">
            <v>__________</v>
          </cell>
          <cell r="C124" t="str">
            <v>__________</v>
          </cell>
        </row>
        <row r="125">
          <cell r="A125">
            <v>2000</v>
          </cell>
          <cell r="B125">
            <v>956815</v>
          </cell>
          <cell r="C125">
            <v>7181163</v>
          </cell>
        </row>
        <row r="127">
          <cell r="A127">
            <v>36892</v>
          </cell>
          <cell r="B127">
            <v>74161</v>
          </cell>
          <cell r="C127">
            <v>516381</v>
          </cell>
        </row>
        <row r="128">
          <cell r="A128">
            <v>36923</v>
          </cell>
          <cell r="B128">
            <v>59991</v>
          </cell>
          <cell r="C128">
            <v>471754</v>
          </cell>
        </row>
        <row r="129">
          <cell r="A129">
            <v>36951</v>
          </cell>
          <cell r="B129">
            <v>68174</v>
          </cell>
          <cell r="C129">
            <v>501285</v>
          </cell>
        </row>
        <row r="130">
          <cell r="A130">
            <v>36982</v>
          </cell>
          <cell r="B130">
            <v>63946</v>
          </cell>
          <cell r="C130">
            <v>472088</v>
          </cell>
        </row>
        <row r="131">
          <cell r="A131">
            <v>37012</v>
          </cell>
          <cell r="B131">
            <v>57510</v>
          </cell>
          <cell r="C131">
            <v>325855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1-1965"/>
    </sheetNames>
    <sheetDataSet>
      <sheetData sheetId="0">
        <row r="600">
          <cell r="A600">
            <v>34335</v>
          </cell>
          <cell r="B600">
            <v>1546791</v>
          </cell>
          <cell r="C600">
            <v>10172247</v>
          </cell>
        </row>
        <row r="601">
          <cell r="A601">
            <v>34366</v>
          </cell>
          <cell r="B601">
            <v>1413202</v>
          </cell>
          <cell r="C601">
            <v>9157581</v>
          </cell>
        </row>
        <row r="602">
          <cell r="A602">
            <v>34394</v>
          </cell>
          <cell r="B602">
            <v>1552753</v>
          </cell>
          <cell r="C602">
            <v>10104725</v>
          </cell>
        </row>
        <row r="603">
          <cell r="A603">
            <v>34425</v>
          </cell>
          <cell r="B603">
            <v>1466094</v>
          </cell>
          <cell r="C603">
            <v>8831764</v>
          </cell>
        </row>
        <row r="604">
          <cell r="A604">
            <v>34455</v>
          </cell>
          <cell r="B604">
            <v>1481061</v>
          </cell>
          <cell r="C604">
            <v>10041622</v>
          </cell>
        </row>
        <row r="605">
          <cell r="A605">
            <v>34486</v>
          </cell>
          <cell r="B605">
            <v>1400179</v>
          </cell>
          <cell r="C605">
            <v>9831863</v>
          </cell>
        </row>
        <row r="606">
          <cell r="A606">
            <v>34516</v>
          </cell>
          <cell r="B606">
            <v>1446473</v>
          </cell>
          <cell r="C606">
            <v>10223943</v>
          </cell>
        </row>
        <row r="607">
          <cell r="A607">
            <v>34547</v>
          </cell>
          <cell r="B607">
            <v>1483912</v>
          </cell>
          <cell r="C607">
            <v>10219708</v>
          </cell>
        </row>
        <row r="608">
          <cell r="A608">
            <v>34578</v>
          </cell>
          <cell r="B608">
            <v>1444470</v>
          </cell>
          <cell r="C608">
            <v>9714577</v>
          </cell>
        </row>
        <row r="609">
          <cell r="A609">
            <v>34608</v>
          </cell>
          <cell r="B609">
            <v>1496452</v>
          </cell>
          <cell r="C609">
            <v>9836198</v>
          </cell>
        </row>
        <row r="610">
          <cell r="A610">
            <v>34639</v>
          </cell>
          <cell r="B610">
            <v>1420193</v>
          </cell>
          <cell r="C610">
            <v>8992915</v>
          </cell>
        </row>
        <row r="611">
          <cell r="A611">
            <v>34669</v>
          </cell>
          <cell r="B611">
            <v>1458676</v>
          </cell>
          <cell r="C611">
            <v>9266251</v>
          </cell>
        </row>
        <row r="612">
          <cell r="A612" t="str">
            <v>Totals:</v>
          </cell>
          <cell r="B612" t="str">
            <v>__________</v>
          </cell>
          <cell r="C612" t="str">
            <v>__________</v>
          </cell>
        </row>
        <row r="613">
          <cell r="A613">
            <v>1994</v>
          </cell>
          <cell r="B613">
            <v>17610256</v>
          </cell>
          <cell r="C613">
            <v>116393394</v>
          </cell>
        </row>
        <row r="615">
          <cell r="A615">
            <v>34700</v>
          </cell>
          <cell r="B615">
            <v>1453924</v>
          </cell>
          <cell r="C615">
            <v>9056460</v>
          </cell>
        </row>
        <row r="616">
          <cell r="A616">
            <v>34731</v>
          </cell>
          <cell r="B616">
            <v>1307167</v>
          </cell>
          <cell r="C616">
            <v>8088075</v>
          </cell>
        </row>
        <row r="617">
          <cell r="A617">
            <v>34759</v>
          </cell>
          <cell r="B617">
            <v>1449854</v>
          </cell>
          <cell r="C617">
            <v>9020995</v>
          </cell>
        </row>
        <row r="618">
          <cell r="A618">
            <v>34790</v>
          </cell>
          <cell r="B618">
            <v>1376431</v>
          </cell>
          <cell r="C618">
            <v>8603961</v>
          </cell>
        </row>
        <row r="619">
          <cell r="A619">
            <v>34820</v>
          </cell>
          <cell r="B619">
            <v>1421873</v>
          </cell>
          <cell r="C619">
            <v>8906694</v>
          </cell>
        </row>
        <row r="620">
          <cell r="A620">
            <v>34851</v>
          </cell>
          <cell r="B620">
            <v>1381012</v>
          </cell>
          <cell r="C620">
            <v>8550293</v>
          </cell>
        </row>
        <row r="621">
          <cell r="A621">
            <v>34881</v>
          </cell>
          <cell r="B621">
            <v>1422857</v>
          </cell>
          <cell r="C621">
            <v>8435678</v>
          </cell>
        </row>
        <row r="622">
          <cell r="A622">
            <v>34912</v>
          </cell>
          <cell r="B622">
            <v>1339301</v>
          </cell>
          <cell r="C622">
            <v>8168611</v>
          </cell>
        </row>
        <row r="623">
          <cell r="A623">
            <v>34943</v>
          </cell>
          <cell r="B623">
            <v>1379052</v>
          </cell>
          <cell r="C623">
            <v>8267282</v>
          </cell>
        </row>
        <row r="624">
          <cell r="A624">
            <v>34973</v>
          </cell>
          <cell r="B624">
            <v>1412830</v>
          </cell>
          <cell r="C624">
            <v>8433680</v>
          </cell>
        </row>
        <row r="625">
          <cell r="A625">
            <v>35004</v>
          </cell>
          <cell r="B625">
            <v>1384260</v>
          </cell>
          <cell r="C625">
            <v>8499319</v>
          </cell>
        </row>
        <row r="626">
          <cell r="A626">
            <v>35034</v>
          </cell>
          <cell r="B626">
            <v>1409195</v>
          </cell>
          <cell r="C626">
            <v>8364883</v>
          </cell>
        </row>
        <row r="627">
          <cell r="A627" t="str">
            <v>Totals:</v>
          </cell>
          <cell r="B627" t="str">
            <v>__________</v>
          </cell>
          <cell r="C627" t="str">
            <v>__________</v>
          </cell>
        </row>
        <row r="628">
          <cell r="A628">
            <v>1995</v>
          </cell>
          <cell r="B628">
            <v>16737756</v>
          </cell>
          <cell r="C628">
            <v>102395931</v>
          </cell>
        </row>
        <row r="630">
          <cell r="A630">
            <v>35065</v>
          </cell>
          <cell r="B630">
            <v>1408799</v>
          </cell>
          <cell r="C630">
            <v>8366463</v>
          </cell>
        </row>
        <row r="631">
          <cell r="A631">
            <v>35096</v>
          </cell>
          <cell r="B631">
            <v>1320701</v>
          </cell>
          <cell r="C631">
            <v>7863524</v>
          </cell>
        </row>
        <row r="632">
          <cell r="A632">
            <v>35125</v>
          </cell>
          <cell r="B632">
            <v>1426548</v>
          </cell>
          <cell r="C632">
            <v>8148074</v>
          </cell>
        </row>
        <row r="633">
          <cell r="A633">
            <v>35156</v>
          </cell>
          <cell r="B633">
            <v>1365830</v>
          </cell>
          <cell r="C633">
            <v>7076840</v>
          </cell>
        </row>
        <row r="634">
          <cell r="A634">
            <v>35186</v>
          </cell>
          <cell r="B634">
            <v>1399245</v>
          </cell>
          <cell r="C634">
            <v>7940394</v>
          </cell>
        </row>
        <row r="635">
          <cell r="A635">
            <v>35217</v>
          </cell>
          <cell r="B635">
            <v>1348163</v>
          </cell>
          <cell r="C635">
            <v>7634364</v>
          </cell>
        </row>
        <row r="636">
          <cell r="A636">
            <v>35247</v>
          </cell>
          <cell r="B636">
            <v>1401430</v>
          </cell>
          <cell r="C636">
            <v>7929833</v>
          </cell>
        </row>
        <row r="637">
          <cell r="A637">
            <v>35278</v>
          </cell>
          <cell r="B637">
            <v>1398845</v>
          </cell>
          <cell r="C637">
            <v>7822217</v>
          </cell>
        </row>
        <row r="638">
          <cell r="A638">
            <v>35309</v>
          </cell>
          <cell r="B638">
            <v>1362856</v>
          </cell>
          <cell r="C638">
            <v>7465078</v>
          </cell>
        </row>
        <row r="639">
          <cell r="A639">
            <v>35339</v>
          </cell>
          <cell r="B639">
            <v>1407337</v>
          </cell>
          <cell r="C639">
            <v>7913218</v>
          </cell>
        </row>
        <row r="640">
          <cell r="A640">
            <v>35370</v>
          </cell>
          <cell r="B640">
            <v>1375776</v>
          </cell>
          <cell r="C640">
            <v>7619980</v>
          </cell>
        </row>
        <row r="641">
          <cell r="A641">
            <v>35400</v>
          </cell>
          <cell r="B641">
            <v>1389215</v>
          </cell>
          <cell r="C641">
            <v>7829546</v>
          </cell>
        </row>
        <row r="642">
          <cell r="A642" t="str">
            <v>Totals:</v>
          </cell>
          <cell r="B642" t="str">
            <v>__________</v>
          </cell>
          <cell r="C642" t="str">
            <v>__________</v>
          </cell>
        </row>
        <row r="643">
          <cell r="A643">
            <v>1996</v>
          </cell>
          <cell r="B643">
            <v>16604745</v>
          </cell>
          <cell r="C643">
            <v>93609531</v>
          </cell>
        </row>
        <row r="645">
          <cell r="A645">
            <v>35431</v>
          </cell>
          <cell r="B645">
            <v>1376629</v>
          </cell>
          <cell r="C645">
            <v>7486388</v>
          </cell>
        </row>
        <row r="646">
          <cell r="A646">
            <v>35462</v>
          </cell>
          <cell r="B646">
            <v>1274838</v>
          </cell>
          <cell r="C646">
            <v>7017877</v>
          </cell>
        </row>
        <row r="647">
          <cell r="A647">
            <v>35490</v>
          </cell>
          <cell r="B647">
            <v>1406168</v>
          </cell>
          <cell r="C647">
            <v>7864348</v>
          </cell>
        </row>
        <row r="648">
          <cell r="A648">
            <v>35521</v>
          </cell>
          <cell r="B648">
            <v>1348037</v>
          </cell>
          <cell r="C648">
            <v>7555720</v>
          </cell>
        </row>
        <row r="649">
          <cell r="A649">
            <v>35551</v>
          </cell>
          <cell r="B649">
            <v>1376186</v>
          </cell>
          <cell r="C649">
            <v>7944338</v>
          </cell>
        </row>
        <row r="650">
          <cell r="A650">
            <v>35582</v>
          </cell>
          <cell r="B650">
            <v>1312637</v>
          </cell>
          <cell r="C650">
            <v>7668686</v>
          </cell>
        </row>
        <row r="651">
          <cell r="A651">
            <v>35612</v>
          </cell>
          <cell r="B651">
            <v>1334742</v>
          </cell>
          <cell r="C651">
            <v>7905766</v>
          </cell>
        </row>
        <row r="652">
          <cell r="A652">
            <v>35643</v>
          </cell>
          <cell r="B652">
            <v>1328649</v>
          </cell>
          <cell r="C652">
            <v>7645564</v>
          </cell>
        </row>
        <row r="653">
          <cell r="A653">
            <v>35674</v>
          </cell>
          <cell r="B653">
            <v>1276544</v>
          </cell>
          <cell r="C653">
            <v>7464187</v>
          </cell>
        </row>
        <row r="654">
          <cell r="A654">
            <v>35704</v>
          </cell>
          <cell r="B654">
            <v>1345095</v>
          </cell>
          <cell r="C654">
            <v>7603897</v>
          </cell>
        </row>
        <row r="655">
          <cell r="A655">
            <v>35735</v>
          </cell>
          <cell r="B655">
            <v>1300848</v>
          </cell>
          <cell r="C655">
            <v>7412184</v>
          </cell>
        </row>
        <row r="656">
          <cell r="A656">
            <v>35765</v>
          </cell>
          <cell r="B656">
            <v>1335155</v>
          </cell>
          <cell r="C656">
            <v>7465477</v>
          </cell>
        </row>
        <row r="657">
          <cell r="A657" t="str">
            <v>Totals:</v>
          </cell>
          <cell r="B657" t="str">
            <v>__________</v>
          </cell>
          <cell r="C657" t="str">
            <v>__________</v>
          </cell>
        </row>
        <row r="658">
          <cell r="A658">
            <v>1997</v>
          </cell>
          <cell r="B658">
            <v>16015528</v>
          </cell>
          <cell r="C658">
            <v>91034432</v>
          </cell>
        </row>
        <row r="660">
          <cell r="A660">
            <v>35796</v>
          </cell>
          <cell r="B660">
            <v>1351421</v>
          </cell>
          <cell r="C660">
            <v>7615010</v>
          </cell>
        </row>
        <row r="661">
          <cell r="A661">
            <v>35827</v>
          </cell>
          <cell r="B661">
            <v>1215263</v>
          </cell>
          <cell r="C661">
            <v>6752260</v>
          </cell>
        </row>
        <row r="662">
          <cell r="A662">
            <v>35855</v>
          </cell>
          <cell r="B662">
            <v>1329228</v>
          </cell>
          <cell r="C662">
            <v>7408970</v>
          </cell>
        </row>
        <row r="663">
          <cell r="A663">
            <v>35886</v>
          </cell>
          <cell r="B663">
            <v>1288697</v>
          </cell>
          <cell r="C663">
            <v>7113609</v>
          </cell>
        </row>
        <row r="664">
          <cell r="A664">
            <v>35916</v>
          </cell>
          <cell r="B664">
            <v>1309360</v>
          </cell>
          <cell r="C664">
            <v>7643128</v>
          </cell>
        </row>
        <row r="665">
          <cell r="A665">
            <v>35947</v>
          </cell>
          <cell r="B665">
            <v>1225889</v>
          </cell>
          <cell r="C665">
            <v>7350957</v>
          </cell>
        </row>
        <row r="666">
          <cell r="A666">
            <v>35977</v>
          </cell>
          <cell r="B666">
            <v>1246141</v>
          </cell>
          <cell r="C666">
            <v>7290826</v>
          </cell>
        </row>
        <row r="667">
          <cell r="A667">
            <v>36008</v>
          </cell>
          <cell r="B667">
            <v>1243002</v>
          </cell>
          <cell r="C667">
            <v>7470998</v>
          </cell>
        </row>
        <row r="668">
          <cell r="A668">
            <v>36039</v>
          </cell>
          <cell r="B668">
            <v>1204368</v>
          </cell>
          <cell r="C668">
            <v>7500466</v>
          </cell>
        </row>
        <row r="669">
          <cell r="A669">
            <v>36069</v>
          </cell>
          <cell r="B669">
            <v>1238390</v>
          </cell>
          <cell r="C669">
            <v>7691637</v>
          </cell>
        </row>
        <row r="670">
          <cell r="A670">
            <v>36100</v>
          </cell>
          <cell r="B670">
            <v>1198553</v>
          </cell>
          <cell r="C670">
            <v>7674826</v>
          </cell>
        </row>
        <row r="671">
          <cell r="A671">
            <v>36130</v>
          </cell>
          <cell r="B671">
            <v>1205202</v>
          </cell>
          <cell r="C671">
            <v>7429592</v>
          </cell>
        </row>
        <row r="672">
          <cell r="A672" t="str">
            <v>Totals:</v>
          </cell>
          <cell r="B672" t="str">
            <v>__________</v>
          </cell>
          <cell r="C672" t="str">
            <v>__________</v>
          </cell>
        </row>
        <row r="673">
          <cell r="A673">
            <v>1998</v>
          </cell>
          <cell r="B673">
            <v>15055514</v>
          </cell>
          <cell r="C673">
            <v>88942279</v>
          </cell>
        </row>
        <row r="675">
          <cell r="A675">
            <v>36161</v>
          </cell>
          <cell r="B675">
            <v>1226636</v>
          </cell>
          <cell r="C675">
            <v>7814557</v>
          </cell>
        </row>
        <row r="676">
          <cell r="A676">
            <v>36192</v>
          </cell>
          <cell r="B676">
            <v>1095927</v>
          </cell>
          <cell r="C676">
            <v>7083150</v>
          </cell>
        </row>
        <row r="677">
          <cell r="A677">
            <v>36220</v>
          </cell>
          <cell r="B677">
            <v>1201858</v>
          </cell>
          <cell r="C677">
            <v>7691486</v>
          </cell>
        </row>
        <row r="678">
          <cell r="A678">
            <v>36251</v>
          </cell>
          <cell r="B678">
            <v>1156629</v>
          </cell>
          <cell r="C678">
            <v>7402787</v>
          </cell>
        </row>
        <row r="679">
          <cell r="A679">
            <v>36281</v>
          </cell>
          <cell r="B679">
            <v>1188249</v>
          </cell>
          <cell r="C679">
            <v>7762510</v>
          </cell>
        </row>
        <row r="680">
          <cell r="A680">
            <v>36312</v>
          </cell>
          <cell r="B680">
            <v>1133634</v>
          </cell>
          <cell r="C680">
            <v>7467682</v>
          </cell>
        </row>
        <row r="681">
          <cell r="A681">
            <v>36342</v>
          </cell>
          <cell r="B681">
            <v>1157944</v>
          </cell>
          <cell r="C681">
            <v>7452436</v>
          </cell>
        </row>
        <row r="682">
          <cell r="A682">
            <v>36373</v>
          </cell>
          <cell r="B682">
            <v>1158470</v>
          </cell>
          <cell r="C682">
            <v>7544630</v>
          </cell>
        </row>
        <row r="683">
          <cell r="A683">
            <v>36404</v>
          </cell>
          <cell r="B683">
            <v>1127130</v>
          </cell>
          <cell r="C683">
            <v>7194821</v>
          </cell>
        </row>
        <row r="684">
          <cell r="A684">
            <v>36434</v>
          </cell>
          <cell r="B684">
            <v>1173378</v>
          </cell>
          <cell r="C684">
            <v>7450253</v>
          </cell>
        </row>
        <row r="685">
          <cell r="A685">
            <v>36465</v>
          </cell>
          <cell r="B685">
            <v>1162360</v>
          </cell>
          <cell r="C685">
            <v>7339289</v>
          </cell>
        </row>
        <row r="686">
          <cell r="A686">
            <v>36495</v>
          </cell>
          <cell r="B686">
            <v>1205726</v>
          </cell>
          <cell r="C686">
            <v>7414518</v>
          </cell>
        </row>
        <row r="687">
          <cell r="A687" t="str">
            <v>Totals:</v>
          </cell>
          <cell r="B687" t="str">
            <v>__________</v>
          </cell>
          <cell r="C687" t="str">
            <v>__________</v>
          </cell>
        </row>
        <row r="688">
          <cell r="A688">
            <v>1999</v>
          </cell>
          <cell r="B688">
            <v>13987941</v>
          </cell>
          <cell r="C688">
            <v>89618119</v>
          </cell>
        </row>
        <row r="690">
          <cell r="A690">
            <v>36526</v>
          </cell>
          <cell r="B690">
            <v>1206009</v>
          </cell>
          <cell r="C690">
            <v>7530253</v>
          </cell>
        </row>
        <row r="691">
          <cell r="A691">
            <v>36557</v>
          </cell>
          <cell r="B691">
            <v>1126598</v>
          </cell>
          <cell r="C691">
            <v>7165476</v>
          </cell>
        </row>
        <row r="692">
          <cell r="A692">
            <v>36586</v>
          </cell>
          <cell r="B692">
            <v>1191494</v>
          </cell>
          <cell r="C692">
            <v>7562114</v>
          </cell>
        </row>
        <row r="693">
          <cell r="A693">
            <v>36617</v>
          </cell>
          <cell r="B693">
            <v>1159224</v>
          </cell>
          <cell r="C693">
            <v>7305788</v>
          </cell>
        </row>
        <row r="694">
          <cell r="A694">
            <v>36647</v>
          </cell>
          <cell r="B694">
            <v>1187559</v>
          </cell>
          <cell r="C694">
            <v>7317594</v>
          </cell>
        </row>
        <row r="695">
          <cell r="A695">
            <v>36678</v>
          </cell>
          <cell r="B695">
            <v>1139406</v>
          </cell>
          <cell r="C695">
            <v>7055467</v>
          </cell>
        </row>
        <row r="696">
          <cell r="A696">
            <v>36708</v>
          </cell>
          <cell r="B696">
            <v>1163693</v>
          </cell>
          <cell r="C696">
            <v>7180974</v>
          </cell>
        </row>
        <row r="697">
          <cell r="A697">
            <v>36739</v>
          </cell>
          <cell r="B697">
            <v>1162819</v>
          </cell>
          <cell r="C697">
            <v>7124746</v>
          </cell>
        </row>
        <row r="698">
          <cell r="A698">
            <v>36770</v>
          </cell>
          <cell r="B698">
            <v>1131492</v>
          </cell>
          <cell r="C698">
            <v>6897037</v>
          </cell>
        </row>
        <row r="699">
          <cell r="A699">
            <v>36800</v>
          </cell>
          <cell r="B699">
            <v>1169889</v>
          </cell>
          <cell r="C699">
            <v>6209249</v>
          </cell>
        </row>
        <row r="700">
          <cell r="A700">
            <v>36831</v>
          </cell>
          <cell r="B700">
            <v>1137510</v>
          </cell>
          <cell r="C700">
            <v>6587826</v>
          </cell>
        </row>
        <row r="701">
          <cell r="A701">
            <v>36861</v>
          </cell>
          <cell r="B701">
            <v>1153249</v>
          </cell>
          <cell r="C701">
            <v>6755356</v>
          </cell>
        </row>
        <row r="702">
          <cell r="A702" t="str">
            <v>Totals:</v>
          </cell>
          <cell r="B702" t="str">
            <v>__________</v>
          </cell>
          <cell r="C702" t="str">
            <v>__________</v>
          </cell>
        </row>
        <row r="703">
          <cell r="A703">
            <v>2000</v>
          </cell>
          <cell r="B703">
            <v>13928942</v>
          </cell>
          <cell r="C703">
            <v>84691880</v>
          </cell>
        </row>
        <row r="705">
          <cell r="A705">
            <v>36892</v>
          </cell>
          <cell r="B705">
            <v>1168096</v>
          </cell>
          <cell r="C705">
            <v>6704293</v>
          </cell>
        </row>
        <row r="706">
          <cell r="A706">
            <v>36923</v>
          </cell>
          <cell r="B706">
            <v>1057507</v>
          </cell>
          <cell r="C706">
            <v>6315761</v>
          </cell>
        </row>
        <row r="707">
          <cell r="A707">
            <v>36951</v>
          </cell>
          <cell r="B707">
            <v>1145031</v>
          </cell>
          <cell r="C707">
            <v>6865266</v>
          </cell>
        </row>
        <row r="708">
          <cell r="A708">
            <v>36982</v>
          </cell>
          <cell r="B708">
            <v>1104782</v>
          </cell>
          <cell r="C708">
            <v>6511597</v>
          </cell>
        </row>
        <row r="709">
          <cell r="A709">
            <v>37012</v>
          </cell>
          <cell r="B709">
            <v>1026931</v>
          </cell>
          <cell r="C709">
            <v>5684604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64">
          <cell r="A64">
            <v>35400</v>
          </cell>
          <cell r="B64">
            <v>155893</v>
          </cell>
          <cell r="C64">
            <v>1087789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1996</v>
          </cell>
          <cell r="B66">
            <v>155893</v>
          </cell>
          <cell r="C66">
            <v>1087789</v>
          </cell>
        </row>
        <row r="68">
          <cell r="A68">
            <v>35431</v>
          </cell>
          <cell r="B68">
            <v>213780</v>
          </cell>
          <cell r="C68">
            <v>1941655</v>
          </cell>
        </row>
        <row r="69">
          <cell r="A69">
            <v>35462</v>
          </cell>
          <cell r="B69">
            <v>186402</v>
          </cell>
          <cell r="C69">
            <v>1874988</v>
          </cell>
        </row>
        <row r="70">
          <cell r="A70">
            <v>35490</v>
          </cell>
          <cell r="B70">
            <v>186577</v>
          </cell>
          <cell r="C70">
            <v>2077728</v>
          </cell>
        </row>
        <row r="71">
          <cell r="A71">
            <v>35521</v>
          </cell>
          <cell r="B71">
            <v>173518</v>
          </cell>
          <cell r="C71">
            <v>1920183</v>
          </cell>
        </row>
        <row r="72">
          <cell r="A72">
            <v>35551</v>
          </cell>
          <cell r="B72">
            <v>172923</v>
          </cell>
          <cell r="C72">
            <v>1784456</v>
          </cell>
        </row>
        <row r="73">
          <cell r="A73">
            <v>35582</v>
          </cell>
          <cell r="B73">
            <v>153865</v>
          </cell>
          <cell r="C73">
            <v>1584282</v>
          </cell>
        </row>
        <row r="74">
          <cell r="A74">
            <v>35612</v>
          </cell>
          <cell r="B74">
            <v>151147</v>
          </cell>
          <cell r="C74">
            <v>1673606</v>
          </cell>
        </row>
        <row r="75">
          <cell r="A75">
            <v>35643</v>
          </cell>
          <cell r="B75">
            <v>144992</v>
          </cell>
          <cell r="C75">
            <v>1630388</v>
          </cell>
        </row>
        <row r="76">
          <cell r="A76">
            <v>35674</v>
          </cell>
          <cell r="B76">
            <v>145372</v>
          </cell>
          <cell r="C76">
            <v>1470637</v>
          </cell>
        </row>
        <row r="77">
          <cell r="A77">
            <v>35704</v>
          </cell>
          <cell r="B77">
            <v>155313</v>
          </cell>
          <cell r="C77">
            <v>1550962</v>
          </cell>
        </row>
        <row r="78">
          <cell r="A78">
            <v>35735</v>
          </cell>
          <cell r="B78">
            <v>137923</v>
          </cell>
          <cell r="C78">
            <v>1466019</v>
          </cell>
        </row>
        <row r="79">
          <cell r="A79">
            <v>35765</v>
          </cell>
          <cell r="B79">
            <v>130832</v>
          </cell>
          <cell r="C79">
            <v>1491997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1997</v>
          </cell>
          <cell r="B81">
            <v>1952644</v>
          </cell>
          <cell r="C81">
            <v>20466901</v>
          </cell>
        </row>
        <row r="83">
          <cell r="A83">
            <v>35796</v>
          </cell>
          <cell r="B83">
            <v>129912</v>
          </cell>
          <cell r="C83">
            <v>1418271</v>
          </cell>
        </row>
        <row r="84">
          <cell r="A84">
            <v>35827</v>
          </cell>
          <cell r="B84">
            <v>110128</v>
          </cell>
          <cell r="C84">
            <v>1259479</v>
          </cell>
        </row>
        <row r="85">
          <cell r="A85">
            <v>35855</v>
          </cell>
          <cell r="B85">
            <v>116659</v>
          </cell>
          <cell r="C85">
            <v>1415746</v>
          </cell>
        </row>
        <row r="86">
          <cell r="A86">
            <v>35886</v>
          </cell>
          <cell r="B86">
            <v>119610</v>
          </cell>
          <cell r="C86">
            <v>1319662</v>
          </cell>
        </row>
        <row r="87">
          <cell r="A87">
            <v>35916</v>
          </cell>
          <cell r="B87">
            <v>117231</v>
          </cell>
          <cell r="C87">
            <v>1330170</v>
          </cell>
        </row>
        <row r="88">
          <cell r="A88">
            <v>35947</v>
          </cell>
          <cell r="B88">
            <v>112068</v>
          </cell>
          <cell r="C88">
            <v>1193872</v>
          </cell>
        </row>
        <row r="89">
          <cell r="A89">
            <v>35977</v>
          </cell>
          <cell r="B89">
            <v>110940</v>
          </cell>
          <cell r="C89">
            <v>1239302</v>
          </cell>
        </row>
        <row r="90">
          <cell r="A90">
            <v>36008</v>
          </cell>
          <cell r="B90">
            <v>104109</v>
          </cell>
          <cell r="C90">
            <v>1208488</v>
          </cell>
        </row>
        <row r="91">
          <cell r="A91">
            <v>36039</v>
          </cell>
          <cell r="B91">
            <v>101182</v>
          </cell>
          <cell r="C91">
            <v>1119165</v>
          </cell>
        </row>
        <row r="92">
          <cell r="A92">
            <v>36069</v>
          </cell>
          <cell r="B92">
            <v>105935</v>
          </cell>
          <cell r="C92">
            <v>1054843</v>
          </cell>
        </row>
        <row r="93">
          <cell r="A93">
            <v>36100</v>
          </cell>
          <cell r="B93">
            <v>100783</v>
          </cell>
          <cell r="C93">
            <v>1043893</v>
          </cell>
        </row>
        <row r="94">
          <cell r="A94">
            <v>36130</v>
          </cell>
          <cell r="B94">
            <v>98113</v>
          </cell>
          <cell r="C94">
            <v>996814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1998</v>
          </cell>
          <cell r="B96">
            <v>1326670</v>
          </cell>
          <cell r="C96">
            <v>14599705</v>
          </cell>
        </row>
        <row r="98">
          <cell r="A98">
            <v>36161</v>
          </cell>
          <cell r="B98">
            <v>96903</v>
          </cell>
          <cell r="C98">
            <v>1007038</v>
          </cell>
        </row>
        <row r="99">
          <cell r="A99">
            <v>36192</v>
          </cell>
          <cell r="B99">
            <v>86893</v>
          </cell>
          <cell r="C99">
            <v>891090</v>
          </cell>
        </row>
        <row r="100">
          <cell r="A100">
            <v>36220</v>
          </cell>
          <cell r="B100">
            <v>93512</v>
          </cell>
          <cell r="C100">
            <v>951914</v>
          </cell>
        </row>
        <row r="101">
          <cell r="A101">
            <v>36251</v>
          </cell>
          <cell r="B101">
            <v>86647</v>
          </cell>
          <cell r="C101">
            <v>892483</v>
          </cell>
        </row>
        <row r="102">
          <cell r="A102">
            <v>36281</v>
          </cell>
          <cell r="B102">
            <v>85283</v>
          </cell>
          <cell r="C102">
            <v>936832</v>
          </cell>
        </row>
        <row r="103">
          <cell r="A103">
            <v>36312</v>
          </cell>
          <cell r="B103">
            <v>82577</v>
          </cell>
          <cell r="C103">
            <v>874942</v>
          </cell>
        </row>
        <row r="104">
          <cell r="A104">
            <v>36342</v>
          </cell>
          <cell r="B104">
            <v>80711</v>
          </cell>
          <cell r="C104">
            <v>891971</v>
          </cell>
        </row>
        <row r="105">
          <cell r="A105">
            <v>36373</v>
          </cell>
          <cell r="B105">
            <v>78520</v>
          </cell>
          <cell r="C105">
            <v>833778</v>
          </cell>
        </row>
        <row r="106">
          <cell r="A106">
            <v>36404</v>
          </cell>
          <cell r="B106">
            <v>76711</v>
          </cell>
          <cell r="C106">
            <v>810177</v>
          </cell>
        </row>
        <row r="107">
          <cell r="A107">
            <v>36434</v>
          </cell>
          <cell r="B107">
            <v>78574</v>
          </cell>
          <cell r="C107">
            <v>809010</v>
          </cell>
        </row>
        <row r="108">
          <cell r="A108">
            <v>36465</v>
          </cell>
          <cell r="B108">
            <v>76547</v>
          </cell>
          <cell r="C108">
            <v>817648</v>
          </cell>
        </row>
        <row r="109">
          <cell r="A109">
            <v>36495</v>
          </cell>
          <cell r="B109">
            <v>77924</v>
          </cell>
          <cell r="C109">
            <v>789590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1999</v>
          </cell>
          <cell r="B111">
            <v>1000802</v>
          </cell>
          <cell r="C111">
            <v>10506473</v>
          </cell>
        </row>
        <row r="113">
          <cell r="A113">
            <v>36526</v>
          </cell>
          <cell r="B113">
            <v>75643</v>
          </cell>
          <cell r="C113">
            <v>792667</v>
          </cell>
        </row>
        <row r="114">
          <cell r="A114">
            <v>36557</v>
          </cell>
          <cell r="B114">
            <v>67110</v>
          </cell>
          <cell r="C114">
            <v>673352</v>
          </cell>
        </row>
        <row r="115">
          <cell r="A115">
            <v>36586</v>
          </cell>
          <cell r="B115">
            <v>65871</v>
          </cell>
          <cell r="C115">
            <v>707719</v>
          </cell>
        </row>
        <row r="116">
          <cell r="A116">
            <v>36617</v>
          </cell>
          <cell r="B116">
            <v>66148</v>
          </cell>
          <cell r="C116">
            <v>684051</v>
          </cell>
        </row>
        <row r="117">
          <cell r="A117">
            <v>36647</v>
          </cell>
          <cell r="B117">
            <v>66843</v>
          </cell>
          <cell r="C117">
            <v>680705</v>
          </cell>
        </row>
        <row r="118">
          <cell r="A118">
            <v>36678</v>
          </cell>
          <cell r="B118">
            <v>67235</v>
          </cell>
          <cell r="C118">
            <v>673415</v>
          </cell>
        </row>
        <row r="119">
          <cell r="A119">
            <v>36708</v>
          </cell>
          <cell r="B119">
            <v>68708</v>
          </cell>
          <cell r="C119">
            <v>692597</v>
          </cell>
        </row>
        <row r="120">
          <cell r="A120">
            <v>36739</v>
          </cell>
          <cell r="B120">
            <v>67684</v>
          </cell>
          <cell r="C120">
            <v>658041</v>
          </cell>
        </row>
        <row r="121">
          <cell r="A121">
            <v>36770</v>
          </cell>
          <cell r="B121">
            <v>64433</v>
          </cell>
          <cell r="C121">
            <v>645617</v>
          </cell>
        </row>
        <row r="122">
          <cell r="A122">
            <v>36800</v>
          </cell>
          <cell r="B122">
            <v>62179</v>
          </cell>
          <cell r="C122">
            <v>650901</v>
          </cell>
        </row>
        <row r="123">
          <cell r="A123">
            <v>36831</v>
          </cell>
          <cell r="B123">
            <v>55972</v>
          </cell>
          <cell r="C123">
            <v>611122</v>
          </cell>
        </row>
        <row r="124">
          <cell r="A124">
            <v>36861</v>
          </cell>
          <cell r="B124">
            <v>61497</v>
          </cell>
          <cell r="C124">
            <v>636615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2000</v>
          </cell>
          <cell r="B126">
            <v>789323</v>
          </cell>
          <cell r="C126">
            <v>8106802</v>
          </cell>
        </row>
        <row r="128">
          <cell r="A128">
            <v>36892</v>
          </cell>
          <cell r="B128">
            <v>62097</v>
          </cell>
          <cell r="C128">
            <v>619332</v>
          </cell>
        </row>
        <row r="129">
          <cell r="A129">
            <v>36923</v>
          </cell>
          <cell r="B129">
            <v>50631</v>
          </cell>
          <cell r="C129">
            <v>547931</v>
          </cell>
        </row>
        <row r="130">
          <cell r="A130">
            <v>36951</v>
          </cell>
          <cell r="B130">
            <v>60570</v>
          </cell>
          <cell r="C130">
            <v>571189</v>
          </cell>
        </row>
        <row r="131">
          <cell r="A131">
            <v>36982</v>
          </cell>
          <cell r="B131">
            <v>53379</v>
          </cell>
          <cell r="C131">
            <v>487254</v>
          </cell>
        </row>
        <row r="132">
          <cell r="A132">
            <v>37012</v>
          </cell>
          <cell r="B132">
            <v>49463</v>
          </cell>
          <cell r="C132">
            <v>465038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72">
          <cell r="A72">
            <v>35431</v>
          </cell>
          <cell r="B72">
            <v>91359</v>
          </cell>
          <cell r="C72">
            <v>566470</v>
          </cell>
        </row>
        <row r="73">
          <cell r="A73">
            <v>35462</v>
          </cell>
          <cell r="B73">
            <v>175727</v>
          </cell>
          <cell r="C73">
            <v>1222073</v>
          </cell>
        </row>
        <row r="74">
          <cell r="A74">
            <v>35490</v>
          </cell>
          <cell r="B74">
            <v>165547</v>
          </cell>
          <cell r="C74">
            <v>1418017</v>
          </cell>
        </row>
        <row r="75">
          <cell r="A75">
            <v>35521</v>
          </cell>
          <cell r="B75">
            <v>138073</v>
          </cell>
          <cell r="C75">
            <v>1236158</v>
          </cell>
        </row>
        <row r="76">
          <cell r="A76">
            <v>35551</v>
          </cell>
          <cell r="B76">
            <v>133727</v>
          </cell>
          <cell r="C76">
            <v>1019608</v>
          </cell>
        </row>
        <row r="77">
          <cell r="A77">
            <v>35582</v>
          </cell>
          <cell r="B77">
            <v>120261</v>
          </cell>
          <cell r="C77">
            <v>1002322</v>
          </cell>
        </row>
        <row r="78">
          <cell r="A78">
            <v>35612</v>
          </cell>
          <cell r="B78">
            <v>118497</v>
          </cell>
          <cell r="C78">
            <v>950032</v>
          </cell>
        </row>
        <row r="79">
          <cell r="A79">
            <v>35643</v>
          </cell>
          <cell r="B79">
            <v>114009</v>
          </cell>
          <cell r="C79">
            <v>880872</v>
          </cell>
        </row>
        <row r="80">
          <cell r="A80">
            <v>35674</v>
          </cell>
          <cell r="B80">
            <v>107301</v>
          </cell>
          <cell r="C80">
            <v>769307</v>
          </cell>
        </row>
        <row r="81">
          <cell r="A81">
            <v>35704</v>
          </cell>
          <cell r="B81">
            <v>105764</v>
          </cell>
          <cell r="C81">
            <v>724786</v>
          </cell>
        </row>
        <row r="82">
          <cell r="A82">
            <v>35735</v>
          </cell>
          <cell r="B82">
            <v>94892</v>
          </cell>
          <cell r="C82">
            <v>715922</v>
          </cell>
        </row>
        <row r="83">
          <cell r="A83">
            <v>35765</v>
          </cell>
          <cell r="B83">
            <v>91076</v>
          </cell>
          <cell r="C83">
            <v>882542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1997</v>
          </cell>
          <cell r="B85">
            <v>1456233</v>
          </cell>
          <cell r="C85">
            <v>11388109</v>
          </cell>
        </row>
        <row r="87">
          <cell r="A87">
            <v>35796</v>
          </cell>
          <cell r="B87">
            <v>91964</v>
          </cell>
          <cell r="C87">
            <v>916542</v>
          </cell>
        </row>
        <row r="88">
          <cell r="A88">
            <v>35827</v>
          </cell>
          <cell r="B88">
            <v>77692</v>
          </cell>
          <cell r="C88">
            <v>762320</v>
          </cell>
        </row>
        <row r="89">
          <cell r="A89">
            <v>35855</v>
          </cell>
          <cell r="B89">
            <v>81654</v>
          </cell>
          <cell r="C89">
            <v>821759</v>
          </cell>
        </row>
        <row r="90">
          <cell r="A90">
            <v>35886</v>
          </cell>
          <cell r="B90">
            <v>75557</v>
          </cell>
          <cell r="C90">
            <v>590355</v>
          </cell>
        </row>
        <row r="91">
          <cell r="A91">
            <v>35916</v>
          </cell>
          <cell r="B91">
            <v>72820</v>
          </cell>
          <cell r="C91">
            <v>731634</v>
          </cell>
        </row>
        <row r="92">
          <cell r="A92">
            <v>35947</v>
          </cell>
          <cell r="B92">
            <v>69237</v>
          </cell>
          <cell r="C92">
            <v>663472</v>
          </cell>
        </row>
        <row r="93">
          <cell r="A93">
            <v>35977</v>
          </cell>
          <cell r="B93">
            <v>68021</v>
          </cell>
          <cell r="C93">
            <v>622920</v>
          </cell>
        </row>
        <row r="94">
          <cell r="A94">
            <v>36008</v>
          </cell>
          <cell r="B94">
            <v>68451</v>
          </cell>
          <cell r="C94">
            <v>607006</v>
          </cell>
        </row>
        <row r="95">
          <cell r="A95">
            <v>36039</v>
          </cell>
          <cell r="B95">
            <v>65255</v>
          </cell>
          <cell r="C95">
            <v>540686</v>
          </cell>
        </row>
        <row r="96">
          <cell r="A96">
            <v>36069</v>
          </cell>
          <cell r="B96">
            <v>66521</v>
          </cell>
          <cell r="C96">
            <v>469735</v>
          </cell>
        </row>
        <row r="97">
          <cell r="A97">
            <v>36100</v>
          </cell>
          <cell r="B97">
            <v>62400</v>
          </cell>
          <cell r="C97">
            <v>436801</v>
          </cell>
        </row>
        <row r="98">
          <cell r="A98">
            <v>36130</v>
          </cell>
          <cell r="B98">
            <v>58049</v>
          </cell>
          <cell r="C98">
            <v>410196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</row>
        <row r="100">
          <cell r="A100">
            <v>1998</v>
          </cell>
          <cell r="B100">
            <v>857621</v>
          </cell>
          <cell r="C100">
            <v>7573426</v>
          </cell>
        </row>
        <row r="102">
          <cell r="A102">
            <v>36161</v>
          </cell>
          <cell r="B102">
            <v>61497</v>
          </cell>
          <cell r="C102">
            <v>427498</v>
          </cell>
        </row>
        <row r="103">
          <cell r="A103">
            <v>36192</v>
          </cell>
          <cell r="B103">
            <v>52936</v>
          </cell>
          <cell r="C103">
            <v>394715</v>
          </cell>
        </row>
        <row r="104">
          <cell r="A104">
            <v>36220</v>
          </cell>
          <cell r="B104">
            <v>59103</v>
          </cell>
          <cell r="C104">
            <v>413697</v>
          </cell>
        </row>
        <row r="105">
          <cell r="A105">
            <v>36251</v>
          </cell>
          <cell r="B105">
            <v>56654</v>
          </cell>
          <cell r="C105">
            <v>422894</v>
          </cell>
        </row>
        <row r="106">
          <cell r="A106">
            <v>36281</v>
          </cell>
          <cell r="B106">
            <v>56587</v>
          </cell>
          <cell r="C106">
            <v>428901</v>
          </cell>
        </row>
        <row r="107">
          <cell r="A107">
            <v>36312</v>
          </cell>
          <cell r="B107">
            <v>53865</v>
          </cell>
          <cell r="C107">
            <v>418170</v>
          </cell>
        </row>
        <row r="108">
          <cell r="A108">
            <v>36342</v>
          </cell>
          <cell r="B108">
            <v>53456</v>
          </cell>
          <cell r="C108">
            <v>408503</v>
          </cell>
        </row>
        <row r="109">
          <cell r="A109">
            <v>36373</v>
          </cell>
          <cell r="B109">
            <v>51471</v>
          </cell>
          <cell r="C109">
            <v>394819</v>
          </cell>
        </row>
        <row r="110">
          <cell r="A110">
            <v>36404</v>
          </cell>
          <cell r="B110">
            <v>52253</v>
          </cell>
          <cell r="C110">
            <v>377720</v>
          </cell>
        </row>
        <row r="111">
          <cell r="A111">
            <v>36434</v>
          </cell>
          <cell r="B111">
            <v>54514</v>
          </cell>
          <cell r="C111">
            <v>394805</v>
          </cell>
        </row>
        <row r="112">
          <cell r="A112">
            <v>36465</v>
          </cell>
          <cell r="B112">
            <v>53072</v>
          </cell>
          <cell r="C112">
            <v>380908</v>
          </cell>
        </row>
        <row r="113">
          <cell r="A113">
            <v>36495</v>
          </cell>
          <cell r="B113">
            <v>60124</v>
          </cell>
          <cell r="C113">
            <v>372711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</row>
        <row r="115">
          <cell r="A115">
            <v>1999</v>
          </cell>
          <cell r="B115">
            <v>665532</v>
          </cell>
          <cell r="C115">
            <v>4835341</v>
          </cell>
        </row>
        <row r="117">
          <cell r="A117">
            <v>36526</v>
          </cell>
          <cell r="B117">
            <v>59488</v>
          </cell>
          <cell r="C117">
            <v>372702</v>
          </cell>
        </row>
        <row r="118">
          <cell r="A118">
            <v>36557</v>
          </cell>
          <cell r="B118">
            <v>55661</v>
          </cell>
          <cell r="C118">
            <v>342872</v>
          </cell>
        </row>
        <row r="119">
          <cell r="A119">
            <v>36586</v>
          </cell>
          <cell r="B119">
            <v>54208</v>
          </cell>
          <cell r="C119">
            <v>352369</v>
          </cell>
        </row>
        <row r="120">
          <cell r="A120">
            <v>36617</v>
          </cell>
          <cell r="B120">
            <v>51229</v>
          </cell>
          <cell r="C120">
            <v>351563</v>
          </cell>
        </row>
        <row r="121">
          <cell r="A121">
            <v>36647</v>
          </cell>
          <cell r="B121">
            <v>51903</v>
          </cell>
          <cell r="C121">
            <v>338331</v>
          </cell>
        </row>
        <row r="122">
          <cell r="A122">
            <v>36678</v>
          </cell>
          <cell r="B122">
            <v>48745</v>
          </cell>
          <cell r="C122">
            <v>299047</v>
          </cell>
        </row>
        <row r="123">
          <cell r="A123">
            <v>36708</v>
          </cell>
          <cell r="B123">
            <v>46025</v>
          </cell>
          <cell r="C123">
            <v>315827</v>
          </cell>
        </row>
        <row r="124">
          <cell r="A124">
            <v>36739</v>
          </cell>
          <cell r="B124">
            <v>44965</v>
          </cell>
          <cell r="C124">
            <v>326160</v>
          </cell>
        </row>
        <row r="125">
          <cell r="A125">
            <v>36770</v>
          </cell>
          <cell r="B125">
            <v>43504</v>
          </cell>
          <cell r="C125">
            <v>360531</v>
          </cell>
        </row>
        <row r="126">
          <cell r="A126">
            <v>36800</v>
          </cell>
          <cell r="B126">
            <v>45323</v>
          </cell>
          <cell r="C126">
            <v>359592</v>
          </cell>
        </row>
        <row r="127">
          <cell r="A127">
            <v>36831</v>
          </cell>
          <cell r="B127">
            <v>38789</v>
          </cell>
          <cell r="C127">
            <v>336748</v>
          </cell>
        </row>
        <row r="128">
          <cell r="A128">
            <v>36861</v>
          </cell>
          <cell r="B128">
            <v>54609</v>
          </cell>
          <cell r="C128">
            <v>358974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</row>
        <row r="130">
          <cell r="A130">
            <v>2000</v>
          </cell>
          <cell r="B130">
            <v>594449</v>
          </cell>
          <cell r="C130">
            <v>4114716</v>
          </cell>
        </row>
        <row r="132">
          <cell r="A132">
            <v>36892</v>
          </cell>
          <cell r="B132">
            <v>48967</v>
          </cell>
          <cell r="C132">
            <v>341300</v>
          </cell>
        </row>
        <row r="133">
          <cell r="A133">
            <v>36923</v>
          </cell>
          <cell r="B133">
            <v>38906</v>
          </cell>
          <cell r="C133">
            <v>337752</v>
          </cell>
        </row>
        <row r="134">
          <cell r="A134">
            <v>36951</v>
          </cell>
          <cell r="B134">
            <v>40102</v>
          </cell>
          <cell r="C134">
            <v>382185</v>
          </cell>
        </row>
        <row r="135">
          <cell r="A135">
            <v>36982</v>
          </cell>
          <cell r="B135">
            <v>36938</v>
          </cell>
          <cell r="C135">
            <v>343191</v>
          </cell>
        </row>
        <row r="136">
          <cell r="A136">
            <v>37012</v>
          </cell>
          <cell r="B136">
            <v>35890</v>
          </cell>
          <cell r="C136">
            <v>344548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69">
          <cell r="A69">
            <v>35462</v>
          </cell>
          <cell r="B69">
            <v>137507</v>
          </cell>
          <cell r="C69">
            <v>1107782</v>
          </cell>
        </row>
        <row r="70">
          <cell r="A70">
            <v>35490</v>
          </cell>
          <cell r="B70">
            <v>246472</v>
          </cell>
          <cell r="C70">
            <v>1449899</v>
          </cell>
        </row>
        <row r="71">
          <cell r="A71">
            <v>35521</v>
          </cell>
          <cell r="B71">
            <v>222017</v>
          </cell>
          <cell r="C71">
            <v>1363486</v>
          </cell>
        </row>
        <row r="72">
          <cell r="A72">
            <v>35551</v>
          </cell>
          <cell r="B72">
            <v>209337</v>
          </cell>
          <cell r="C72">
            <v>1417957</v>
          </cell>
        </row>
        <row r="73">
          <cell r="A73">
            <v>35582</v>
          </cell>
          <cell r="B73">
            <v>181870</v>
          </cell>
          <cell r="C73">
            <v>1275781</v>
          </cell>
        </row>
        <row r="74">
          <cell r="A74">
            <v>35612</v>
          </cell>
          <cell r="B74">
            <v>179765</v>
          </cell>
          <cell r="C74">
            <v>1154531</v>
          </cell>
        </row>
        <row r="75">
          <cell r="A75">
            <v>35643</v>
          </cell>
          <cell r="B75">
            <v>172567</v>
          </cell>
          <cell r="C75">
            <v>1090372</v>
          </cell>
        </row>
        <row r="76">
          <cell r="A76">
            <v>35674</v>
          </cell>
          <cell r="B76">
            <v>161883</v>
          </cell>
          <cell r="C76">
            <v>999105</v>
          </cell>
        </row>
        <row r="77">
          <cell r="A77">
            <v>35704</v>
          </cell>
          <cell r="B77">
            <v>149375</v>
          </cell>
          <cell r="C77">
            <v>953993</v>
          </cell>
        </row>
        <row r="78">
          <cell r="A78">
            <v>35735</v>
          </cell>
          <cell r="B78">
            <v>134726</v>
          </cell>
          <cell r="C78">
            <v>937655</v>
          </cell>
        </row>
        <row r="79">
          <cell r="A79">
            <v>35765</v>
          </cell>
          <cell r="B79">
            <v>142198</v>
          </cell>
          <cell r="C79">
            <v>800067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1997</v>
          </cell>
          <cell r="B81">
            <v>1937717</v>
          </cell>
          <cell r="C81">
            <v>12550628</v>
          </cell>
        </row>
        <row r="83">
          <cell r="A83">
            <v>35796</v>
          </cell>
          <cell r="B83">
            <v>146286</v>
          </cell>
          <cell r="C83">
            <v>755252</v>
          </cell>
        </row>
        <row r="84">
          <cell r="A84">
            <v>35827</v>
          </cell>
          <cell r="B84">
            <v>126076</v>
          </cell>
          <cell r="C84">
            <v>705235</v>
          </cell>
        </row>
        <row r="85">
          <cell r="A85">
            <v>35855</v>
          </cell>
          <cell r="B85">
            <v>132033</v>
          </cell>
          <cell r="C85">
            <v>765769</v>
          </cell>
        </row>
        <row r="86">
          <cell r="A86">
            <v>35886</v>
          </cell>
          <cell r="B86">
            <v>123885</v>
          </cell>
          <cell r="C86">
            <v>803888</v>
          </cell>
        </row>
        <row r="87">
          <cell r="A87">
            <v>35916</v>
          </cell>
          <cell r="B87">
            <v>121412</v>
          </cell>
          <cell r="C87">
            <v>918330</v>
          </cell>
        </row>
        <row r="88">
          <cell r="A88">
            <v>35947</v>
          </cell>
          <cell r="B88">
            <v>112921</v>
          </cell>
          <cell r="C88">
            <v>830452</v>
          </cell>
        </row>
        <row r="89">
          <cell r="A89">
            <v>35977</v>
          </cell>
          <cell r="B89">
            <v>106831</v>
          </cell>
          <cell r="C89">
            <v>913482</v>
          </cell>
        </row>
        <row r="90">
          <cell r="A90">
            <v>36008</v>
          </cell>
          <cell r="B90">
            <v>95647</v>
          </cell>
          <cell r="C90">
            <v>814888</v>
          </cell>
        </row>
        <row r="91">
          <cell r="A91">
            <v>36039</v>
          </cell>
          <cell r="B91">
            <v>94374</v>
          </cell>
          <cell r="C91">
            <v>762388</v>
          </cell>
        </row>
        <row r="92">
          <cell r="A92">
            <v>36069</v>
          </cell>
          <cell r="B92">
            <v>94818</v>
          </cell>
          <cell r="C92">
            <v>750932</v>
          </cell>
        </row>
        <row r="93">
          <cell r="A93">
            <v>36100</v>
          </cell>
          <cell r="B93">
            <v>93327</v>
          </cell>
          <cell r="C93">
            <v>705379</v>
          </cell>
        </row>
        <row r="94">
          <cell r="A94">
            <v>36130</v>
          </cell>
          <cell r="B94">
            <v>89982</v>
          </cell>
          <cell r="C94">
            <v>721929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1998</v>
          </cell>
          <cell r="B96">
            <v>1337592</v>
          </cell>
          <cell r="C96">
            <v>9447924</v>
          </cell>
        </row>
        <row r="98">
          <cell r="A98">
            <v>36161</v>
          </cell>
          <cell r="B98">
            <v>86464</v>
          </cell>
          <cell r="C98">
            <v>688649</v>
          </cell>
        </row>
        <row r="99">
          <cell r="A99">
            <v>36192</v>
          </cell>
          <cell r="B99">
            <v>74726</v>
          </cell>
          <cell r="C99">
            <v>587513</v>
          </cell>
        </row>
        <row r="100">
          <cell r="A100">
            <v>36220</v>
          </cell>
          <cell r="B100">
            <v>80755</v>
          </cell>
          <cell r="C100">
            <v>616006</v>
          </cell>
        </row>
        <row r="101">
          <cell r="A101">
            <v>36251</v>
          </cell>
          <cell r="B101">
            <v>79577</v>
          </cell>
          <cell r="C101">
            <v>644079</v>
          </cell>
        </row>
        <row r="102">
          <cell r="A102">
            <v>36281</v>
          </cell>
          <cell r="B102">
            <v>84080</v>
          </cell>
          <cell r="C102">
            <v>692774</v>
          </cell>
        </row>
        <row r="103">
          <cell r="A103">
            <v>36312</v>
          </cell>
          <cell r="B103">
            <v>66834</v>
          </cell>
          <cell r="C103">
            <v>715748</v>
          </cell>
        </row>
        <row r="104">
          <cell r="A104">
            <v>36342</v>
          </cell>
          <cell r="B104">
            <v>79475</v>
          </cell>
          <cell r="C104">
            <v>670678</v>
          </cell>
        </row>
        <row r="105">
          <cell r="A105">
            <v>36373</v>
          </cell>
          <cell r="B105">
            <v>72766</v>
          </cell>
          <cell r="C105">
            <v>621160</v>
          </cell>
        </row>
        <row r="106">
          <cell r="A106">
            <v>36404</v>
          </cell>
          <cell r="B106">
            <v>72333</v>
          </cell>
          <cell r="C106">
            <v>610924</v>
          </cell>
        </row>
        <row r="107">
          <cell r="A107">
            <v>36434</v>
          </cell>
          <cell r="B107">
            <v>72577</v>
          </cell>
          <cell r="C107">
            <v>650126</v>
          </cell>
        </row>
        <row r="108">
          <cell r="A108">
            <v>36465</v>
          </cell>
          <cell r="B108">
            <v>69335</v>
          </cell>
          <cell r="C108">
            <v>570057</v>
          </cell>
        </row>
        <row r="109">
          <cell r="A109">
            <v>36495</v>
          </cell>
          <cell r="B109">
            <v>68321</v>
          </cell>
          <cell r="C109">
            <v>630392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1999</v>
          </cell>
          <cell r="B111">
            <v>907243</v>
          </cell>
          <cell r="C111">
            <v>7698106</v>
          </cell>
        </row>
        <row r="113">
          <cell r="A113">
            <v>36526</v>
          </cell>
          <cell r="B113">
            <v>64175</v>
          </cell>
          <cell r="C113">
            <v>579737</v>
          </cell>
        </row>
        <row r="114">
          <cell r="A114">
            <v>36557</v>
          </cell>
          <cell r="B114">
            <v>61340</v>
          </cell>
          <cell r="C114">
            <v>551436</v>
          </cell>
        </row>
        <row r="115">
          <cell r="A115">
            <v>36586</v>
          </cell>
          <cell r="B115">
            <v>62291</v>
          </cell>
          <cell r="C115">
            <v>465308</v>
          </cell>
        </row>
        <row r="116">
          <cell r="A116">
            <v>36617</v>
          </cell>
          <cell r="B116">
            <v>59871</v>
          </cell>
          <cell r="C116">
            <v>527361</v>
          </cell>
        </row>
        <row r="117">
          <cell r="A117">
            <v>36647</v>
          </cell>
          <cell r="B117">
            <v>57016</v>
          </cell>
          <cell r="C117">
            <v>529148</v>
          </cell>
        </row>
        <row r="118">
          <cell r="A118">
            <v>36678</v>
          </cell>
          <cell r="B118">
            <v>55300</v>
          </cell>
          <cell r="C118">
            <v>527254</v>
          </cell>
        </row>
        <row r="119">
          <cell r="A119">
            <v>36708</v>
          </cell>
          <cell r="B119">
            <v>54285</v>
          </cell>
          <cell r="C119">
            <v>529758</v>
          </cell>
        </row>
        <row r="120">
          <cell r="A120">
            <v>36739</v>
          </cell>
          <cell r="B120">
            <v>52899</v>
          </cell>
          <cell r="C120">
            <v>508689</v>
          </cell>
        </row>
        <row r="121">
          <cell r="A121">
            <v>36770</v>
          </cell>
          <cell r="B121">
            <v>51143</v>
          </cell>
          <cell r="C121">
            <v>510117</v>
          </cell>
        </row>
        <row r="122">
          <cell r="A122">
            <v>36800</v>
          </cell>
          <cell r="B122">
            <v>50640</v>
          </cell>
          <cell r="C122">
            <v>480943</v>
          </cell>
        </row>
        <row r="123">
          <cell r="A123">
            <v>36831</v>
          </cell>
          <cell r="B123">
            <v>46432</v>
          </cell>
          <cell r="C123">
            <v>442985</v>
          </cell>
        </row>
        <row r="124">
          <cell r="A124">
            <v>36861</v>
          </cell>
          <cell r="B124">
            <v>49115</v>
          </cell>
          <cell r="C124">
            <v>463627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2000</v>
          </cell>
          <cell r="B126">
            <v>664507</v>
          </cell>
          <cell r="C126">
            <v>6116363</v>
          </cell>
        </row>
        <row r="128">
          <cell r="A128">
            <v>36892</v>
          </cell>
          <cell r="B128">
            <v>50512</v>
          </cell>
          <cell r="C128">
            <v>461234</v>
          </cell>
        </row>
        <row r="129">
          <cell r="A129">
            <v>36923</v>
          </cell>
          <cell r="B129">
            <v>43530</v>
          </cell>
          <cell r="C129">
            <v>443120</v>
          </cell>
        </row>
        <row r="130">
          <cell r="A130">
            <v>36951</v>
          </cell>
          <cell r="B130">
            <v>45695</v>
          </cell>
          <cell r="C130">
            <v>467234</v>
          </cell>
        </row>
        <row r="131">
          <cell r="A131">
            <v>36982</v>
          </cell>
          <cell r="B131">
            <v>40700</v>
          </cell>
          <cell r="C131">
            <v>439087</v>
          </cell>
        </row>
        <row r="132">
          <cell r="A132">
            <v>37012</v>
          </cell>
          <cell r="B132">
            <v>33099</v>
          </cell>
          <cell r="C132">
            <v>403205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68">
          <cell r="A68">
            <v>35490</v>
          </cell>
          <cell r="B68">
            <v>127456</v>
          </cell>
          <cell r="C68">
            <v>1168327</v>
          </cell>
        </row>
        <row r="69">
          <cell r="A69">
            <v>35521</v>
          </cell>
          <cell r="B69">
            <v>170412</v>
          </cell>
          <cell r="C69">
            <v>1816644</v>
          </cell>
        </row>
        <row r="70">
          <cell r="A70">
            <v>35551</v>
          </cell>
          <cell r="B70">
            <v>161341</v>
          </cell>
          <cell r="C70">
            <v>1675826</v>
          </cell>
        </row>
        <row r="71">
          <cell r="A71">
            <v>35582</v>
          </cell>
          <cell r="B71">
            <v>141936</v>
          </cell>
          <cell r="C71">
            <v>1434353</v>
          </cell>
        </row>
        <row r="72">
          <cell r="A72">
            <v>35612</v>
          </cell>
          <cell r="B72">
            <v>134216</v>
          </cell>
          <cell r="C72">
            <v>1460133</v>
          </cell>
        </row>
        <row r="73">
          <cell r="A73">
            <v>35643</v>
          </cell>
          <cell r="B73">
            <v>126342</v>
          </cell>
          <cell r="C73">
            <v>1421977</v>
          </cell>
        </row>
        <row r="74">
          <cell r="A74">
            <v>35674</v>
          </cell>
          <cell r="B74">
            <v>112722</v>
          </cell>
          <cell r="C74">
            <v>1328331</v>
          </cell>
        </row>
        <row r="75">
          <cell r="A75">
            <v>35704</v>
          </cell>
          <cell r="B75">
            <v>108176</v>
          </cell>
          <cell r="C75">
            <v>1362878</v>
          </cell>
        </row>
        <row r="76">
          <cell r="A76">
            <v>35735</v>
          </cell>
          <cell r="B76">
            <v>100445</v>
          </cell>
          <cell r="C76">
            <v>1322787</v>
          </cell>
        </row>
        <row r="77">
          <cell r="A77">
            <v>35765</v>
          </cell>
          <cell r="B77">
            <v>102301</v>
          </cell>
          <cell r="C77">
            <v>1262134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1285347</v>
          </cell>
          <cell r="C79">
            <v>14253390</v>
          </cell>
        </row>
        <row r="81">
          <cell r="A81">
            <v>35796</v>
          </cell>
          <cell r="B81">
            <v>101391</v>
          </cell>
          <cell r="C81">
            <v>1250056</v>
          </cell>
        </row>
        <row r="82">
          <cell r="A82">
            <v>35827</v>
          </cell>
          <cell r="B82">
            <v>85097</v>
          </cell>
          <cell r="C82">
            <v>1041202</v>
          </cell>
        </row>
        <row r="83">
          <cell r="A83">
            <v>35855</v>
          </cell>
          <cell r="B83">
            <v>87530</v>
          </cell>
          <cell r="C83">
            <v>1146462</v>
          </cell>
        </row>
        <row r="84">
          <cell r="A84">
            <v>35886</v>
          </cell>
          <cell r="B84">
            <v>83124</v>
          </cell>
          <cell r="C84">
            <v>1079683</v>
          </cell>
        </row>
        <row r="85">
          <cell r="A85">
            <v>35916</v>
          </cell>
          <cell r="B85">
            <v>82020</v>
          </cell>
          <cell r="C85">
            <v>1102237</v>
          </cell>
        </row>
        <row r="86">
          <cell r="A86">
            <v>35947</v>
          </cell>
          <cell r="B86">
            <v>77074</v>
          </cell>
          <cell r="C86">
            <v>1018280</v>
          </cell>
        </row>
        <row r="87">
          <cell r="A87">
            <v>35977</v>
          </cell>
          <cell r="B87">
            <v>76784</v>
          </cell>
          <cell r="C87">
            <v>1024755</v>
          </cell>
        </row>
        <row r="88">
          <cell r="A88">
            <v>36008</v>
          </cell>
          <cell r="B88">
            <v>76112</v>
          </cell>
          <cell r="C88">
            <v>1038507</v>
          </cell>
        </row>
        <row r="89">
          <cell r="A89">
            <v>36039</v>
          </cell>
          <cell r="B89">
            <v>65561</v>
          </cell>
          <cell r="C89">
            <v>999276</v>
          </cell>
        </row>
        <row r="90">
          <cell r="A90">
            <v>36069</v>
          </cell>
          <cell r="B90">
            <v>74308</v>
          </cell>
          <cell r="C90">
            <v>981243</v>
          </cell>
        </row>
        <row r="91">
          <cell r="A91">
            <v>36100</v>
          </cell>
          <cell r="B91">
            <v>73700</v>
          </cell>
          <cell r="C91">
            <v>916613</v>
          </cell>
        </row>
        <row r="92">
          <cell r="A92">
            <v>36130</v>
          </cell>
          <cell r="B92">
            <v>70541</v>
          </cell>
          <cell r="C92">
            <v>900088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953242</v>
          </cell>
          <cell r="C94">
            <v>12498402</v>
          </cell>
        </row>
        <row r="96">
          <cell r="A96">
            <v>36161</v>
          </cell>
          <cell r="B96">
            <v>66470</v>
          </cell>
          <cell r="C96">
            <v>856454</v>
          </cell>
        </row>
        <row r="97">
          <cell r="A97">
            <v>36192</v>
          </cell>
          <cell r="B97">
            <v>58151</v>
          </cell>
          <cell r="C97">
            <v>759019</v>
          </cell>
        </row>
        <row r="98">
          <cell r="A98">
            <v>36220</v>
          </cell>
          <cell r="B98">
            <v>65813</v>
          </cell>
          <cell r="C98">
            <v>807432</v>
          </cell>
        </row>
        <row r="99">
          <cell r="A99">
            <v>36251</v>
          </cell>
          <cell r="B99">
            <v>63166</v>
          </cell>
          <cell r="C99">
            <v>805073</v>
          </cell>
        </row>
        <row r="100">
          <cell r="A100">
            <v>36281</v>
          </cell>
          <cell r="B100">
            <v>61791</v>
          </cell>
          <cell r="C100">
            <v>844412</v>
          </cell>
        </row>
        <row r="101">
          <cell r="A101">
            <v>36312</v>
          </cell>
          <cell r="B101">
            <v>57098</v>
          </cell>
          <cell r="C101">
            <v>766549</v>
          </cell>
        </row>
        <row r="102">
          <cell r="A102">
            <v>36342</v>
          </cell>
          <cell r="B102">
            <v>57691</v>
          </cell>
          <cell r="C102">
            <v>705634</v>
          </cell>
        </row>
        <row r="103">
          <cell r="A103">
            <v>36373</v>
          </cell>
          <cell r="B103">
            <v>55456</v>
          </cell>
          <cell r="C103">
            <v>744526</v>
          </cell>
        </row>
        <row r="104">
          <cell r="A104">
            <v>36404</v>
          </cell>
          <cell r="B104">
            <v>53981</v>
          </cell>
          <cell r="C104">
            <v>648881</v>
          </cell>
        </row>
        <row r="105">
          <cell r="A105">
            <v>36434</v>
          </cell>
          <cell r="B105">
            <v>57173</v>
          </cell>
          <cell r="C105">
            <v>637881</v>
          </cell>
        </row>
        <row r="106">
          <cell r="A106">
            <v>36465</v>
          </cell>
          <cell r="B106">
            <v>52691</v>
          </cell>
          <cell r="C106">
            <v>622790</v>
          </cell>
        </row>
        <row r="107">
          <cell r="A107">
            <v>36495</v>
          </cell>
          <cell r="B107">
            <v>54398</v>
          </cell>
          <cell r="C107">
            <v>687120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703879</v>
          </cell>
          <cell r="C109">
            <v>8885771</v>
          </cell>
        </row>
        <row r="111">
          <cell r="A111">
            <v>36526</v>
          </cell>
          <cell r="B111">
            <v>53575</v>
          </cell>
          <cell r="C111">
            <v>665317</v>
          </cell>
        </row>
        <row r="112">
          <cell r="A112">
            <v>36557</v>
          </cell>
          <cell r="B112">
            <v>47613</v>
          </cell>
          <cell r="C112">
            <v>578241</v>
          </cell>
        </row>
        <row r="113">
          <cell r="A113">
            <v>36586</v>
          </cell>
          <cell r="B113">
            <v>49242</v>
          </cell>
          <cell r="C113">
            <v>625956</v>
          </cell>
        </row>
        <row r="114">
          <cell r="A114">
            <v>36617</v>
          </cell>
          <cell r="B114">
            <v>48249</v>
          </cell>
          <cell r="C114">
            <v>681834</v>
          </cell>
        </row>
        <row r="115">
          <cell r="A115">
            <v>36647</v>
          </cell>
          <cell r="B115">
            <v>48113</v>
          </cell>
          <cell r="C115">
            <v>693732</v>
          </cell>
        </row>
        <row r="116">
          <cell r="A116">
            <v>36678</v>
          </cell>
          <cell r="B116">
            <v>47349</v>
          </cell>
          <cell r="C116">
            <v>704426</v>
          </cell>
        </row>
        <row r="117">
          <cell r="A117">
            <v>36708</v>
          </cell>
          <cell r="B117">
            <v>45930</v>
          </cell>
          <cell r="C117">
            <v>722053</v>
          </cell>
        </row>
        <row r="118">
          <cell r="A118">
            <v>36739</v>
          </cell>
          <cell r="B118">
            <v>44725</v>
          </cell>
          <cell r="C118">
            <v>673567</v>
          </cell>
        </row>
        <row r="119">
          <cell r="A119">
            <v>36770</v>
          </cell>
          <cell r="B119">
            <v>43364</v>
          </cell>
          <cell r="C119">
            <v>670123</v>
          </cell>
        </row>
        <row r="120">
          <cell r="A120">
            <v>36800</v>
          </cell>
          <cell r="B120">
            <v>45036</v>
          </cell>
          <cell r="C120">
            <v>568420</v>
          </cell>
        </row>
        <row r="121">
          <cell r="A121">
            <v>36831</v>
          </cell>
          <cell r="B121">
            <v>43424</v>
          </cell>
          <cell r="C121">
            <v>573257</v>
          </cell>
        </row>
        <row r="122">
          <cell r="A122">
            <v>36861</v>
          </cell>
          <cell r="B122">
            <v>45369</v>
          </cell>
          <cell r="C122">
            <v>634554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561989</v>
          </cell>
          <cell r="C124">
            <v>7791480</v>
          </cell>
        </row>
        <row r="126">
          <cell r="A126">
            <v>36892</v>
          </cell>
          <cell r="B126">
            <v>46087</v>
          </cell>
          <cell r="C126">
            <v>580323</v>
          </cell>
        </row>
        <row r="127">
          <cell r="A127">
            <v>36923</v>
          </cell>
          <cell r="B127">
            <v>40789</v>
          </cell>
          <cell r="C127">
            <v>557545</v>
          </cell>
        </row>
        <row r="128">
          <cell r="A128">
            <v>36951</v>
          </cell>
          <cell r="B128">
            <v>43200</v>
          </cell>
          <cell r="C128">
            <v>618879</v>
          </cell>
        </row>
        <row r="129">
          <cell r="A129">
            <v>36982</v>
          </cell>
          <cell r="B129">
            <v>41798</v>
          </cell>
          <cell r="C129">
            <v>579280</v>
          </cell>
        </row>
        <row r="130">
          <cell r="A130">
            <v>37012</v>
          </cell>
          <cell r="B130">
            <v>33585</v>
          </cell>
          <cell r="C130">
            <v>483827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69">
          <cell r="A69">
            <v>35521</v>
          </cell>
          <cell r="B69">
            <v>143362</v>
          </cell>
          <cell r="C69">
            <v>1394062</v>
          </cell>
        </row>
        <row r="70">
          <cell r="A70">
            <v>35551</v>
          </cell>
          <cell r="B70">
            <v>200650</v>
          </cell>
          <cell r="C70">
            <v>2305479</v>
          </cell>
        </row>
        <row r="71">
          <cell r="A71">
            <v>35582</v>
          </cell>
          <cell r="B71">
            <v>198844</v>
          </cell>
          <cell r="C71">
            <v>2011646</v>
          </cell>
        </row>
        <row r="72">
          <cell r="A72">
            <v>35612</v>
          </cell>
          <cell r="B72">
            <v>193666</v>
          </cell>
          <cell r="C72">
            <v>1948809</v>
          </cell>
        </row>
        <row r="73">
          <cell r="A73">
            <v>35643</v>
          </cell>
          <cell r="B73">
            <v>187252</v>
          </cell>
          <cell r="C73">
            <v>1859605</v>
          </cell>
        </row>
        <row r="74">
          <cell r="A74">
            <v>35674</v>
          </cell>
          <cell r="B74">
            <v>178422</v>
          </cell>
          <cell r="C74">
            <v>1719102</v>
          </cell>
        </row>
        <row r="75">
          <cell r="A75">
            <v>35704</v>
          </cell>
          <cell r="B75">
            <v>180254</v>
          </cell>
          <cell r="C75">
            <v>1695713</v>
          </cell>
        </row>
        <row r="76">
          <cell r="A76">
            <v>35735</v>
          </cell>
          <cell r="B76">
            <v>164263</v>
          </cell>
          <cell r="C76">
            <v>1631273</v>
          </cell>
        </row>
        <row r="77">
          <cell r="A77">
            <v>35765</v>
          </cell>
          <cell r="B77">
            <v>165177</v>
          </cell>
          <cell r="C77">
            <v>1650764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1611890</v>
          </cell>
          <cell r="C79">
            <v>16216453</v>
          </cell>
        </row>
        <row r="81">
          <cell r="A81">
            <v>35796</v>
          </cell>
          <cell r="B81">
            <v>157561</v>
          </cell>
          <cell r="C81">
            <v>1624320</v>
          </cell>
        </row>
        <row r="82">
          <cell r="A82">
            <v>35827</v>
          </cell>
          <cell r="B82">
            <v>142953</v>
          </cell>
          <cell r="C82">
            <v>1408151</v>
          </cell>
        </row>
        <row r="83">
          <cell r="A83">
            <v>35855</v>
          </cell>
          <cell r="B83">
            <v>154110</v>
          </cell>
          <cell r="C83">
            <v>1597670</v>
          </cell>
        </row>
        <row r="84">
          <cell r="A84">
            <v>35886</v>
          </cell>
          <cell r="B84">
            <v>151531</v>
          </cell>
          <cell r="C84">
            <v>1515117</v>
          </cell>
        </row>
        <row r="85">
          <cell r="A85">
            <v>35916</v>
          </cell>
          <cell r="B85">
            <v>157409</v>
          </cell>
          <cell r="C85">
            <v>1541361</v>
          </cell>
        </row>
        <row r="86">
          <cell r="A86">
            <v>35947</v>
          </cell>
          <cell r="B86">
            <v>142252</v>
          </cell>
          <cell r="C86">
            <v>1502817</v>
          </cell>
        </row>
        <row r="87">
          <cell r="A87">
            <v>35977</v>
          </cell>
          <cell r="B87">
            <v>140414</v>
          </cell>
          <cell r="C87">
            <v>1570355</v>
          </cell>
        </row>
        <row r="88">
          <cell r="A88">
            <v>36008</v>
          </cell>
          <cell r="B88">
            <v>134035</v>
          </cell>
          <cell r="C88">
            <v>1483963</v>
          </cell>
        </row>
        <row r="89">
          <cell r="A89">
            <v>36039</v>
          </cell>
          <cell r="B89">
            <v>122078</v>
          </cell>
          <cell r="C89">
            <v>1391981</v>
          </cell>
        </row>
        <row r="90">
          <cell r="A90">
            <v>36069</v>
          </cell>
          <cell r="B90">
            <v>123505</v>
          </cell>
          <cell r="C90">
            <v>1346241</v>
          </cell>
        </row>
        <row r="91">
          <cell r="A91">
            <v>36100</v>
          </cell>
          <cell r="B91">
            <v>119412</v>
          </cell>
          <cell r="C91">
            <v>1333450</v>
          </cell>
        </row>
        <row r="92">
          <cell r="A92">
            <v>36130</v>
          </cell>
          <cell r="B92">
            <v>114232</v>
          </cell>
          <cell r="C92">
            <v>1316827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1659492</v>
          </cell>
          <cell r="C94">
            <v>17632253</v>
          </cell>
        </row>
        <row r="96">
          <cell r="A96">
            <v>36161</v>
          </cell>
          <cell r="B96">
            <v>110611</v>
          </cell>
          <cell r="C96">
            <v>1307215</v>
          </cell>
        </row>
        <row r="97">
          <cell r="A97">
            <v>36192</v>
          </cell>
          <cell r="B97">
            <v>96265</v>
          </cell>
          <cell r="C97">
            <v>1218220</v>
          </cell>
        </row>
        <row r="98">
          <cell r="A98">
            <v>36220</v>
          </cell>
          <cell r="B98">
            <v>106396</v>
          </cell>
          <cell r="C98">
            <v>1183934</v>
          </cell>
        </row>
        <row r="99">
          <cell r="A99">
            <v>36251</v>
          </cell>
          <cell r="B99">
            <v>102579</v>
          </cell>
          <cell r="C99">
            <v>1466348</v>
          </cell>
        </row>
        <row r="100">
          <cell r="A100">
            <v>36281</v>
          </cell>
          <cell r="B100">
            <v>98120</v>
          </cell>
          <cell r="C100">
            <v>1345462</v>
          </cell>
        </row>
        <row r="101">
          <cell r="A101">
            <v>36312</v>
          </cell>
          <cell r="B101">
            <v>86166</v>
          </cell>
          <cell r="C101">
            <v>1236471</v>
          </cell>
        </row>
        <row r="102">
          <cell r="A102">
            <v>36342</v>
          </cell>
          <cell r="B102">
            <v>90834</v>
          </cell>
          <cell r="C102">
            <v>1276664</v>
          </cell>
        </row>
        <row r="103">
          <cell r="A103">
            <v>36373</v>
          </cell>
          <cell r="B103">
            <v>88217</v>
          </cell>
          <cell r="C103">
            <v>1272300</v>
          </cell>
        </row>
        <row r="104">
          <cell r="A104">
            <v>36404</v>
          </cell>
          <cell r="B104">
            <v>84920</v>
          </cell>
          <cell r="C104">
            <v>1205119</v>
          </cell>
        </row>
        <row r="105">
          <cell r="A105">
            <v>36434</v>
          </cell>
          <cell r="B105">
            <v>84379</v>
          </cell>
          <cell r="C105">
            <v>1210923</v>
          </cell>
        </row>
        <row r="106">
          <cell r="A106">
            <v>36465</v>
          </cell>
          <cell r="B106">
            <v>73874</v>
          </cell>
          <cell r="C106">
            <v>1047845</v>
          </cell>
        </row>
        <row r="107">
          <cell r="A107">
            <v>36495</v>
          </cell>
          <cell r="B107">
            <v>69305</v>
          </cell>
          <cell r="C107">
            <v>1050792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1091666</v>
          </cell>
          <cell r="C109">
            <v>14821293</v>
          </cell>
        </row>
        <row r="111">
          <cell r="A111">
            <v>36526</v>
          </cell>
          <cell r="B111">
            <v>70524</v>
          </cell>
          <cell r="C111">
            <v>1105501</v>
          </cell>
        </row>
        <row r="112">
          <cell r="A112">
            <v>36557</v>
          </cell>
          <cell r="B112">
            <v>64660</v>
          </cell>
          <cell r="C112">
            <v>890067</v>
          </cell>
        </row>
        <row r="113">
          <cell r="A113">
            <v>36586</v>
          </cell>
          <cell r="B113">
            <v>74526</v>
          </cell>
          <cell r="C113">
            <v>1000934</v>
          </cell>
        </row>
        <row r="114">
          <cell r="A114">
            <v>36617</v>
          </cell>
          <cell r="B114">
            <v>65119</v>
          </cell>
          <cell r="C114">
            <v>933511</v>
          </cell>
        </row>
        <row r="115">
          <cell r="A115">
            <v>36647</v>
          </cell>
          <cell r="B115">
            <v>63871</v>
          </cell>
          <cell r="C115">
            <v>762369</v>
          </cell>
        </row>
        <row r="116">
          <cell r="A116">
            <v>36678</v>
          </cell>
          <cell r="B116">
            <v>60558</v>
          </cell>
          <cell r="C116">
            <v>733199</v>
          </cell>
        </row>
        <row r="117">
          <cell r="A117">
            <v>36708</v>
          </cell>
          <cell r="B117">
            <v>59953</v>
          </cell>
          <cell r="C117">
            <v>741552</v>
          </cell>
        </row>
        <row r="118">
          <cell r="A118">
            <v>36739</v>
          </cell>
          <cell r="B118">
            <v>57237</v>
          </cell>
          <cell r="C118">
            <v>728431</v>
          </cell>
        </row>
        <row r="119">
          <cell r="A119">
            <v>36770</v>
          </cell>
          <cell r="B119">
            <v>53683</v>
          </cell>
          <cell r="C119">
            <v>839697</v>
          </cell>
        </row>
        <row r="120">
          <cell r="A120">
            <v>36800</v>
          </cell>
          <cell r="B120">
            <v>59341</v>
          </cell>
          <cell r="C120">
            <v>806875</v>
          </cell>
        </row>
        <row r="121">
          <cell r="A121">
            <v>36831</v>
          </cell>
          <cell r="B121">
            <v>53962</v>
          </cell>
          <cell r="C121">
            <v>906259</v>
          </cell>
        </row>
        <row r="122">
          <cell r="A122">
            <v>36861</v>
          </cell>
          <cell r="B122">
            <v>56080</v>
          </cell>
          <cell r="C122">
            <v>843166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739514</v>
          </cell>
          <cell r="C124">
            <v>10291561</v>
          </cell>
        </row>
        <row r="126">
          <cell r="A126">
            <v>36892</v>
          </cell>
          <cell r="B126">
            <v>54085</v>
          </cell>
          <cell r="C126">
            <v>955239</v>
          </cell>
        </row>
        <row r="127">
          <cell r="A127">
            <v>36923</v>
          </cell>
          <cell r="B127">
            <v>47124</v>
          </cell>
          <cell r="C127">
            <v>822975</v>
          </cell>
        </row>
        <row r="128">
          <cell r="A128">
            <v>36951</v>
          </cell>
          <cell r="B128">
            <v>49697</v>
          </cell>
          <cell r="C128">
            <v>800633</v>
          </cell>
        </row>
        <row r="129">
          <cell r="A129">
            <v>36982</v>
          </cell>
          <cell r="B129">
            <v>44900</v>
          </cell>
          <cell r="C129">
            <v>744971</v>
          </cell>
        </row>
        <row r="130">
          <cell r="A130">
            <v>37012</v>
          </cell>
          <cell r="B130">
            <v>37109</v>
          </cell>
          <cell r="C130">
            <v>412655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145">
          <cell r="A145">
            <v>35551</v>
          </cell>
          <cell r="B145">
            <v>130818</v>
          </cell>
          <cell r="C145">
            <v>1432212</v>
          </cell>
        </row>
        <row r="146">
          <cell r="A146">
            <v>35582</v>
          </cell>
          <cell r="B146">
            <v>195009</v>
          </cell>
          <cell r="C146">
            <v>2544836</v>
          </cell>
        </row>
        <row r="147">
          <cell r="A147">
            <v>35612</v>
          </cell>
          <cell r="B147">
            <v>217635</v>
          </cell>
          <cell r="C147">
            <v>2786252</v>
          </cell>
        </row>
        <row r="148">
          <cell r="A148">
            <v>35643</v>
          </cell>
          <cell r="B148">
            <v>194885</v>
          </cell>
          <cell r="C148">
            <v>2441292</v>
          </cell>
        </row>
        <row r="149">
          <cell r="A149">
            <v>35674</v>
          </cell>
          <cell r="B149">
            <v>178727</v>
          </cell>
          <cell r="C149">
            <v>2260814</v>
          </cell>
        </row>
        <row r="150">
          <cell r="A150">
            <v>35704</v>
          </cell>
          <cell r="B150">
            <v>189204</v>
          </cell>
          <cell r="C150">
            <v>2219995</v>
          </cell>
        </row>
        <row r="151">
          <cell r="A151">
            <v>35735</v>
          </cell>
          <cell r="B151">
            <v>184397</v>
          </cell>
          <cell r="C151">
            <v>2257045</v>
          </cell>
        </row>
        <row r="152">
          <cell r="A152">
            <v>35765</v>
          </cell>
          <cell r="B152">
            <v>176821</v>
          </cell>
          <cell r="C152">
            <v>1997279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1997</v>
          </cell>
          <cell r="B154">
            <v>1467496</v>
          </cell>
          <cell r="C154">
            <v>17939725</v>
          </cell>
        </row>
        <row r="156">
          <cell r="A156">
            <v>35796</v>
          </cell>
          <cell r="B156">
            <v>169904</v>
          </cell>
          <cell r="C156">
            <v>1882846</v>
          </cell>
        </row>
        <row r="157">
          <cell r="A157">
            <v>35827</v>
          </cell>
          <cell r="B157">
            <v>147659</v>
          </cell>
          <cell r="C157">
            <v>1810462</v>
          </cell>
        </row>
        <row r="158">
          <cell r="A158">
            <v>35855</v>
          </cell>
          <cell r="B158">
            <v>145950</v>
          </cell>
          <cell r="C158">
            <v>1810018</v>
          </cell>
        </row>
        <row r="159">
          <cell r="A159">
            <v>35886</v>
          </cell>
          <cell r="B159">
            <v>138602</v>
          </cell>
          <cell r="C159">
            <v>1677264</v>
          </cell>
        </row>
        <row r="160">
          <cell r="A160">
            <v>35916</v>
          </cell>
          <cell r="B160">
            <v>135853</v>
          </cell>
          <cell r="C160">
            <v>1605591</v>
          </cell>
        </row>
        <row r="161">
          <cell r="A161">
            <v>35947</v>
          </cell>
          <cell r="B161">
            <v>118802</v>
          </cell>
          <cell r="C161">
            <v>1462658</v>
          </cell>
        </row>
        <row r="162">
          <cell r="A162">
            <v>35977</v>
          </cell>
          <cell r="B162">
            <v>121490</v>
          </cell>
          <cell r="C162">
            <v>1331360</v>
          </cell>
        </row>
        <row r="163">
          <cell r="A163">
            <v>36008</v>
          </cell>
          <cell r="B163">
            <v>115181</v>
          </cell>
          <cell r="C163">
            <v>1230256</v>
          </cell>
        </row>
        <row r="164">
          <cell r="A164">
            <v>36039</v>
          </cell>
          <cell r="B164">
            <v>105847</v>
          </cell>
          <cell r="C164">
            <v>1156871</v>
          </cell>
        </row>
        <row r="165">
          <cell r="A165">
            <v>36069</v>
          </cell>
          <cell r="B165">
            <v>111277</v>
          </cell>
          <cell r="C165">
            <v>1125192</v>
          </cell>
        </row>
        <row r="166">
          <cell r="A166">
            <v>36100</v>
          </cell>
          <cell r="B166">
            <v>98886</v>
          </cell>
          <cell r="C166">
            <v>1072048</v>
          </cell>
        </row>
        <row r="167">
          <cell r="A167">
            <v>36130</v>
          </cell>
          <cell r="B167">
            <v>95168</v>
          </cell>
          <cell r="C167">
            <v>1054282</v>
          </cell>
        </row>
        <row r="168">
          <cell r="A168" t="str">
            <v>Totals:</v>
          </cell>
          <cell r="B168" t="str">
            <v>__________</v>
          </cell>
          <cell r="C168" t="str">
            <v>__________</v>
          </cell>
        </row>
        <row r="169">
          <cell r="A169">
            <v>1998</v>
          </cell>
          <cell r="B169">
            <v>1504619</v>
          </cell>
          <cell r="C169">
            <v>17218848</v>
          </cell>
        </row>
        <row r="171">
          <cell r="A171">
            <v>36161</v>
          </cell>
          <cell r="B171">
            <v>92809</v>
          </cell>
          <cell r="C171">
            <v>1003572</v>
          </cell>
        </row>
        <row r="172">
          <cell r="A172">
            <v>36192</v>
          </cell>
          <cell r="B172">
            <v>79615</v>
          </cell>
          <cell r="C172">
            <v>894676</v>
          </cell>
        </row>
        <row r="173">
          <cell r="A173">
            <v>36220</v>
          </cell>
          <cell r="B173">
            <v>87934</v>
          </cell>
          <cell r="C173">
            <v>1003848</v>
          </cell>
        </row>
        <row r="174">
          <cell r="A174">
            <v>36251</v>
          </cell>
          <cell r="B174">
            <v>83373</v>
          </cell>
          <cell r="C174">
            <v>929609</v>
          </cell>
        </row>
        <row r="175">
          <cell r="A175">
            <v>36281</v>
          </cell>
          <cell r="B175">
            <v>78208</v>
          </cell>
          <cell r="C175">
            <v>874131</v>
          </cell>
        </row>
        <row r="176">
          <cell r="A176">
            <v>36312</v>
          </cell>
          <cell r="B176">
            <v>77843</v>
          </cell>
          <cell r="C176">
            <v>926578</v>
          </cell>
        </row>
        <row r="177">
          <cell r="A177">
            <v>36342</v>
          </cell>
          <cell r="B177">
            <v>77069</v>
          </cell>
          <cell r="C177">
            <v>850908</v>
          </cell>
        </row>
        <row r="178">
          <cell r="A178">
            <v>36373</v>
          </cell>
          <cell r="B178">
            <v>74087</v>
          </cell>
          <cell r="C178">
            <v>792051</v>
          </cell>
        </row>
        <row r="179">
          <cell r="A179">
            <v>36404</v>
          </cell>
          <cell r="B179">
            <v>70382</v>
          </cell>
          <cell r="C179">
            <v>751397</v>
          </cell>
        </row>
        <row r="180">
          <cell r="A180">
            <v>36434</v>
          </cell>
          <cell r="B180">
            <v>72311</v>
          </cell>
          <cell r="C180">
            <v>730946</v>
          </cell>
        </row>
        <row r="181">
          <cell r="A181">
            <v>36465</v>
          </cell>
          <cell r="B181">
            <v>74362</v>
          </cell>
          <cell r="C181">
            <v>699131</v>
          </cell>
        </row>
        <row r="182">
          <cell r="A182">
            <v>36495</v>
          </cell>
          <cell r="B182">
            <v>74025</v>
          </cell>
          <cell r="C182">
            <v>699256</v>
          </cell>
        </row>
        <row r="183">
          <cell r="A183" t="str">
            <v>Totals:</v>
          </cell>
          <cell r="B183" t="str">
            <v>__________</v>
          </cell>
          <cell r="C183" t="str">
            <v>__________</v>
          </cell>
        </row>
        <row r="184">
          <cell r="A184">
            <v>1999</v>
          </cell>
          <cell r="B184">
            <v>942018</v>
          </cell>
          <cell r="C184">
            <v>10156103</v>
          </cell>
        </row>
        <row r="186">
          <cell r="A186">
            <v>36526</v>
          </cell>
          <cell r="B186">
            <v>71759</v>
          </cell>
          <cell r="C186">
            <v>683140</v>
          </cell>
        </row>
        <row r="187">
          <cell r="A187">
            <v>36557</v>
          </cell>
          <cell r="B187">
            <v>70979</v>
          </cell>
          <cell r="C187">
            <v>589592</v>
          </cell>
        </row>
        <row r="188">
          <cell r="A188">
            <v>36586</v>
          </cell>
          <cell r="B188">
            <v>81091</v>
          </cell>
          <cell r="C188">
            <v>639068</v>
          </cell>
        </row>
        <row r="189">
          <cell r="A189">
            <v>36617</v>
          </cell>
          <cell r="B189">
            <v>72863</v>
          </cell>
          <cell r="C189">
            <v>601118</v>
          </cell>
        </row>
        <row r="190">
          <cell r="A190">
            <v>36647</v>
          </cell>
          <cell r="B190">
            <v>69471</v>
          </cell>
          <cell r="C190">
            <v>623211</v>
          </cell>
        </row>
        <row r="191">
          <cell r="A191">
            <v>36678</v>
          </cell>
          <cell r="B191">
            <v>57118</v>
          </cell>
          <cell r="C191">
            <v>650510</v>
          </cell>
        </row>
        <row r="192">
          <cell r="A192">
            <v>36708</v>
          </cell>
          <cell r="B192">
            <v>58796</v>
          </cell>
          <cell r="C192">
            <v>627013</v>
          </cell>
        </row>
        <row r="193">
          <cell r="A193">
            <v>36739</v>
          </cell>
          <cell r="B193">
            <v>59352</v>
          </cell>
          <cell r="C193">
            <v>617894</v>
          </cell>
        </row>
        <row r="194">
          <cell r="A194">
            <v>36770</v>
          </cell>
          <cell r="B194">
            <v>56289</v>
          </cell>
          <cell r="C194">
            <v>599089</v>
          </cell>
        </row>
        <row r="195">
          <cell r="A195">
            <v>36800</v>
          </cell>
          <cell r="B195">
            <v>53675</v>
          </cell>
          <cell r="C195">
            <v>588166</v>
          </cell>
        </row>
        <row r="196">
          <cell r="A196">
            <v>36831</v>
          </cell>
          <cell r="B196">
            <v>52306</v>
          </cell>
          <cell r="C196">
            <v>534861</v>
          </cell>
        </row>
        <row r="197">
          <cell r="A197">
            <v>36861</v>
          </cell>
          <cell r="B197">
            <v>56746</v>
          </cell>
          <cell r="C197">
            <v>539360</v>
          </cell>
        </row>
        <row r="198">
          <cell r="A198" t="str">
            <v>Totals:</v>
          </cell>
          <cell r="B198" t="str">
            <v>__________</v>
          </cell>
          <cell r="C198" t="str">
            <v>__________</v>
          </cell>
        </row>
        <row r="199">
          <cell r="A199">
            <v>2000</v>
          </cell>
          <cell r="B199">
            <v>760445</v>
          </cell>
          <cell r="C199">
            <v>7293022</v>
          </cell>
        </row>
        <row r="201">
          <cell r="A201">
            <v>36892</v>
          </cell>
          <cell r="B201">
            <v>54539</v>
          </cell>
          <cell r="C201">
            <v>509071</v>
          </cell>
        </row>
        <row r="202">
          <cell r="A202">
            <v>36923</v>
          </cell>
          <cell r="B202">
            <v>46212</v>
          </cell>
          <cell r="C202">
            <v>458218</v>
          </cell>
        </row>
        <row r="203">
          <cell r="A203">
            <v>36951</v>
          </cell>
          <cell r="B203">
            <v>49544</v>
          </cell>
          <cell r="C203">
            <v>503625</v>
          </cell>
        </row>
        <row r="204">
          <cell r="A204">
            <v>36982</v>
          </cell>
          <cell r="B204">
            <v>52050</v>
          </cell>
          <cell r="C204">
            <v>464753</v>
          </cell>
        </row>
        <row r="205">
          <cell r="A205">
            <v>37012</v>
          </cell>
          <cell r="B205">
            <v>48368</v>
          </cell>
          <cell r="C205">
            <v>434639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49">
          <cell r="A49">
            <v>35582</v>
          </cell>
          <cell r="B49">
            <v>171717</v>
          </cell>
          <cell r="C49">
            <v>1223721</v>
          </cell>
        </row>
        <row r="50">
          <cell r="A50">
            <v>35612</v>
          </cell>
          <cell r="B50">
            <v>244196</v>
          </cell>
          <cell r="C50">
            <v>2206818</v>
          </cell>
        </row>
        <row r="51">
          <cell r="A51">
            <v>35643</v>
          </cell>
          <cell r="B51">
            <v>233165</v>
          </cell>
          <cell r="C51">
            <v>2163886</v>
          </cell>
        </row>
        <row r="52">
          <cell r="A52">
            <v>35674</v>
          </cell>
          <cell r="B52">
            <v>191917</v>
          </cell>
          <cell r="C52">
            <v>1921517</v>
          </cell>
        </row>
        <row r="53">
          <cell r="A53">
            <v>35704</v>
          </cell>
          <cell r="B53">
            <v>202532</v>
          </cell>
          <cell r="C53">
            <v>1829421</v>
          </cell>
        </row>
        <row r="54">
          <cell r="A54">
            <v>35735</v>
          </cell>
          <cell r="B54">
            <v>190423</v>
          </cell>
          <cell r="C54">
            <v>1719101</v>
          </cell>
        </row>
        <row r="55">
          <cell r="A55">
            <v>35765</v>
          </cell>
          <cell r="B55">
            <v>178036</v>
          </cell>
          <cell r="C55">
            <v>1789524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</row>
        <row r="57">
          <cell r="A57">
            <v>1997</v>
          </cell>
          <cell r="B57">
            <v>1411986</v>
          </cell>
          <cell r="C57">
            <v>12853988</v>
          </cell>
        </row>
        <row r="59">
          <cell r="A59">
            <v>35796</v>
          </cell>
          <cell r="B59">
            <v>173373</v>
          </cell>
          <cell r="C59">
            <v>1629168</v>
          </cell>
        </row>
        <row r="60">
          <cell r="A60">
            <v>35827</v>
          </cell>
          <cell r="B60">
            <v>140278</v>
          </cell>
          <cell r="C60">
            <v>1406815</v>
          </cell>
        </row>
        <row r="61">
          <cell r="A61">
            <v>35855</v>
          </cell>
          <cell r="B61">
            <v>152516</v>
          </cell>
          <cell r="C61">
            <v>1510314</v>
          </cell>
        </row>
        <row r="62">
          <cell r="A62">
            <v>35886</v>
          </cell>
          <cell r="B62">
            <v>142870</v>
          </cell>
          <cell r="C62">
            <v>1411288</v>
          </cell>
        </row>
        <row r="63">
          <cell r="A63">
            <v>35916</v>
          </cell>
          <cell r="B63">
            <v>134170</v>
          </cell>
          <cell r="C63">
            <v>1384736</v>
          </cell>
        </row>
        <row r="64">
          <cell r="A64">
            <v>35947</v>
          </cell>
          <cell r="B64">
            <v>120430</v>
          </cell>
          <cell r="C64">
            <v>1282720</v>
          </cell>
        </row>
        <row r="65">
          <cell r="A65">
            <v>35977</v>
          </cell>
          <cell r="B65">
            <v>119590</v>
          </cell>
          <cell r="C65">
            <v>1325169</v>
          </cell>
        </row>
        <row r="66">
          <cell r="A66">
            <v>36008</v>
          </cell>
          <cell r="B66">
            <v>139208</v>
          </cell>
          <cell r="C66">
            <v>1277817</v>
          </cell>
        </row>
        <row r="67">
          <cell r="A67">
            <v>36039</v>
          </cell>
          <cell r="B67">
            <v>138209</v>
          </cell>
          <cell r="C67">
            <v>1232235</v>
          </cell>
        </row>
        <row r="68">
          <cell r="A68">
            <v>36069</v>
          </cell>
          <cell r="B68">
            <v>128268</v>
          </cell>
          <cell r="C68">
            <v>1300538</v>
          </cell>
        </row>
        <row r="69">
          <cell r="A69">
            <v>36100</v>
          </cell>
          <cell r="B69">
            <v>124752</v>
          </cell>
          <cell r="C69">
            <v>1259151</v>
          </cell>
        </row>
        <row r="70">
          <cell r="A70">
            <v>36130</v>
          </cell>
          <cell r="B70">
            <v>118450</v>
          </cell>
          <cell r="C70">
            <v>1240318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1998</v>
          </cell>
          <cell r="B72">
            <v>1632114</v>
          </cell>
          <cell r="C72">
            <v>16260269</v>
          </cell>
        </row>
        <row r="74">
          <cell r="A74">
            <v>36161</v>
          </cell>
          <cell r="B74">
            <v>124011</v>
          </cell>
          <cell r="C74">
            <v>1256660</v>
          </cell>
        </row>
        <row r="75">
          <cell r="A75">
            <v>36192</v>
          </cell>
          <cell r="B75">
            <v>105380</v>
          </cell>
          <cell r="C75">
            <v>1099276</v>
          </cell>
        </row>
        <row r="76">
          <cell r="A76">
            <v>36220</v>
          </cell>
          <cell r="B76">
            <v>106743</v>
          </cell>
          <cell r="C76">
            <v>1163863</v>
          </cell>
        </row>
        <row r="77">
          <cell r="A77">
            <v>36251</v>
          </cell>
          <cell r="B77">
            <v>96933</v>
          </cell>
          <cell r="C77">
            <v>1118608</v>
          </cell>
        </row>
        <row r="78">
          <cell r="A78">
            <v>36281</v>
          </cell>
          <cell r="B78">
            <v>100746</v>
          </cell>
          <cell r="C78">
            <v>1188620</v>
          </cell>
        </row>
        <row r="79">
          <cell r="A79">
            <v>36312</v>
          </cell>
          <cell r="B79">
            <v>87617</v>
          </cell>
          <cell r="C79">
            <v>1100446</v>
          </cell>
        </row>
        <row r="80">
          <cell r="A80">
            <v>36342</v>
          </cell>
          <cell r="B80">
            <v>85863</v>
          </cell>
          <cell r="C80">
            <v>1123767</v>
          </cell>
        </row>
        <row r="81">
          <cell r="A81">
            <v>36373</v>
          </cell>
          <cell r="B81">
            <v>88057</v>
          </cell>
          <cell r="C81">
            <v>1086580</v>
          </cell>
        </row>
        <row r="82">
          <cell r="A82">
            <v>36404</v>
          </cell>
          <cell r="B82">
            <v>77423</v>
          </cell>
          <cell r="C82">
            <v>1020304</v>
          </cell>
        </row>
        <row r="83">
          <cell r="A83">
            <v>36434</v>
          </cell>
          <cell r="B83">
            <v>79742</v>
          </cell>
          <cell r="C83">
            <v>1019582</v>
          </cell>
        </row>
        <row r="84">
          <cell r="A84">
            <v>36465</v>
          </cell>
          <cell r="B84">
            <v>74438</v>
          </cell>
          <cell r="C84">
            <v>973144</v>
          </cell>
        </row>
        <row r="85">
          <cell r="A85">
            <v>36495</v>
          </cell>
          <cell r="B85">
            <v>76683</v>
          </cell>
          <cell r="C85">
            <v>1022432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1999</v>
          </cell>
          <cell r="B87">
            <v>1103636</v>
          </cell>
          <cell r="C87">
            <v>13173282</v>
          </cell>
        </row>
        <row r="89">
          <cell r="A89">
            <v>36526</v>
          </cell>
          <cell r="B89">
            <v>72550</v>
          </cell>
          <cell r="C89">
            <v>994123</v>
          </cell>
        </row>
        <row r="90">
          <cell r="A90">
            <v>36557</v>
          </cell>
          <cell r="B90">
            <v>68726</v>
          </cell>
          <cell r="C90">
            <v>946428</v>
          </cell>
        </row>
        <row r="91">
          <cell r="A91">
            <v>36586</v>
          </cell>
          <cell r="B91">
            <v>69287</v>
          </cell>
          <cell r="C91">
            <v>979904</v>
          </cell>
        </row>
        <row r="92">
          <cell r="A92">
            <v>36617</v>
          </cell>
          <cell r="B92">
            <v>65495</v>
          </cell>
          <cell r="C92">
            <v>936450</v>
          </cell>
        </row>
        <row r="93">
          <cell r="A93">
            <v>36647</v>
          </cell>
          <cell r="B93">
            <v>68953</v>
          </cell>
          <cell r="C93">
            <v>930266</v>
          </cell>
        </row>
        <row r="94">
          <cell r="A94">
            <v>36678</v>
          </cell>
          <cell r="B94">
            <v>62287</v>
          </cell>
          <cell r="C94">
            <v>872358</v>
          </cell>
        </row>
        <row r="95">
          <cell r="A95">
            <v>36708</v>
          </cell>
          <cell r="B95">
            <v>64927</v>
          </cell>
          <cell r="C95">
            <v>863563</v>
          </cell>
        </row>
        <row r="96">
          <cell r="A96">
            <v>36739</v>
          </cell>
          <cell r="B96">
            <v>58672</v>
          </cell>
          <cell r="C96">
            <v>838486</v>
          </cell>
        </row>
        <row r="97">
          <cell r="A97">
            <v>36770</v>
          </cell>
          <cell r="B97">
            <v>59426</v>
          </cell>
          <cell r="C97">
            <v>807238</v>
          </cell>
        </row>
        <row r="98">
          <cell r="A98">
            <v>36800</v>
          </cell>
          <cell r="B98">
            <v>60280</v>
          </cell>
          <cell r="C98">
            <v>824262</v>
          </cell>
        </row>
        <row r="99">
          <cell r="A99">
            <v>36831</v>
          </cell>
          <cell r="B99">
            <v>59743</v>
          </cell>
          <cell r="C99">
            <v>753908</v>
          </cell>
        </row>
        <row r="100">
          <cell r="A100">
            <v>36861</v>
          </cell>
          <cell r="B100">
            <v>59171</v>
          </cell>
          <cell r="C100">
            <v>779887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2000</v>
          </cell>
          <cell r="B102">
            <v>769517</v>
          </cell>
          <cell r="C102">
            <v>10526873</v>
          </cell>
        </row>
        <row r="104">
          <cell r="A104">
            <v>36892</v>
          </cell>
          <cell r="B104">
            <v>57236</v>
          </cell>
          <cell r="C104">
            <v>772431</v>
          </cell>
        </row>
        <row r="105">
          <cell r="A105">
            <v>36923</v>
          </cell>
          <cell r="B105">
            <v>52070</v>
          </cell>
          <cell r="C105">
            <v>673095</v>
          </cell>
        </row>
        <row r="106">
          <cell r="A106">
            <v>36951</v>
          </cell>
          <cell r="B106">
            <v>54390</v>
          </cell>
          <cell r="C106">
            <v>727984</v>
          </cell>
        </row>
        <row r="107">
          <cell r="A107">
            <v>36982</v>
          </cell>
          <cell r="B107">
            <v>48628</v>
          </cell>
          <cell r="C107">
            <v>690607</v>
          </cell>
        </row>
        <row r="108">
          <cell r="A108">
            <v>37012</v>
          </cell>
          <cell r="B108">
            <v>33290</v>
          </cell>
          <cell r="C108">
            <v>374695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66">
          <cell r="A66">
            <v>35612</v>
          </cell>
          <cell r="B66">
            <v>122964</v>
          </cell>
          <cell r="C66">
            <v>869818</v>
          </cell>
        </row>
        <row r="67">
          <cell r="A67">
            <v>35643</v>
          </cell>
          <cell r="B67">
            <v>215441</v>
          </cell>
          <cell r="C67">
            <v>1683184</v>
          </cell>
        </row>
        <row r="68">
          <cell r="A68">
            <v>35674</v>
          </cell>
          <cell r="B68">
            <v>189864</v>
          </cell>
          <cell r="C68">
            <v>1884499</v>
          </cell>
        </row>
        <row r="69">
          <cell r="A69">
            <v>35704</v>
          </cell>
          <cell r="B69">
            <v>184898</v>
          </cell>
          <cell r="C69">
            <v>1981515</v>
          </cell>
        </row>
        <row r="70">
          <cell r="A70">
            <v>35735</v>
          </cell>
          <cell r="B70">
            <v>170365</v>
          </cell>
          <cell r="C70">
            <v>1864471</v>
          </cell>
        </row>
        <row r="71">
          <cell r="A71">
            <v>35765</v>
          </cell>
          <cell r="B71">
            <v>172572</v>
          </cell>
          <cell r="C71">
            <v>1841550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1997</v>
          </cell>
          <cell r="B73">
            <v>1056104</v>
          </cell>
          <cell r="C73">
            <v>10125037</v>
          </cell>
        </row>
        <row r="75">
          <cell r="A75">
            <v>35796</v>
          </cell>
          <cell r="B75">
            <v>164825</v>
          </cell>
          <cell r="C75">
            <v>1827763</v>
          </cell>
        </row>
        <row r="76">
          <cell r="A76">
            <v>35827</v>
          </cell>
          <cell r="B76">
            <v>127587</v>
          </cell>
          <cell r="C76">
            <v>1545957</v>
          </cell>
        </row>
        <row r="77">
          <cell r="A77">
            <v>35855</v>
          </cell>
          <cell r="B77">
            <v>141857</v>
          </cell>
          <cell r="C77">
            <v>1660190</v>
          </cell>
        </row>
        <row r="78">
          <cell r="A78">
            <v>35886</v>
          </cell>
          <cell r="B78">
            <v>133588</v>
          </cell>
          <cell r="C78">
            <v>1497828</v>
          </cell>
        </row>
        <row r="79">
          <cell r="A79">
            <v>35916</v>
          </cell>
          <cell r="B79">
            <v>136721</v>
          </cell>
          <cell r="C79">
            <v>1530982</v>
          </cell>
        </row>
        <row r="80">
          <cell r="A80">
            <v>35947</v>
          </cell>
          <cell r="B80">
            <v>124277</v>
          </cell>
          <cell r="C80">
            <v>1351065</v>
          </cell>
        </row>
        <row r="81">
          <cell r="A81">
            <v>35977</v>
          </cell>
          <cell r="B81">
            <v>109176</v>
          </cell>
          <cell r="C81">
            <v>1351545</v>
          </cell>
        </row>
        <row r="82">
          <cell r="A82">
            <v>36008</v>
          </cell>
          <cell r="B82">
            <v>108890</v>
          </cell>
          <cell r="C82">
            <v>1271834</v>
          </cell>
        </row>
        <row r="83">
          <cell r="A83">
            <v>36039</v>
          </cell>
          <cell r="B83">
            <v>101164</v>
          </cell>
          <cell r="C83">
            <v>1192950</v>
          </cell>
        </row>
        <row r="84">
          <cell r="A84">
            <v>36069</v>
          </cell>
          <cell r="B84">
            <v>107816</v>
          </cell>
          <cell r="C84">
            <v>1164967</v>
          </cell>
        </row>
        <row r="85">
          <cell r="A85">
            <v>36100</v>
          </cell>
          <cell r="B85">
            <v>97724</v>
          </cell>
          <cell r="C85">
            <v>1076716</v>
          </cell>
        </row>
        <row r="86">
          <cell r="A86">
            <v>36130</v>
          </cell>
          <cell r="B86">
            <v>96820</v>
          </cell>
          <cell r="C86">
            <v>1086565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1998</v>
          </cell>
          <cell r="B88">
            <v>1450445</v>
          </cell>
          <cell r="C88">
            <v>16558362</v>
          </cell>
        </row>
        <row r="90">
          <cell r="A90">
            <v>36161</v>
          </cell>
          <cell r="B90">
            <v>95321</v>
          </cell>
          <cell r="C90">
            <v>1068725</v>
          </cell>
        </row>
        <row r="91">
          <cell r="A91">
            <v>36192</v>
          </cell>
          <cell r="B91">
            <v>83371</v>
          </cell>
          <cell r="C91">
            <v>919037</v>
          </cell>
        </row>
        <row r="92">
          <cell r="A92">
            <v>36220</v>
          </cell>
          <cell r="B92">
            <v>104709</v>
          </cell>
          <cell r="C92">
            <v>993239</v>
          </cell>
        </row>
        <row r="93">
          <cell r="A93">
            <v>36251</v>
          </cell>
          <cell r="B93">
            <v>107364</v>
          </cell>
          <cell r="C93">
            <v>994356</v>
          </cell>
        </row>
        <row r="94">
          <cell r="A94">
            <v>36281</v>
          </cell>
          <cell r="B94">
            <v>95671</v>
          </cell>
          <cell r="C94">
            <v>976066</v>
          </cell>
        </row>
        <row r="95">
          <cell r="A95">
            <v>36312</v>
          </cell>
          <cell r="B95">
            <v>94800</v>
          </cell>
          <cell r="C95">
            <v>882416</v>
          </cell>
        </row>
        <row r="96">
          <cell r="A96">
            <v>36342</v>
          </cell>
          <cell r="B96">
            <v>98119</v>
          </cell>
          <cell r="C96">
            <v>867236</v>
          </cell>
        </row>
        <row r="97">
          <cell r="A97">
            <v>36373</v>
          </cell>
          <cell r="B97">
            <v>97250</v>
          </cell>
          <cell r="C97">
            <v>872436</v>
          </cell>
        </row>
        <row r="98">
          <cell r="A98">
            <v>36404</v>
          </cell>
          <cell r="B98">
            <v>89373</v>
          </cell>
          <cell r="C98">
            <v>835567</v>
          </cell>
        </row>
        <row r="99">
          <cell r="A99">
            <v>36434</v>
          </cell>
          <cell r="B99">
            <v>89068</v>
          </cell>
          <cell r="C99">
            <v>831136</v>
          </cell>
        </row>
        <row r="100">
          <cell r="A100">
            <v>36465</v>
          </cell>
          <cell r="B100">
            <v>87320</v>
          </cell>
          <cell r="C100">
            <v>777127</v>
          </cell>
        </row>
        <row r="101">
          <cell r="A101">
            <v>36495</v>
          </cell>
          <cell r="B101">
            <v>88366</v>
          </cell>
          <cell r="C101">
            <v>814209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1999</v>
          </cell>
          <cell r="B103">
            <v>1130732</v>
          </cell>
          <cell r="C103">
            <v>10831550</v>
          </cell>
        </row>
        <row r="105">
          <cell r="A105">
            <v>36526</v>
          </cell>
          <cell r="B105">
            <v>85398</v>
          </cell>
          <cell r="C105">
            <v>797981</v>
          </cell>
        </row>
        <row r="106">
          <cell r="A106">
            <v>36557</v>
          </cell>
          <cell r="B106">
            <v>77719</v>
          </cell>
          <cell r="C106">
            <v>718770</v>
          </cell>
        </row>
        <row r="107">
          <cell r="A107">
            <v>36586</v>
          </cell>
          <cell r="B107">
            <v>78859</v>
          </cell>
          <cell r="C107">
            <v>762275</v>
          </cell>
        </row>
        <row r="108">
          <cell r="A108">
            <v>36617</v>
          </cell>
          <cell r="B108">
            <v>76280</v>
          </cell>
          <cell r="C108">
            <v>690468</v>
          </cell>
        </row>
        <row r="109">
          <cell r="A109">
            <v>36647</v>
          </cell>
          <cell r="B109">
            <v>75918</v>
          </cell>
          <cell r="C109">
            <v>696996</v>
          </cell>
        </row>
        <row r="110">
          <cell r="A110">
            <v>36678</v>
          </cell>
          <cell r="B110">
            <v>67463</v>
          </cell>
          <cell r="C110">
            <v>657623</v>
          </cell>
        </row>
        <row r="111">
          <cell r="A111">
            <v>36708</v>
          </cell>
          <cell r="B111">
            <v>70995</v>
          </cell>
          <cell r="C111">
            <v>674828</v>
          </cell>
        </row>
        <row r="112">
          <cell r="A112">
            <v>36739</v>
          </cell>
          <cell r="B112">
            <v>69419</v>
          </cell>
          <cell r="C112">
            <v>638965</v>
          </cell>
        </row>
        <row r="113">
          <cell r="A113">
            <v>36770</v>
          </cell>
          <cell r="B113">
            <v>68814</v>
          </cell>
          <cell r="C113">
            <v>608980</v>
          </cell>
        </row>
        <row r="114">
          <cell r="A114">
            <v>36800</v>
          </cell>
          <cell r="B114">
            <v>71708</v>
          </cell>
          <cell r="C114">
            <v>633840</v>
          </cell>
        </row>
        <row r="115">
          <cell r="A115">
            <v>36831</v>
          </cell>
          <cell r="B115">
            <v>66239</v>
          </cell>
          <cell r="C115">
            <v>580392</v>
          </cell>
        </row>
        <row r="116">
          <cell r="A116">
            <v>36861</v>
          </cell>
          <cell r="B116">
            <v>71009</v>
          </cell>
          <cell r="C116">
            <v>576571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2000</v>
          </cell>
          <cell r="B118">
            <v>879821</v>
          </cell>
          <cell r="C118">
            <v>8037689</v>
          </cell>
        </row>
        <row r="120">
          <cell r="A120">
            <v>36892</v>
          </cell>
          <cell r="B120">
            <v>67176</v>
          </cell>
          <cell r="C120">
            <v>565747</v>
          </cell>
        </row>
        <row r="121">
          <cell r="A121">
            <v>36923</v>
          </cell>
          <cell r="B121">
            <v>60685</v>
          </cell>
          <cell r="C121">
            <v>529708</v>
          </cell>
        </row>
        <row r="122">
          <cell r="A122">
            <v>36951</v>
          </cell>
          <cell r="B122">
            <v>60827</v>
          </cell>
          <cell r="C122">
            <v>563037</v>
          </cell>
        </row>
        <row r="123">
          <cell r="A123">
            <v>36982</v>
          </cell>
          <cell r="B123">
            <v>54140</v>
          </cell>
          <cell r="C123">
            <v>521375</v>
          </cell>
        </row>
        <row r="124">
          <cell r="A124">
            <v>37012</v>
          </cell>
          <cell r="B124">
            <v>45753</v>
          </cell>
          <cell r="C124">
            <v>478966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52">
          <cell r="A52">
            <v>35643</v>
          </cell>
          <cell r="B52">
            <v>139993</v>
          </cell>
          <cell r="C52">
            <v>993837</v>
          </cell>
        </row>
        <row r="53">
          <cell r="A53">
            <v>35674</v>
          </cell>
          <cell r="B53">
            <v>226576</v>
          </cell>
          <cell r="C53">
            <v>1786812</v>
          </cell>
        </row>
        <row r="54">
          <cell r="A54">
            <v>35704</v>
          </cell>
          <cell r="B54">
            <v>207713</v>
          </cell>
          <cell r="C54">
            <v>1621391</v>
          </cell>
        </row>
        <row r="55">
          <cell r="A55">
            <v>35735</v>
          </cell>
          <cell r="B55">
            <v>179587</v>
          </cell>
          <cell r="C55">
            <v>1510943</v>
          </cell>
        </row>
        <row r="56">
          <cell r="A56">
            <v>35765</v>
          </cell>
          <cell r="B56">
            <v>159730</v>
          </cell>
          <cell r="C56">
            <v>1461281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1997</v>
          </cell>
          <cell r="B58">
            <v>913599</v>
          </cell>
          <cell r="C58">
            <v>7374264</v>
          </cell>
        </row>
        <row r="60">
          <cell r="A60">
            <v>35796</v>
          </cell>
          <cell r="B60">
            <v>162383</v>
          </cell>
          <cell r="C60">
            <v>1377515</v>
          </cell>
        </row>
        <row r="61">
          <cell r="A61">
            <v>35827</v>
          </cell>
          <cell r="B61">
            <v>140976</v>
          </cell>
          <cell r="C61">
            <v>1125923</v>
          </cell>
        </row>
        <row r="62">
          <cell r="A62">
            <v>35855</v>
          </cell>
          <cell r="B62">
            <v>146895</v>
          </cell>
          <cell r="C62">
            <v>1170004</v>
          </cell>
        </row>
        <row r="63">
          <cell r="A63">
            <v>35886</v>
          </cell>
          <cell r="B63">
            <v>134900</v>
          </cell>
          <cell r="C63">
            <v>1114502</v>
          </cell>
        </row>
        <row r="64">
          <cell r="A64">
            <v>35916</v>
          </cell>
          <cell r="B64">
            <v>128633</v>
          </cell>
          <cell r="C64">
            <v>1036162</v>
          </cell>
        </row>
        <row r="65">
          <cell r="A65">
            <v>35947</v>
          </cell>
          <cell r="B65">
            <v>117953</v>
          </cell>
          <cell r="C65">
            <v>951278</v>
          </cell>
        </row>
        <row r="66">
          <cell r="A66">
            <v>35977</v>
          </cell>
          <cell r="B66">
            <v>111811</v>
          </cell>
          <cell r="C66">
            <v>908870</v>
          </cell>
        </row>
        <row r="67">
          <cell r="A67">
            <v>36008</v>
          </cell>
          <cell r="B67">
            <v>108184</v>
          </cell>
          <cell r="C67">
            <v>852651</v>
          </cell>
        </row>
        <row r="68">
          <cell r="A68">
            <v>36039</v>
          </cell>
          <cell r="B68">
            <v>98649</v>
          </cell>
          <cell r="C68">
            <v>822658</v>
          </cell>
        </row>
        <row r="69">
          <cell r="A69">
            <v>36069</v>
          </cell>
          <cell r="B69">
            <v>98724</v>
          </cell>
          <cell r="C69">
            <v>757659</v>
          </cell>
        </row>
        <row r="70">
          <cell r="A70">
            <v>36100</v>
          </cell>
          <cell r="B70">
            <v>92604</v>
          </cell>
          <cell r="C70">
            <v>731992</v>
          </cell>
        </row>
        <row r="71">
          <cell r="A71">
            <v>36130</v>
          </cell>
          <cell r="B71">
            <v>88287</v>
          </cell>
          <cell r="C71">
            <v>706730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1998</v>
          </cell>
          <cell r="B73">
            <v>1429999</v>
          </cell>
          <cell r="C73">
            <v>11555944</v>
          </cell>
        </row>
        <row r="75">
          <cell r="A75">
            <v>36161</v>
          </cell>
          <cell r="B75">
            <v>83604</v>
          </cell>
          <cell r="C75">
            <v>685066</v>
          </cell>
        </row>
        <row r="76">
          <cell r="A76">
            <v>36192</v>
          </cell>
          <cell r="B76">
            <v>77122</v>
          </cell>
          <cell r="C76">
            <v>613480</v>
          </cell>
        </row>
        <row r="77">
          <cell r="A77">
            <v>36220</v>
          </cell>
          <cell r="B77">
            <v>82110</v>
          </cell>
          <cell r="C77">
            <v>626003</v>
          </cell>
        </row>
        <row r="78">
          <cell r="A78">
            <v>36251</v>
          </cell>
          <cell r="B78">
            <v>87636</v>
          </cell>
          <cell r="C78">
            <v>686702</v>
          </cell>
        </row>
        <row r="79">
          <cell r="A79">
            <v>36281</v>
          </cell>
          <cell r="B79">
            <v>99036</v>
          </cell>
          <cell r="C79">
            <v>710092</v>
          </cell>
        </row>
        <row r="80">
          <cell r="A80">
            <v>36312</v>
          </cell>
          <cell r="B80">
            <v>84402</v>
          </cell>
          <cell r="C80">
            <v>629271</v>
          </cell>
        </row>
        <row r="81">
          <cell r="A81">
            <v>36342</v>
          </cell>
          <cell r="B81">
            <v>75495</v>
          </cell>
          <cell r="C81">
            <v>621658</v>
          </cell>
        </row>
        <row r="82">
          <cell r="A82">
            <v>36373</v>
          </cell>
          <cell r="B82">
            <v>77175</v>
          </cell>
          <cell r="C82">
            <v>607375</v>
          </cell>
        </row>
        <row r="83">
          <cell r="A83">
            <v>36404</v>
          </cell>
          <cell r="B83">
            <v>70862</v>
          </cell>
          <cell r="C83">
            <v>566494</v>
          </cell>
        </row>
        <row r="84">
          <cell r="A84">
            <v>36434</v>
          </cell>
          <cell r="B84">
            <v>84516</v>
          </cell>
          <cell r="C84">
            <v>611631</v>
          </cell>
        </row>
        <row r="85">
          <cell r="A85">
            <v>36465</v>
          </cell>
          <cell r="B85">
            <v>86852</v>
          </cell>
          <cell r="C85">
            <v>602996</v>
          </cell>
        </row>
        <row r="86">
          <cell r="A86">
            <v>36495</v>
          </cell>
          <cell r="B86">
            <v>83077</v>
          </cell>
          <cell r="C86">
            <v>565330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1999</v>
          </cell>
          <cell r="B88">
            <v>991887</v>
          </cell>
          <cell r="C88">
            <v>7526098</v>
          </cell>
        </row>
        <row r="90">
          <cell r="A90">
            <v>36526</v>
          </cell>
          <cell r="B90">
            <v>89177</v>
          </cell>
          <cell r="C90">
            <v>593632</v>
          </cell>
        </row>
        <row r="91">
          <cell r="A91">
            <v>36557</v>
          </cell>
          <cell r="B91">
            <v>77750</v>
          </cell>
          <cell r="C91">
            <v>518004</v>
          </cell>
        </row>
        <row r="92">
          <cell r="A92">
            <v>36586</v>
          </cell>
          <cell r="B92">
            <v>97479</v>
          </cell>
          <cell r="C92">
            <v>601524</v>
          </cell>
        </row>
        <row r="93">
          <cell r="A93">
            <v>36617</v>
          </cell>
          <cell r="B93">
            <v>107847</v>
          </cell>
          <cell r="C93">
            <v>670191</v>
          </cell>
        </row>
        <row r="94">
          <cell r="A94">
            <v>36647</v>
          </cell>
          <cell r="B94">
            <v>101168</v>
          </cell>
          <cell r="C94">
            <v>597454</v>
          </cell>
        </row>
        <row r="95">
          <cell r="A95">
            <v>36678</v>
          </cell>
          <cell r="B95">
            <v>91687</v>
          </cell>
          <cell r="C95">
            <v>571894</v>
          </cell>
        </row>
        <row r="96">
          <cell r="A96">
            <v>36708</v>
          </cell>
          <cell r="B96">
            <v>91659</v>
          </cell>
          <cell r="C96">
            <v>575430</v>
          </cell>
        </row>
        <row r="97">
          <cell r="A97">
            <v>36739</v>
          </cell>
          <cell r="B97">
            <v>85197</v>
          </cell>
          <cell r="C97">
            <v>554101</v>
          </cell>
        </row>
        <row r="98">
          <cell r="A98">
            <v>36770</v>
          </cell>
          <cell r="B98">
            <v>79257</v>
          </cell>
          <cell r="C98">
            <v>542530</v>
          </cell>
        </row>
        <row r="99">
          <cell r="A99">
            <v>36800</v>
          </cell>
          <cell r="B99">
            <v>80123</v>
          </cell>
          <cell r="C99">
            <v>552354</v>
          </cell>
        </row>
        <row r="100">
          <cell r="A100">
            <v>36831</v>
          </cell>
          <cell r="B100">
            <v>81609</v>
          </cell>
          <cell r="C100">
            <v>529408</v>
          </cell>
        </row>
        <row r="101">
          <cell r="A101">
            <v>36861</v>
          </cell>
          <cell r="B101">
            <v>86542</v>
          </cell>
          <cell r="C101">
            <v>554448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2000</v>
          </cell>
          <cell r="B103">
            <v>1069495</v>
          </cell>
          <cell r="C103">
            <v>6860970</v>
          </cell>
        </row>
        <row r="105">
          <cell r="A105">
            <v>36892</v>
          </cell>
          <cell r="B105">
            <v>80888</v>
          </cell>
          <cell r="C105">
            <v>491958</v>
          </cell>
        </row>
        <row r="106">
          <cell r="A106">
            <v>36923</v>
          </cell>
          <cell r="B106">
            <v>71431</v>
          </cell>
          <cell r="C106">
            <v>442087</v>
          </cell>
        </row>
        <row r="107">
          <cell r="A107">
            <v>36951</v>
          </cell>
          <cell r="B107">
            <v>72238</v>
          </cell>
          <cell r="C107">
            <v>489550</v>
          </cell>
        </row>
        <row r="108">
          <cell r="A108">
            <v>36982</v>
          </cell>
          <cell r="B108">
            <v>64084</v>
          </cell>
          <cell r="C108">
            <v>453867</v>
          </cell>
        </row>
        <row r="109">
          <cell r="A109">
            <v>37012</v>
          </cell>
          <cell r="B109">
            <v>57894</v>
          </cell>
          <cell r="C109">
            <v>422766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69">
          <cell r="A69">
            <v>35674</v>
          </cell>
          <cell r="B69">
            <v>136944</v>
          </cell>
          <cell r="C69">
            <v>1459132</v>
          </cell>
        </row>
        <row r="70">
          <cell r="A70">
            <v>35704</v>
          </cell>
          <cell r="B70">
            <v>236671</v>
          </cell>
          <cell r="C70">
            <v>2622112</v>
          </cell>
        </row>
        <row r="71">
          <cell r="A71">
            <v>35735</v>
          </cell>
          <cell r="B71">
            <v>225223</v>
          </cell>
          <cell r="C71">
            <v>2402525</v>
          </cell>
        </row>
        <row r="72">
          <cell r="A72">
            <v>35765</v>
          </cell>
          <cell r="B72">
            <v>209756</v>
          </cell>
          <cell r="C72">
            <v>2320743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1997</v>
          </cell>
          <cell r="B74">
            <v>808594</v>
          </cell>
          <cell r="C74">
            <v>8804512</v>
          </cell>
        </row>
        <row r="76">
          <cell r="A76">
            <v>35796</v>
          </cell>
          <cell r="B76">
            <v>233100</v>
          </cell>
          <cell r="C76">
            <v>2185647</v>
          </cell>
        </row>
        <row r="77">
          <cell r="A77">
            <v>35827</v>
          </cell>
          <cell r="B77">
            <v>182460</v>
          </cell>
          <cell r="C77">
            <v>1888305</v>
          </cell>
        </row>
        <row r="78">
          <cell r="A78">
            <v>35855</v>
          </cell>
          <cell r="B78">
            <v>200218</v>
          </cell>
          <cell r="C78">
            <v>1973913</v>
          </cell>
        </row>
        <row r="79">
          <cell r="A79">
            <v>35886</v>
          </cell>
          <cell r="B79">
            <v>179020</v>
          </cell>
          <cell r="C79">
            <v>1722571</v>
          </cell>
        </row>
        <row r="80">
          <cell r="A80">
            <v>35916</v>
          </cell>
          <cell r="B80">
            <v>185181</v>
          </cell>
          <cell r="C80">
            <v>1795530</v>
          </cell>
        </row>
        <row r="81">
          <cell r="A81">
            <v>35947</v>
          </cell>
          <cell r="B81">
            <v>179597</v>
          </cell>
          <cell r="C81">
            <v>1633999</v>
          </cell>
        </row>
        <row r="82">
          <cell r="A82">
            <v>35977</v>
          </cell>
          <cell r="B82">
            <v>179949</v>
          </cell>
          <cell r="C82">
            <v>1656467</v>
          </cell>
        </row>
        <row r="83">
          <cell r="A83">
            <v>36008</v>
          </cell>
          <cell r="B83">
            <v>182255</v>
          </cell>
          <cell r="C83">
            <v>1531807</v>
          </cell>
        </row>
        <row r="84">
          <cell r="A84">
            <v>36039</v>
          </cell>
          <cell r="B84">
            <v>157925</v>
          </cell>
          <cell r="C84">
            <v>1435396</v>
          </cell>
        </row>
        <row r="85">
          <cell r="A85">
            <v>36069</v>
          </cell>
          <cell r="B85">
            <v>153692</v>
          </cell>
          <cell r="C85">
            <v>1367600</v>
          </cell>
        </row>
        <row r="86">
          <cell r="A86">
            <v>36100</v>
          </cell>
          <cell r="B86">
            <v>141271</v>
          </cell>
          <cell r="C86">
            <v>1318073</v>
          </cell>
        </row>
        <row r="87">
          <cell r="A87">
            <v>36130</v>
          </cell>
          <cell r="B87">
            <v>138657</v>
          </cell>
          <cell r="C87">
            <v>1291056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1998</v>
          </cell>
          <cell r="B89">
            <v>2113325</v>
          </cell>
          <cell r="C89">
            <v>19800364</v>
          </cell>
        </row>
        <row r="91">
          <cell r="A91">
            <v>36161</v>
          </cell>
          <cell r="B91">
            <v>109183</v>
          </cell>
          <cell r="C91">
            <v>1226806</v>
          </cell>
        </row>
        <row r="92">
          <cell r="A92">
            <v>36192</v>
          </cell>
          <cell r="B92">
            <v>98904</v>
          </cell>
          <cell r="C92">
            <v>1080390</v>
          </cell>
        </row>
        <row r="93">
          <cell r="A93">
            <v>36220</v>
          </cell>
          <cell r="B93">
            <v>105981</v>
          </cell>
          <cell r="C93">
            <v>1120283</v>
          </cell>
        </row>
        <row r="94">
          <cell r="A94">
            <v>36251</v>
          </cell>
          <cell r="B94">
            <v>97311</v>
          </cell>
          <cell r="C94">
            <v>1073816</v>
          </cell>
        </row>
        <row r="95">
          <cell r="A95">
            <v>36281</v>
          </cell>
          <cell r="B95">
            <v>98056</v>
          </cell>
          <cell r="C95">
            <v>1079866</v>
          </cell>
        </row>
        <row r="96">
          <cell r="A96">
            <v>36312</v>
          </cell>
          <cell r="B96">
            <v>92967</v>
          </cell>
          <cell r="C96">
            <v>997872</v>
          </cell>
        </row>
        <row r="97">
          <cell r="A97">
            <v>36342</v>
          </cell>
          <cell r="B97">
            <v>97577</v>
          </cell>
          <cell r="C97">
            <v>1002319</v>
          </cell>
        </row>
        <row r="98">
          <cell r="A98">
            <v>36373</v>
          </cell>
          <cell r="B98">
            <v>95901</v>
          </cell>
          <cell r="C98">
            <v>1007115</v>
          </cell>
        </row>
        <row r="99">
          <cell r="A99">
            <v>36404</v>
          </cell>
          <cell r="B99">
            <v>92931</v>
          </cell>
          <cell r="C99">
            <v>960435</v>
          </cell>
        </row>
        <row r="100">
          <cell r="A100">
            <v>36434</v>
          </cell>
          <cell r="B100">
            <v>95854</v>
          </cell>
          <cell r="C100">
            <v>941819</v>
          </cell>
        </row>
        <row r="101">
          <cell r="A101">
            <v>36465</v>
          </cell>
          <cell r="B101">
            <v>90514</v>
          </cell>
          <cell r="C101">
            <v>907682</v>
          </cell>
        </row>
        <row r="102">
          <cell r="A102">
            <v>36495</v>
          </cell>
          <cell r="B102">
            <v>91171</v>
          </cell>
          <cell r="C102">
            <v>888070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1999</v>
          </cell>
          <cell r="B104">
            <v>1166350</v>
          </cell>
          <cell r="C104">
            <v>12286473</v>
          </cell>
        </row>
        <row r="106">
          <cell r="A106">
            <v>36526</v>
          </cell>
          <cell r="B106">
            <v>92376</v>
          </cell>
          <cell r="C106">
            <v>849468</v>
          </cell>
        </row>
        <row r="107">
          <cell r="A107">
            <v>36557</v>
          </cell>
          <cell r="B107">
            <v>84041</v>
          </cell>
          <cell r="C107">
            <v>778428</v>
          </cell>
        </row>
        <row r="108">
          <cell r="A108">
            <v>36586</v>
          </cell>
          <cell r="B108">
            <v>86308</v>
          </cell>
          <cell r="C108">
            <v>796034</v>
          </cell>
        </row>
        <row r="109">
          <cell r="A109">
            <v>36617</v>
          </cell>
          <cell r="B109">
            <v>82633</v>
          </cell>
          <cell r="C109">
            <v>760606</v>
          </cell>
        </row>
        <row r="110">
          <cell r="A110">
            <v>36647</v>
          </cell>
          <cell r="B110">
            <v>85329</v>
          </cell>
          <cell r="C110">
            <v>775803</v>
          </cell>
        </row>
        <row r="111">
          <cell r="A111">
            <v>36678</v>
          </cell>
          <cell r="B111">
            <v>82023</v>
          </cell>
          <cell r="C111">
            <v>748232</v>
          </cell>
        </row>
        <row r="112">
          <cell r="A112">
            <v>36708</v>
          </cell>
          <cell r="B112">
            <v>83012</v>
          </cell>
          <cell r="C112">
            <v>762754</v>
          </cell>
        </row>
        <row r="113">
          <cell r="A113">
            <v>36739</v>
          </cell>
          <cell r="B113">
            <v>79760</v>
          </cell>
          <cell r="C113">
            <v>726622</v>
          </cell>
        </row>
        <row r="114">
          <cell r="A114">
            <v>36770</v>
          </cell>
          <cell r="B114">
            <v>80013</v>
          </cell>
          <cell r="C114">
            <v>673269</v>
          </cell>
        </row>
        <row r="115">
          <cell r="A115">
            <v>36800</v>
          </cell>
          <cell r="B115">
            <v>80316</v>
          </cell>
          <cell r="C115">
            <v>671177</v>
          </cell>
        </row>
        <row r="116">
          <cell r="A116">
            <v>36831</v>
          </cell>
          <cell r="B116">
            <v>78693</v>
          </cell>
          <cell r="C116">
            <v>649419</v>
          </cell>
        </row>
        <row r="117">
          <cell r="A117">
            <v>36861</v>
          </cell>
          <cell r="B117">
            <v>78154</v>
          </cell>
          <cell r="C117">
            <v>642086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2000</v>
          </cell>
          <cell r="B119">
            <v>992658</v>
          </cell>
          <cell r="C119">
            <v>8833898</v>
          </cell>
        </row>
        <row r="121">
          <cell r="A121">
            <v>36892</v>
          </cell>
          <cell r="B121">
            <v>77481</v>
          </cell>
          <cell r="C121">
            <v>636282</v>
          </cell>
        </row>
        <row r="122">
          <cell r="A122">
            <v>36923</v>
          </cell>
          <cell r="B122">
            <v>68838</v>
          </cell>
          <cell r="C122">
            <v>537707</v>
          </cell>
        </row>
        <row r="123">
          <cell r="A123">
            <v>36951</v>
          </cell>
          <cell r="B123">
            <v>77549</v>
          </cell>
          <cell r="C123">
            <v>561324</v>
          </cell>
        </row>
        <row r="124">
          <cell r="A124">
            <v>36982</v>
          </cell>
          <cell r="B124">
            <v>73752</v>
          </cell>
          <cell r="C124">
            <v>612712</v>
          </cell>
        </row>
        <row r="125">
          <cell r="A125">
            <v>37012</v>
          </cell>
          <cell r="B125">
            <v>67772</v>
          </cell>
          <cell r="C125">
            <v>714842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6-1968"/>
    </sheetNames>
    <sheetDataSet>
      <sheetData sheetId="0">
        <row r="520">
          <cell r="A520">
            <v>34335</v>
          </cell>
          <cell r="B520">
            <v>2924608</v>
          </cell>
          <cell r="C520">
            <v>10865343</v>
          </cell>
        </row>
        <row r="521">
          <cell r="A521">
            <v>34366</v>
          </cell>
          <cell r="B521">
            <v>2614648</v>
          </cell>
          <cell r="C521">
            <v>9492293</v>
          </cell>
        </row>
        <row r="522">
          <cell r="A522">
            <v>34394</v>
          </cell>
          <cell r="B522">
            <v>2884688</v>
          </cell>
          <cell r="C522">
            <v>10853287</v>
          </cell>
        </row>
        <row r="523">
          <cell r="A523">
            <v>34425</v>
          </cell>
          <cell r="B523">
            <v>2744195</v>
          </cell>
          <cell r="C523">
            <v>10440269</v>
          </cell>
        </row>
        <row r="524">
          <cell r="A524">
            <v>34455</v>
          </cell>
          <cell r="B524">
            <v>2826280</v>
          </cell>
          <cell r="C524">
            <v>10591283</v>
          </cell>
        </row>
        <row r="525">
          <cell r="A525">
            <v>34486</v>
          </cell>
          <cell r="B525">
            <v>2689844</v>
          </cell>
          <cell r="C525">
            <v>10477537</v>
          </cell>
        </row>
        <row r="526">
          <cell r="A526">
            <v>34516</v>
          </cell>
          <cell r="B526">
            <v>2761609</v>
          </cell>
          <cell r="C526">
            <v>10998232</v>
          </cell>
        </row>
        <row r="527">
          <cell r="A527">
            <v>34547</v>
          </cell>
          <cell r="B527">
            <v>2760647</v>
          </cell>
          <cell r="C527">
            <v>10867381</v>
          </cell>
        </row>
        <row r="528">
          <cell r="A528">
            <v>34578</v>
          </cell>
          <cell r="B528">
            <v>2659480</v>
          </cell>
          <cell r="C528">
            <v>10161497</v>
          </cell>
        </row>
        <row r="529">
          <cell r="A529">
            <v>34608</v>
          </cell>
          <cell r="B529">
            <v>2771468</v>
          </cell>
          <cell r="C529">
            <v>10815054</v>
          </cell>
        </row>
        <row r="530">
          <cell r="A530">
            <v>34639</v>
          </cell>
          <cell r="B530">
            <v>2687449</v>
          </cell>
          <cell r="C530">
            <v>10122133</v>
          </cell>
        </row>
        <row r="531">
          <cell r="A531">
            <v>34669</v>
          </cell>
          <cell r="B531">
            <v>2748138</v>
          </cell>
          <cell r="C531">
            <v>10528379</v>
          </cell>
        </row>
        <row r="532">
          <cell r="A532" t="str">
            <v>Totals:</v>
          </cell>
          <cell r="B532" t="str">
            <v>__________</v>
          </cell>
          <cell r="C532" t="str">
            <v>__________</v>
          </cell>
        </row>
        <row r="533">
          <cell r="A533">
            <v>1994</v>
          </cell>
          <cell r="B533">
            <v>33073054</v>
          </cell>
          <cell r="C533">
            <v>126212688</v>
          </cell>
        </row>
        <row r="535">
          <cell r="A535">
            <v>34700</v>
          </cell>
          <cell r="B535">
            <v>2708312</v>
          </cell>
          <cell r="C535">
            <v>10399282</v>
          </cell>
        </row>
        <row r="536">
          <cell r="A536">
            <v>34731</v>
          </cell>
          <cell r="B536">
            <v>2461722</v>
          </cell>
          <cell r="C536">
            <v>9635265</v>
          </cell>
        </row>
        <row r="537">
          <cell r="A537">
            <v>34759</v>
          </cell>
          <cell r="B537">
            <v>2701023</v>
          </cell>
          <cell r="C537">
            <v>10512409</v>
          </cell>
        </row>
        <row r="538">
          <cell r="A538">
            <v>34790</v>
          </cell>
          <cell r="B538">
            <v>2597605</v>
          </cell>
          <cell r="C538">
            <v>10212256</v>
          </cell>
        </row>
        <row r="539">
          <cell r="A539">
            <v>34820</v>
          </cell>
          <cell r="B539">
            <v>2642118</v>
          </cell>
          <cell r="C539">
            <v>10561560</v>
          </cell>
        </row>
        <row r="540">
          <cell r="A540">
            <v>34851</v>
          </cell>
          <cell r="B540">
            <v>2592630</v>
          </cell>
          <cell r="C540">
            <v>10059508</v>
          </cell>
        </row>
        <row r="541">
          <cell r="A541">
            <v>34881</v>
          </cell>
          <cell r="B541">
            <v>2682606</v>
          </cell>
          <cell r="C541">
            <v>10133576</v>
          </cell>
        </row>
        <row r="542">
          <cell r="A542">
            <v>34912</v>
          </cell>
          <cell r="B542">
            <v>2675682</v>
          </cell>
          <cell r="C542">
            <v>9647565</v>
          </cell>
        </row>
        <row r="543">
          <cell r="A543">
            <v>34943</v>
          </cell>
          <cell r="B543">
            <v>2591489</v>
          </cell>
          <cell r="C543">
            <v>9809288</v>
          </cell>
        </row>
        <row r="544">
          <cell r="A544">
            <v>34973</v>
          </cell>
          <cell r="B544">
            <v>2682303</v>
          </cell>
          <cell r="C544">
            <v>10122762</v>
          </cell>
        </row>
        <row r="545">
          <cell r="A545">
            <v>35004</v>
          </cell>
          <cell r="B545">
            <v>2605807</v>
          </cell>
          <cell r="C545">
            <v>7893331</v>
          </cell>
        </row>
        <row r="546">
          <cell r="A546">
            <v>35034</v>
          </cell>
          <cell r="B546">
            <v>2645196</v>
          </cell>
          <cell r="C546">
            <v>7779750</v>
          </cell>
        </row>
        <row r="547">
          <cell r="A547" t="str">
            <v>Totals:</v>
          </cell>
          <cell r="B547" t="str">
            <v>__________</v>
          </cell>
          <cell r="C547" t="str">
            <v>__________</v>
          </cell>
        </row>
        <row r="548">
          <cell r="A548">
            <v>1995</v>
          </cell>
          <cell r="B548">
            <v>31586493</v>
          </cell>
          <cell r="C548">
            <v>116766552</v>
          </cell>
        </row>
        <row r="550">
          <cell r="A550">
            <v>35065</v>
          </cell>
          <cell r="B550">
            <v>2631806</v>
          </cell>
          <cell r="C550">
            <v>7635311</v>
          </cell>
        </row>
        <row r="551">
          <cell r="A551">
            <v>35096</v>
          </cell>
          <cell r="B551">
            <v>2446738</v>
          </cell>
          <cell r="C551">
            <v>7267671</v>
          </cell>
        </row>
        <row r="552">
          <cell r="A552">
            <v>35125</v>
          </cell>
          <cell r="B552">
            <v>2630504</v>
          </cell>
          <cell r="C552">
            <v>7810044</v>
          </cell>
        </row>
        <row r="553">
          <cell r="A553">
            <v>35156</v>
          </cell>
          <cell r="B553">
            <v>2547957</v>
          </cell>
          <cell r="C553">
            <v>7292674</v>
          </cell>
        </row>
        <row r="554">
          <cell r="A554">
            <v>35186</v>
          </cell>
          <cell r="B554">
            <v>2620976</v>
          </cell>
          <cell r="C554">
            <v>7672960</v>
          </cell>
        </row>
        <row r="555">
          <cell r="A555">
            <v>35217</v>
          </cell>
          <cell r="B555">
            <v>2505088</v>
          </cell>
          <cell r="C555">
            <v>7513920</v>
          </cell>
        </row>
        <row r="556">
          <cell r="A556">
            <v>35247</v>
          </cell>
          <cell r="B556">
            <v>2566942</v>
          </cell>
          <cell r="C556">
            <v>7807829</v>
          </cell>
        </row>
        <row r="557">
          <cell r="A557">
            <v>35278</v>
          </cell>
          <cell r="B557">
            <v>2575498</v>
          </cell>
          <cell r="C557">
            <v>7843975</v>
          </cell>
        </row>
        <row r="558">
          <cell r="A558">
            <v>35309</v>
          </cell>
          <cell r="B558">
            <v>2520936</v>
          </cell>
          <cell r="C558">
            <v>7141009</v>
          </cell>
        </row>
        <row r="559">
          <cell r="A559">
            <v>35339</v>
          </cell>
          <cell r="B559">
            <v>2634016</v>
          </cell>
          <cell r="C559">
            <v>9603634</v>
          </cell>
        </row>
        <row r="560">
          <cell r="A560">
            <v>35370</v>
          </cell>
          <cell r="B560">
            <v>2539448</v>
          </cell>
          <cell r="C560">
            <v>7249648</v>
          </cell>
        </row>
        <row r="561">
          <cell r="A561">
            <v>35400</v>
          </cell>
          <cell r="B561">
            <v>2616897</v>
          </cell>
          <cell r="C561">
            <v>7219163</v>
          </cell>
        </row>
        <row r="562">
          <cell r="A562" t="str">
            <v>Totals:</v>
          </cell>
          <cell r="B562" t="str">
            <v>__________</v>
          </cell>
          <cell r="C562" t="str">
            <v>__________</v>
          </cell>
        </row>
        <row r="563">
          <cell r="A563">
            <v>1996</v>
          </cell>
          <cell r="B563">
            <v>30836806</v>
          </cell>
          <cell r="C563">
            <v>92057838</v>
          </cell>
        </row>
        <row r="565">
          <cell r="A565">
            <v>35431</v>
          </cell>
          <cell r="B565">
            <v>2581816</v>
          </cell>
          <cell r="C565">
            <v>7275436</v>
          </cell>
        </row>
        <row r="566">
          <cell r="A566">
            <v>35462</v>
          </cell>
          <cell r="B566">
            <v>2375266</v>
          </cell>
          <cell r="C566">
            <v>6753308</v>
          </cell>
        </row>
        <row r="567">
          <cell r="A567">
            <v>35490</v>
          </cell>
          <cell r="B567">
            <v>2634539</v>
          </cell>
          <cell r="C567">
            <v>7345430</v>
          </cell>
        </row>
        <row r="568">
          <cell r="A568">
            <v>35521</v>
          </cell>
          <cell r="B568">
            <v>2571612</v>
          </cell>
          <cell r="C568">
            <v>7127705</v>
          </cell>
        </row>
        <row r="569">
          <cell r="A569">
            <v>35551</v>
          </cell>
          <cell r="B569">
            <v>2633581</v>
          </cell>
          <cell r="C569">
            <v>7514613</v>
          </cell>
        </row>
        <row r="570">
          <cell r="A570">
            <v>35582</v>
          </cell>
          <cell r="B570">
            <v>2538878</v>
          </cell>
          <cell r="C570">
            <v>7217184</v>
          </cell>
        </row>
        <row r="571">
          <cell r="A571">
            <v>35612</v>
          </cell>
          <cell r="B571">
            <v>2640686</v>
          </cell>
          <cell r="C571">
            <v>7389548</v>
          </cell>
        </row>
        <row r="572">
          <cell r="A572">
            <v>35643</v>
          </cell>
          <cell r="B572">
            <v>2636720</v>
          </cell>
          <cell r="C572">
            <v>7268256</v>
          </cell>
        </row>
        <row r="573">
          <cell r="A573">
            <v>35674</v>
          </cell>
          <cell r="B573">
            <v>2582380</v>
          </cell>
          <cell r="C573">
            <v>7158370</v>
          </cell>
        </row>
        <row r="574">
          <cell r="A574">
            <v>35704</v>
          </cell>
          <cell r="B574">
            <v>2674990</v>
          </cell>
          <cell r="C574">
            <v>7094994</v>
          </cell>
        </row>
        <row r="575">
          <cell r="A575">
            <v>35735</v>
          </cell>
          <cell r="B575">
            <v>2623353</v>
          </cell>
          <cell r="C575">
            <v>7178205</v>
          </cell>
        </row>
        <row r="576">
          <cell r="A576">
            <v>35765</v>
          </cell>
          <cell r="B576">
            <v>2674499</v>
          </cell>
          <cell r="C576">
            <v>7302189</v>
          </cell>
        </row>
        <row r="577">
          <cell r="A577" t="str">
            <v>Totals:</v>
          </cell>
          <cell r="B577" t="str">
            <v>__________</v>
          </cell>
          <cell r="C577" t="str">
            <v>__________</v>
          </cell>
        </row>
        <row r="578">
          <cell r="A578">
            <v>1997</v>
          </cell>
          <cell r="B578">
            <v>31168320</v>
          </cell>
          <cell r="C578">
            <v>86625238</v>
          </cell>
        </row>
        <row r="580">
          <cell r="A580">
            <v>35796</v>
          </cell>
          <cell r="B580">
            <v>2679055</v>
          </cell>
          <cell r="C580">
            <v>7297786</v>
          </cell>
        </row>
        <row r="581">
          <cell r="A581">
            <v>35827</v>
          </cell>
          <cell r="B581">
            <v>2439363</v>
          </cell>
          <cell r="C581">
            <v>6688311</v>
          </cell>
        </row>
        <row r="582">
          <cell r="A582">
            <v>35855</v>
          </cell>
          <cell r="B582">
            <v>2676656</v>
          </cell>
          <cell r="C582">
            <v>7464135</v>
          </cell>
        </row>
        <row r="583">
          <cell r="A583">
            <v>35886</v>
          </cell>
          <cell r="B583">
            <v>2564579</v>
          </cell>
          <cell r="C583">
            <v>7062248</v>
          </cell>
        </row>
        <row r="584">
          <cell r="A584">
            <v>35916</v>
          </cell>
          <cell r="B584">
            <v>2609016</v>
          </cell>
          <cell r="C584">
            <v>7316756</v>
          </cell>
        </row>
        <row r="585">
          <cell r="A585">
            <v>35947</v>
          </cell>
          <cell r="B585">
            <v>2476058</v>
          </cell>
          <cell r="C585">
            <v>6940877</v>
          </cell>
        </row>
        <row r="586">
          <cell r="A586">
            <v>35977</v>
          </cell>
          <cell r="B586">
            <v>2530009</v>
          </cell>
          <cell r="C586">
            <v>7082766</v>
          </cell>
        </row>
        <row r="587">
          <cell r="A587">
            <v>36008</v>
          </cell>
          <cell r="B587">
            <v>2549833</v>
          </cell>
          <cell r="C587">
            <v>7196399</v>
          </cell>
        </row>
        <row r="588">
          <cell r="A588">
            <v>36039</v>
          </cell>
          <cell r="B588">
            <v>2455778</v>
          </cell>
          <cell r="C588">
            <v>7123226</v>
          </cell>
        </row>
        <row r="589">
          <cell r="A589">
            <v>36069</v>
          </cell>
          <cell r="B589">
            <v>2513444</v>
          </cell>
          <cell r="C589">
            <v>6781506</v>
          </cell>
        </row>
        <row r="590">
          <cell r="A590">
            <v>36100</v>
          </cell>
          <cell r="B590">
            <v>2406896</v>
          </cell>
          <cell r="C590">
            <v>6857099</v>
          </cell>
        </row>
        <row r="591">
          <cell r="A591">
            <v>36130</v>
          </cell>
          <cell r="B591">
            <v>2434591</v>
          </cell>
          <cell r="C591">
            <v>6722257</v>
          </cell>
        </row>
        <row r="592">
          <cell r="A592" t="str">
            <v>Totals:</v>
          </cell>
          <cell r="B592" t="str">
            <v>__________</v>
          </cell>
          <cell r="C592" t="str">
            <v>__________</v>
          </cell>
        </row>
        <row r="593">
          <cell r="A593">
            <v>1998</v>
          </cell>
          <cell r="B593">
            <v>30335278</v>
          </cell>
          <cell r="C593">
            <v>84533366</v>
          </cell>
        </row>
        <row r="595">
          <cell r="A595">
            <v>36161</v>
          </cell>
          <cell r="B595">
            <v>2465863</v>
          </cell>
          <cell r="C595">
            <v>6909277</v>
          </cell>
        </row>
        <row r="596">
          <cell r="A596">
            <v>36192</v>
          </cell>
          <cell r="B596">
            <v>2186779</v>
          </cell>
          <cell r="C596">
            <v>6282523</v>
          </cell>
        </row>
        <row r="597">
          <cell r="A597">
            <v>36220</v>
          </cell>
          <cell r="B597">
            <v>2438084</v>
          </cell>
          <cell r="C597">
            <v>6569209</v>
          </cell>
        </row>
        <row r="598">
          <cell r="A598">
            <v>36251</v>
          </cell>
          <cell r="B598">
            <v>2322128</v>
          </cell>
          <cell r="C598">
            <v>6484285</v>
          </cell>
        </row>
        <row r="599">
          <cell r="A599">
            <v>36281</v>
          </cell>
          <cell r="B599">
            <v>2390916</v>
          </cell>
          <cell r="C599">
            <v>6824233</v>
          </cell>
        </row>
        <row r="600">
          <cell r="A600">
            <v>36312</v>
          </cell>
          <cell r="B600">
            <v>2284016</v>
          </cell>
          <cell r="C600">
            <v>6518019</v>
          </cell>
        </row>
        <row r="601">
          <cell r="A601">
            <v>36342</v>
          </cell>
          <cell r="B601">
            <v>2349644</v>
          </cell>
          <cell r="C601">
            <v>6559847</v>
          </cell>
        </row>
        <row r="602">
          <cell r="A602">
            <v>36373</v>
          </cell>
          <cell r="B602">
            <v>2334753</v>
          </cell>
          <cell r="C602">
            <v>6711009</v>
          </cell>
        </row>
        <row r="603">
          <cell r="A603">
            <v>36404</v>
          </cell>
          <cell r="B603">
            <v>2253008</v>
          </cell>
          <cell r="C603">
            <v>6406100</v>
          </cell>
        </row>
        <row r="604">
          <cell r="A604">
            <v>36434</v>
          </cell>
          <cell r="B604">
            <v>2334283</v>
          </cell>
          <cell r="C604">
            <v>6581481</v>
          </cell>
        </row>
        <row r="605">
          <cell r="A605">
            <v>36465</v>
          </cell>
          <cell r="B605">
            <v>2252695</v>
          </cell>
          <cell r="C605">
            <v>6260109</v>
          </cell>
        </row>
        <row r="606">
          <cell r="A606">
            <v>36495</v>
          </cell>
          <cell r="B606">
            <v>2309858</v>
          </cell>
          <cell r="C606">
            <v>6307165</v>
          </cell>
        </row>
        <row r="607">
          <cell r="A607" t="str">
            <v>Totals:</v>
          </cell>
          <cell r="B607" t="str">
            <v>__________</v>
          </cell>
          <cell r="C607" t="str">
            <v>__________</v>
          </cell>
        </row>
        <row r="608">
          <cell r="A608">
            <v>1999</v>
          </cell>
          <cell r="B608">
            <v>27922027</v>
          </cell>
          <cell r="C608">
            <v>78413257</v>
          </cell>
        </row>
        <row r="610">
          <cell r="A610">
            <v>36526</v>
          </cell>
          <cell r="B610">
            <v>2317806</v>
          </cell>
          <cell r="C610">
            <v>6320903</v>
          </cell>
        </row>
        <row r="611">
          <cell r="A611">
            <v>36557</v>
          </cell>
          <cell r="B611">
            <v>2181089</v>
          </cell>
          <cell r="C611">
            <v>6000043</v>
          </cell>
        </row>
        <row r="612">
          <cell r="A612">
            <v>36586</v>
          </cell>
          <cell r="B612">
            <v>2292577</v>
          </cell>
          <cell r="C612">
            <v>6397316</v>
          </cell>
        </row>
        <row r="613">
          <cell r="A613">
            <v>36617</v>
          </cell>
          <cell r="B613">
            <v>2212009</v>
          </cell>
          <cell r="C613">
            <v>6080326</v>
          </cell>
        </row>
        <row r="614">
          <cell r="A614">
            <v>36647</v>
          </cell>
          <cell r="B614">
            <v>2277188</v>
          </cell>
          <cell r="C614">
            <v>6124992</v>
          </cell>
        </row>
        <row r="615">
          <cell r="A615">
            <v>36678</v>
          </cell>
          <cell r="B615">
            <v>2182154</v>
          </cell>
          <cell r="C615">
            <v>6013749</v>
          </cell>
        </row>
        <row r="616">
          <cell r="A616">
            <v>36708</v>
          </cell>
          <cell r="B616">
            <v>2247090</v>
          </cell>
          <cell r="C616">
            <v>6197562</v>
          </cell>
        </row>
        <row r="617">
          <cell r="A617">
            <v>36739</v>
          </cell>
          <cell r="B617">
            <v>2238005</v>
          </cell>
          <cell r="C617">
            <v>6132106</v>
          </cell>
        </row>
        <row r="618">
          <cell r="A618">
            <v>36770</v>
          </cell>
          <cell r="B618">
            <v>2162052</v>
          </cell>
          <cell r="C618">
            <v>5941951</v>
          </cell>
        </row>
        <row r="619">
          <cell r="A619">
            <v>36800</v>
          </cell>
          <cell r="B619">
            <v>2227662</v>
          </cell>
          <cell r="C619">
            <v>5384396</v>
          </cell>
        </row>
        <row r="620">
          <cell r="A620">
            <v>36831</v>
          </cell>
          <cell r="B620">
            <v>2148143</v>
          </cell>
          <cell r="C620">
            <v>5717114</v>
          </cell>
        </row>
        <row r="621">
          <cell r="A621">
            <v>36861</v>
          </cell>
          <cell r="B621">
            <v>2180037</v>
          </cell>
          <cell r="C621">
            <v>5735311</v>
          </cell>
        </row>
        <row r="622">
          <cell r="A622" t="str">
            <v>Totals:</v>
          </cell>
          <cell r="B622" t="str">
            <v>__________</v>
          </cell>
          <cell r="C622" t="str">
            <v>__________</v>
          </cell>
        </row>
        <row r="623">
          <cell r="A623">
            <v>2000</v>
          </cell>
          <cell r="B623">
            <v>26665812</v>
          </cell>
          <cell r="C623">
            <v>72045769</v>
          </cell>
        </row>
        <row r="625">
          <cell r="A625">
            <v>36892</v>
          </cell>
          <cell r="B625">
            <v>2201810</v>
          </cell>
          <cell r="C625">
            <v>5891578</v>
          </cell>
        </row>
        <row r="626">
          <cell r="A626">
            <v>36923</v>
          </cell>
          <cell r="B626">
            <v>1995065</v>
          </cell>
          <cell r="C626">
            <v>5214874</v>
          </cell>
        </row>
        <row r="627">
          <cell r="A627">
            <v>36951</v>
          </cell>
          <cell r="B627">
            <v>2201710</v>
          </cell>
          <cell r="C627">
            <v>5934550</v>
          </cell>
        </row>
        <row r="628">
          <cell r="A628">
            <v>36982</v>
          </cell>
          <cell r="B628">
            <v>2109660</v>
          </cell>
          <cell r="C628">
            <v>5426527</v>
          </cell>
        </row>
        <row r="629">
          <cell r="A629">
            <v>37012</v>
          </cell>
          <cell r="B629">
            <v>2157015</v>
          </cell>
          <cell r="C629">
            <v>5698634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7">
          <cell r="A57">
            <v>35704</v>
          </cell>
          <cell r="B57">
            <v>137631</v>
          </cell>
          <cell r="C57">
            <v>1268737</v>
          </cell>
        </row>
        <row r="58">
          <cell r="A58">
            <v>35735</v>
          </cell>
          <cell r="B58">
            <v>220175</v>
          </cell>
          <cell r="C58">
            <v>2059837</v>
          </cell>
        </row>
        <row r="59">
          <cell r="A59">
            <v>35765</v>
          </cell>
          <cell r="B59">
            <v>202395</v>
          </cell>
          <cell r="C59">
            <v>2155891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1997</v>
          </cell>
          <cell r="B61">
            <v>560201</v>
          </cell>
          <cell r="C61">
            <v>5484465</v>
          </cell>
        </row>
        <row r="63">
          <cell r="A63">
            <v>35796</v>
          </cell>
          <cell r="B63">
            <v>204653</v>
          </cell>
          <cell r="C63">
            <v>2154076</v>
          </cell>
        </row>
        <row r="64">
          <cell r="A64">
            <v>35827</v>
          </cell>
          <cell r="B64">
            <v>169654</v>
          </cell>
          <cell r="C64">
            <v>1832342</v>
          </cell>
        </row>
        <row r="65">
          <cell r="A65">
            <v>35855</v>
          </cell>
          <cell r="B65">
            <v>167298</v>
          </cell>
          <cell r="C65">
            <v>1821133</v>
          </cell>
        </row>
        <row r="66">
          <cell r="A66">
            <v>35886</v>
          </cell>
          <cell r="B66">
            <v>151990</v>
          </cell>
          <cell r="C66">
            <v>1614508</v>
          </cell>
        </row>
        <row r="67">
          <cell r="A67">
            <v>35916</v>
          </cell>
          <cell r="B67">
            <v>146091</v>
          </cell>
          <cell r="C67">
            <v>1591007</v>
          </cell>
        </row>
        <row r="68">
          <cell r="A68">
            <v>35947</v>
          </cell>
          <cell r="B68">
            <v>132001</v>
          </cell>
          <cell r="C68">
            <v>1411691</v>
          </cell>
        </row>
        <row r="69">
          <cell r="A69">
            <v>35977</v>
          </cell>
          <cell r="B69">
            <v>125172</v>
          </cell>
          <cell r="C69">
            <v>1344290</v>
          </cell>
        </row>
        <row r="70">
          <cell r="A70">
            <v>36008</v>
          </cell>
          <cell r="B70">
            <v>114811</v>
          </cell>
          <cell r="C70">
            <v>1296311</v>
          </cell>
        </row>
        <row r="71">
          <cell r="A71">
            <v>36039</v>
          </cell>
          <cell r="B71">
            <v>106300</v>
          </cell>
          <cell r="C71">
            <v>1224464</v>
          </cell>
        </row>
        <row r="72">
          <cell r="A72">
            <v>36069</v>
          </cell>
          <cell r="B72">
            <v>105991</v>
          </cell>
          <cell r="C72">
            <v>1191176</v>
          </cell>
        </row>
        <row r="73">
          <cell r="A73">
            <v>36100</v>
          </cell>
          <cell r="B73">
            <v>99444</v>
          </cell>
          <cell r="C73">
            <v>1158676</v>
          </cell>
        </row>
        <row r="74">
          <cell r="A74">
            <v>36130</v>
          </cell>
          <cell r="B74">
            <v>92639</v>
          </cell>
          <cell r="C74">
            <v>1119778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1998</v>
          </cell>
          <cell r="B76">
            <v>1616044</v>
          </cell>
          <cell r="C76">
            <v>17759452</v>
          </cell>
        </row>
        <row r="78">
          <cell r="A78">
            <v>36161</v>
          </cell>
          <cell r="B78">
            <v>88799</v>
          </cell>
          <cell r="C78">
            <v>1078645</v>
          </cell>
        </row>
        <row r="79">
          <cell r="A79">
            <v>36192</v>
          </cell>
          <cell r="B79">
            <v>77287</v>
          </cell>
          <cell r="C79">
            <v>925837</v>
          </cell>
        </row>
        <row r="80">
          <cell r="A80">
            <v>36220</v>
          </cell>
          <cell r="B80">
            <v>84652</v>
          </cell>
          <cell r="C80">
            <v>1036174</v>
          </cell>
        </row>
        <row r="81">
          <cell r="A81">
            <v>36251</v>
          </cell>
          <cell r="B81">
            <v>75624</v>
          </cell>
          <cell r="C81">
            <v>923923</v>
          </cell>
        </row>
        <row r="82">
          <cell r="A82">
            <v>36281</v>
          </cell>
          <cell r="B82">
            <v>77438</v>
          </cell>
          <cell r="C82">
            <v>857810</v>
          </cell>
        </row>
        <row r="83">
          <cell r="A83">
            <v>36312</v>
          </cell>
          <cell r="B83">
            <v>75807</v>
          </cell>
          <cell r="C83">
            <v>923008</v>
          </cell>
        </row>
        <row r="84">
          <cell r="A84">
            <v>36342</v>
          </cell>
          <cell r="B84">
            <v>80097</v>
          </cell>
          <cell r="C84">
            <v>952408</v>
          </cell>
        </row>
        <row r="85">
          <cell r="A85">
            <v>36373</v>
          </cell>
          <cell r="B85">
            <v>79446</v>
          </cell>
          <cell r="C85">
            <v>884958</v>
          </cell>
        </row>
        <row r="86">
          <cell r="A86">
            <v>36404</v>
          </cell>
          <cell r="B86">
            <v>72680</v>
          </cell>
          <cell r="C86">
            <v>810772</v>
          </cell>
        </row>
        <row r="87">
          <cell r="A87">
            <v>36434</v>
          </cell>
          <cell r="B87">
            <v>70798</v>
          </cell>
          <cell r="C87">
            <v>776531</v>
          </cell>
        </row>
        <row r="88">
          <cell r="A88">
            <v>36465</v>
          </cell>
          <cell r="B88">
            <v>71580</v>
          </cell>
          <cell r="C88">
            <v>764347</v>
          </cell>
        </row>
        <row r="89">
          <cell r="A89">
            <v>36495</v>
          </cell>
          <cell r="B89">
            <v>70489</v>
          </cell>
          <cell r="C89">
            <v>737177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1999</v>
          </cell>
          <cell r="B91">
            <v>924697</v>
          </cell>
          <cell r="C91">
            <v>10671590</v>
          </cell>
        </row>
        <row r="93">
          <cell r="A93">
            <v>36526</v>
          </cell>
          <cell r="B93">
            <v>70739</v>
          </cell>
          <cell r="C93">
            <v>687431</v>
          </cell>
        </row>
        <row r="94">
          <cell r="A94">
            <v>36557</v>
          </cell>
          <cell r="B94">
            <v>63260</v>
          </cell>
          <cell r="C94">
            <v>598046</v>
          </cell>
        </row>
        <row r="95">
          <cell r="A95">
            <v>36586</v>
          </cell>
          <cell r="B95">
            <v>65668</v>
          </cell>
          <cell r="C95">
            <v>646168</v>
          </cell>
        </row>
        <row r="96">
          <cell r="A96">
            <v>36617</v>
          </cell>
          <cell r="B96">
            <v>60077</v>
          </cell>
          <cell r="C96">
            <v>624549</v>
          </cell>
        </row>
        <row r="97">
          <cell r="A97">
            <v>36647</v>
          </cell>
          <cell r="B97">
            <v>65490</v>
          </cell>
          <cell r="C97">
            <v>661802</v>
          </cell>
        </row>
        <row r="98">
          <cell r="A98">
            <v>36678</v>
          </cell>
          <cell r="B98">
            <v>58037</v>
          </cell>
          <cell r="C98">
            <v>625313</v>
          </cell>
        </row>
        <row r="99">
          <cell r="A99">
            <v>36708</v>
          </cell>
          <cell r="B99">
            <v>52468</v>
          </cell>
          <cell r="C99">
            <v>609332</v>
          </cell>
        </row>
        <row r="100">
          <cell r="A100">
            <v>36739</v>
          </cell>
          <cell r="B100">
            <v>55213</v>
          </cell>
          <cell r="C100">
            <v>603237</v>
          </cell>
        </row>
        <row r="101">
          <cell r="A101">
            <v>36770</v>
          </cell>
          <cell r="B101">
            <v>53443</v>
          </cell>
          <cell r="C101">
            <v>566840</v>
          </cell>
        </row>
        <row r="102">
          <cell r="A102">
            <v>36800</v>
          </cell>
          <cell r="B102">
            <v>57345</v>
          </cell>
          <cell r="C102">
            <v>545229</v>
          </cell>
        </row>
        <row r="103">
          <cell r="A103">
            <v>36831</v>
          </cell>
          <cell r="B103">
            <v>51132</v>
          </cell>
          <cell r="C103">
            <v>519834</v>
          </cell>
        </row>
        <row r="104">
          <cell r="A104">
            <v>36861</v>
          </cell>
          <cell r="B104">
            <v>56153</v>
          </cell>
          <cell r="C104">
            <v>530930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2000</v>
          </cell>
          <cell r="B106">
            <v>709025</v>
          </cell>
          <cell r="C106">
            <v>7218711</v>
          </cell>
        </row>
        <row r="108">
          <cell r="A108">
            <v>36892</v>
          </cell>
          <cell r="B108">
            <v>54430</v>
          </cell>
          <cell r="C108">
            <v>546418</v>
          </cell>
        </row>
        <row r="109">
          <cell r="A109">
            <v>36923</v>
          </cell>
          <cell r="B109">
            <v>44122</v>
          </cell>
          <cell r="C109">
            <v>500380</v>
          </cell>
        </row>
        <row r="110">
          <cell r="A110">
            <v>36951</v>
          </cell>
          <cell r="B110">
            <v>46895</v>
          </cell>
          <cell r="C110">
            <v>559052</v>
          </cell>
        </row>
        <row r="111">
          <cell r="A111">
            <v>36982</v>
          </cell>
          <cell r="B111">
            <v>43208</v>
          </cell>
          <cell r="C111">
            <v>517115</v>
          </cell>
        </row>
        <row r="112">
          <cell r="A112">
            <v>37012</v>
          </cell>
          <cell r="B112">
            <v>36230</v>
          </cell>
          <cell r="C112">
            <v>406056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35">
          <cell r="A35">
            <v>35735</v>
          </cell>
          <cell r="B35">
            <v>152745</v>
          </cell>
          <cell r="C35">
            <v>1487853</v>
          </cell>
        </row>
        <row r="36">
          <cell r="A36">
            <v>35765</v>
          </cell>
          <cell r="B36">
            <v>198215</v>
          </cell>
          <cell r="C36">
            <v>2370592</v>
          </cell>
        </row>
        <row r="37">
          <cell r="A37" t="str">
            <v>Totals:</v>
          </cell>
          <cell r="B37" t="str">
            <v>__________</v>
          </cell>
          <cell r="C37" t="str">
            <v>__________</v>
          </cell>
        </row>
        <row r="38">
          <cell r="A38">
            <v>1997</v>
          </cell>
          <cell r="B38">
            <v>350960</v>
          </cell>
          <cell r="C38">
            <v>3858445</v>
          </cell>
        </row>
        <row r="40">
          <cell r="A40">
            <v>35796</v>
          </cell>
          <cell r="B40">
            <v>191067</v>
          </cell>
          <cell r="C40">
            <v>2308898</v>
          </cell>
        </row>
        <row r="41">
          <cell r="A41">
            <v>35827</v>
          </cell>
          <cell r="B41">
            <v>153979</v>
          </cell>
          <cell r="C41">
            <v>2017944</v>
          </cell>
        </row>
        <row r="42">
          <cell r="A42">
            <v>35855</v>
          </cell>
          <cell r="B42">
            <v>158288</v>
          </cell>
          <cell r="C42">
            <v>2274011</v>
          </cell>
        </row>
        <row r="43">
          <cell r="A43">
            <v>35886</v>
          </cell>
          <cell r="B43">
            <v>144658</v>
          </cell>
          <cell r="C43">
            <v>1987600</v>
          </cell>
        </row>
        <row r="44">
          <cell r="A44">
            <v>35916</v>
          </cell>
          <cell r="B44">
            <v>136728</v>
          </cell>
          <cell r="C44">
            <v>1973590</v>
          </cell>
        </row>
        <row r="45">
          <cell r="A45">
            <v>35947</v>
          </cell>
          <cell r="B45">
            <v>128862</v>
          </cell>
          <cell r="C45">
            <v>1915391</v>
          </cell>
        </row>
        <row r="46">
          <cell r="A46">
            <v>35977</v>
          </cell>
          <cell r="B46">
            <v>129383</v>
          </cell>
          <cell r="C46">
            <v>1802127</v>
          </cell>
        </row>
        <row r="47">
          <cell r="A47">
            <v>36008</v>
          </cell>
          <cell r="B47">
            <v>133136</v>
          </cell>
          <cell r="C47">
            <v>1671133</v>
          </cell>
        </row>
        <row r="48">
          <cell r="A48">
            <v>36039</v>
          </cell>
          <cell r="B48">
            <v>136684</v>
          </cell>
          <cell r="C48">
            <v>1561999</v>
          </cell>
        </row>
        <row r="49">
          <cell r="A49">
            <v>36069</v>
          </cell>
          <cell r="B49">
            <v>123319</v>
          </cell>
          <cell r="C49">
            <v>1447325</v>
          </cell>
        </row>
        <row r="50">
          <cell r="A50">
            <v>36100</v>
          </cell>
          <cell r="B50">
            <v>127832</v>
          </cell>
          <cell r="C50">
            <v>1316249</v>
          </cell>
        </row>
        <row r="51">
          <cell r="A51">
            <v>36130</v>
          </cell>
          <cell r="B51">
            <v>129727</v>
          </cell>
          <cell r="C51">
            <v>1289336</v>
          </cell>
        </row>
        <row r="52">
          <cell r="A52" t="str">
            <v>Totals:</v>
          </cell>
          <cell r="B52" t="str">
            <v>__________</v>
          </cell>
          <cell r="C52" t="str">
            <v>__________</v>
          </cell>
        </row>
        <row r="53">
          <cell r="A53">
            <v>1998</v>
          </cell>
          <cell r="B53">
            <v>1693663</v>
          </cell>
          <cell r="C53">
            <v>21565603</v>
          </cell>
        </row>
        <row r="55">
          <cell r="A55">
            <v>36161</v>
          </cell>
          <cell r="B55">
            <v>132697</v>
          </cell>
          <cell r="C55">
            <v>1294004</v>
          </cell>
        </row>
        <row r="56">
          <cell r="A56">
            <v>36192</v>
          </cell>
          <cell r="B56">
            <v>113733</v>
          </cell>
          <cell r="C56">
            <v>1057368</v>
          </cell>
        </row>
        <row r="57">
          <cell r="A57">
            <v>36220</v>
          </cell>
          <cell r="B57">
            <v>120529</v>
          </cell>
          <cell r="C57">
            <v>1111137</v>
          </cell>
        </row>
        <row r="58">
          <cell r="A58">
            <v>36251</v>
          </cell>
          <cell r="B58">
            <v>113121</v>
          </cell>
          <cell r="C58">
            <v>1019139</v>
          </cell>
        </row>
        <row r="59">
          <cell r="A59">
            <v>36281</v>
          </cell>
          <cell r="B59">
            <v>114158</v>
          </cell>
          <cell r="C59">
            <v>1073409</v>
          </cell>
        </row>
        <row r="60">
          <cell r="A60">
            <v>36312</v>
          </cell>
          <cell r="B60">
            <v>104259</v>
          </cell>
          <cell r="C60">
            <v>1051858</v>
          </cell>
        </row>
        <row r="61">
          <cell r="A61">
            <v>36342</v>
          </cell>
          <cell r="B61">
            <v>105735</v>
          </cell>
          <cell r="C61">
            <v>1058607</v>
          </cell>
        </row>
        <row r="62">
          <cell r="A62">
            <v>36373</v>
          </cell>
          <cell r="B62">
            <v>99461</v>
          </cell>
          <cell r="C62">
            <v>1042774</v>
          </cell>
        </row>
        <row r="63">
          <cell r="A63">
            <v>36404</v>
          </cell>
          <cell r="B63">
            <v>89880</v>
          </cell>
          <cell r="C63">
            <v>950997</v>
          </cell>
        </row>
        <row r="64">
          <cell r="A64">
            <v>36434</v>
          </cell>
          <cell r="B64">
            <v>94569</v>
          </cell>
          <cell r="C64">
            <v>961569</v>
          </cell>
        </row>
        <row r="65">
          <cell r="A65">
            <v>36465</v>
          </cell>
          <cell r="B65">
            <v>91077</v>
          </cell>
          <cell r="C65">
            <v>893168</v>
          </cell>
        </row>
        <row r="66">
          <cell r="A66">
            <v>36495</v>
          </cell>
          <cell r="B66">
            <v>78148</v>
          </cell>
          <cell r="C66">
            <v>878940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1999</v>
          </cell>
          <cell r="B68">
            <v>1257367</v>
          </cell>
          <cell r="C68">
            <v>12392970</v>
          </cell>
        </row>
        <row r="70">
          <cell r="A70">
            <v>36526</v>
          </cell>
          <cell r="B70">
            <v>90822</v>
          </cell>
          <cell r="C70">
            <v>857755</v>
          </cell>
        </row>
        <row r="71">
          <cell r="A71">
            <v>36557</v>
          </cell>
          <cell r="B71">
            <v>78822</v>
          </cell>
          <cell r="C71">
            <v>776565</v>
          </cell>
        </row>
        <row r="72">
          <cell r="A72">
            <v>36586</v>
          </cell>
          <cell r="B72">
            <v>82440</v>
          </cell>
          <cell r="C72">
            <v>828108</v>
          </cell>
        </row>
        <row r="73">
          <cell r="A73">
            <v>36617</v>
          </cell>
          <cell r="B73">
            <v>76461</v>
          </cell>
          <cell r="C73">
            <v>765793</v>
          </cell>
        </row>
        <row r="74">
          <cell r="A74">
            <v>36647</v>
          </cell>
          <cell r="B74">
            <v>75920</v>
          </cell>
          <cell r="C74">
            <v>773255</v>
          </cell>
        </row>
        <row r="75">
          <cell r="A75">
            <v>36678</v>
          </cell>
          <cell r="B75">
            <v>70053</v>
          </cell>
          <cell r="C75">
            <v>740397</v>
          </cell>
        </row>
        <row r="76">
          <cell r="A76">
            <v>36708</v>
          </cell>
          <cell r="B76">
            <v>67064</v>
          </cell>
          <cell r="C76">
            <v>746226</v>
          </cell>
        </row>
        <row r="77">
          <cell r="A77">
            <v>36739</v>
          </cell>
          <cell r="B77">
            <v>65608</v>
          </cell>
          <cell r="C77">
            <v>722821</v>
          </cell>
        </row>
        <row r="78">
          <cell r="A78">
            <v>36770</v>
          </cell>
          <cell r="B78">
            <v>59231</v>
          </cell>
          <cell r="C78">
            <v>687679</v>
          </cell>
        </row>
        <row r="79">
          <cell r="A79">
            <v>36800</v>
          </cell>
          <cell r="B79">
            <v>59532</v>
          </cell>
          <cell r="C79">
            <v>686483</v>
          </cell>
        </row>
        <row r="80">
          <cell r="A80">
            <v>36831</v>
          </cell>
          <cell r="B80">
            <v>54434</v>
          </cell>
          <cell r="C80">
            <v>605276</v>
          </cell>
        </row>
        <row r="81">
          <cell r="A81">
            <v>36861</v>
          </cell>
          <cell r="B81">
            <v>58694</v>
          </cell>
          <cell r="C81">
            <v>684664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</row>
        <row r="83">
          <cell r="A83">
            <v>2000</v>
          </cell>
          <cell r="B83">
            <v>839081</v>
          </cell>
          <cell r="C83">
            <v>8875022</v>
          </cell>
        </row>
        <row r="85">
          <cell r="A85">
            <v>36892</v>
          </cell>
          <cell r="B85">
            <v>56421</v>
          </cell>
          <cell r="C85">
            <v>635160</v>
          </cell>
        </row>
        <row r="86">
          <cell r="A86">
            <v>36923</v>
          </cell>
          <cell r="B86">
            <v>50941</v>
          </cell>
          <cell r="C86">
            <v>575424</v>
          </cell>
        </row>
        <row r="87">
          <cell r="A87">
            <v>36951</v>
          </cell>
          <cell r="B87">
            <v>43766</v>
          </cell>
          <cell r="C87">
            <v>579036</v>
          </cell>
        </row>
        <row r="88">
          <cell r="A88">
            <v>36982</v>
          </cell>
          <cell r="B88">
            <v>40132</v>
          </cell>
          <cell r="C88">
            <v>547363</v>
          </cell>
        </row>
        <row r="89">
          <cell r="A89">
            <v>37012</v>
          </cell>
          <cell r="B89">
            <v>33856</v>
          </cell>
          <cell r="C89">
            <v>456829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58">
          <cell r="A58">
            <v>35765</v>
          </cell>
          <cell r="B58">
            <v>189366</v>
          </cell>
          <cell r="C58">
            <v>1257287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1997</v>
          </cell>
          <cell r="B60">
            <v>189366</v>
          </cell>
          <cell r="C60">
            <v>1257287</v>
          </cell>
        </row>
        <row r="62">
          <cell r="A62">
            <v>35796</v>
          </cell>
          <cell r="B62">
            <v>270799</v>
          </cell>
          <cell r="C62">
            <v>1952549</v>
          </cell>
        </row>
        <row r="63">
          <cell r="A63">
            <v>35827</v>
          </cell>
          <cell r="B63">
            <v>234644</v>
          </cell>
          <cell r="C63">
            <v>1741291</v>
          </cell>
        </row>
        <row r="64">
          <cell r="A64">
            <v>35855</v>
          </cell>
          <cell r="B64">
            <v>235043</v>
          </cell>
          <cell r="C64">
            <v>1765845</v>
          </cell>
        </row>
        <row r="65">
          <cell r="A65">
            <v>35886</v>
          </cell>
          <cell r="B65">
            <v>207868</v>
          </cell>
          <cell r="C65">
            <v>1633668</v>
          </cell>
        </row>
        <row r="66">
          <cell r="A66">
            <v>35916</v>
          </cell>
          <cell r="B66">
            <v>214959</v>
          </cell>
          <cell r="C66">
            <v>1629496</v>
          </cell>
        </row>
        <row r="67">
          <cell r="A67">
            <v>35947</v>
          </cell>
          <cell r="B67">
            <v>198327</v>
          </cell>
          <cell r="C67">
            <v>1476625</v>
          </cell>
        </row>
        <row r="68">
          <cell r="A68">
            <v>35977</v>
          </cell>
          <cell r="B68">
            <v>208049</v>
          </cell>
          <cell r="C68">
            <v>1507693</v>
          </cell>
        </row>
        <row r="69">
          <cell r="A69">
            <v>36008</v>
          </cell>
          <cell r="B69">
            <v>207340</v>
          </cell>
          <cell r="C69">
            <v>1364061</v>
          </cell>
        </row>
        <row r="70">
          <cell r="A70">
            <v>36039</v>
          </cell>
          <cell r="B70">
            <v>192756</v>
          </cell>
          <cell r="C70">
            <v>1277818</v>
          </cell>
        </row>
        <row r="71">
          <cell r="A71">
            <v>36069</v>
          </cell>
          <cell r="B71">
            <v>197465</v>
          </cell>
          <cell r="C71">
            <v>1295043</v>
          </cell>
        </row>
        <row r="72">
          <cell r="A72">
            <v>36100</v>
          </cell>
          <cell r="B72">
            <v>176849</v>
          </cell>
          <cell r="C72">
            <v>1153036</v>
          </cell>
        </row>
        <row r="73">
          <cell r="A73">
            <v>36130</v>
          </cell>
          <cell r="B73">
            <v>158198</v>
          </cell>
          <cell r="C73">
            <v>1083303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1998</v>
          </cell>
          <cell r="B75">
            <v>2502297</v>
          </cell>
          <cell r="C75">
            <v>17880428</v>
          </cell>
        </row>
        <row r="77">
          <cell r="A77">
            <v>36161</v>
          </cell>
          <cell r="B77">
            <v>123072</v>
          </cell>
          <cell r="C77">
            <v>1054492</v>
          </cell>
        </row>
        <row r="78">
          <cell r="A78">
            <v>36192</v>
          </cell>
          <cell r="B78">
            <v>104053</v>
          </cell>
          <cell r="C78">
            <v>916080</v>
          </cell>
        </row>
        <row r="79">
          <cell r="A79">
            <v>36220</v>
          </cell>
          <cell r="B79">
            <v>115638</v>
          </cell>
          <cell r="C79">
            <v>964936</v>
          </cell>
        </row>
        <row r="80">
          <cell r="A80">
            <v>36251</v>
          </cell>
          <cell r="B80">
            <v>118136</v>
          </cell>
          <cell r="C80">
            <v>968932</v>
          </cell>
        </row>
        <row r="81">
          <cell r="A81">
            <v>36281</v>
          </cell>
          <cell r="B81">
            <v>115997</v>
          </cell>
          <cell r="C81">
            <v>1014366</v>
          </cell>
        </row>
        <row r="82">
          <cell r="A82">
            <v>36312</v>
          </cell>
          <cell r="B82">
            <v>108800</v>
          </cell>
          <cell r="C82">
            <v>925770</v>
          </cell>
        </row>
        <row r="83">
          <cell r="A83">
            <v>36342</v>
          </cell>
          <cell r="B83">
            <v>107531</v>
          </cell>
          <cell r="C83">
            <v>918030</v>
          </cell>
        </row>
        <row r="84">
          <cell r="A84">
            <v>36373</v>
          </cell>
          <cell r="B84">
            <v>110874</v>
          </cell>
          <cell r="C84">
            <v>903539</v>
          </cell>
        </row>
        <row r="85">
          <cell r="A85">
            <v>36404</v>
          </cell>
          <cell r="B85">
            <v>105585</v>
          </cell>
          <cell r="C85">
            <v>852456</v>
          </cell>
        </row>
        <row r="86">
          <cell r="A86">
            <v>36434</v>
          </cell>
          <cell r="B86">
            <v>116846</v>
          </cell>
          <cell r="C86">
            <v>876501</v>
          </cell>
        </row>
        <row r="87">
          <cell r="A87">
            <v>36465</v>
          </cell>
          <cell r="B87">
            <v>107403</v>
          </cell>
          <cell r="C87">
            <v>820475</v>
          </cell>
        </row>
        <row r="88">
          <cell r="A88">
            <v>36495</v>
          </cell>
          <cell r="B88">
            <v>105917</v>
          </cell>
          <cell r="C88">
            <v>835062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1999</v>
          </cell>
          <cell r="B90">
            <v>1339852</v>
          </cell>
          <cell r="C90">
            <v>11050639</v>
          </cell>
        </row>
        <row r="92">
          <cell r="A92">
            <v>36526</v>
          </cell>
          <cell r="B92">
            <v>103263</v>
          </cell>
          <cell r="C92">
            <v>817346</v>
          </cell>
        </row>
        <row r="93">
          <cell r="A93">
            <v>36557</v>
          </cell>
          <cell r="B93">
            <v>96032</v>
          </cell>
          <cell r="C93">
            <v>715928</v>
          </cell>
        </row>
        <row r="94">
          <cell r="A94">
            <v>36586</v>
          </cell>
          <cell r="B94">
            <v>101105</v>
          </cell>
          <cell r="C94">
            <v>769658</v>
          </cell>
        </row>
        <row r="95">
          <cell r="A95">
            <v>36617</v>
          </cell>
          <cell r="B95">
            <v>93868</v>
          </cell>
          <cell r="C95">
            <v>739042</v>
          </cell>
        </row>
        <row r="96">
          <cell r="A96">
            <v>36647</v>
          </cell>
          <cell r="B96">
            <v>96860</v>
          </cell>
          <cell r="C96">
            <v>751763</v>
          </cell>
        </row>
        <row r="97">
          <cell r="A97">
            <v>36678</v>
          </cell>
          <cell r="B97">
            <v>93554</v>
          </cell>
          <cell r="C97">
            <v>738416</v>
          </cell>
        </row>
        <row r="98">
          <cell r="A98">
            <v>36708</v>
          </cell>
          <cell r="B98">
            <v>96382</v>
          </cell>
          <cell r="C98">
            <v>749981</v>
          </cell>
        </row>
        <row r="99">
          <cell r="A99">
            <v>36739</v>
          </cell>
          <cell r="B99">
            <v>97717</v>
          </cell>
          <cell r="C99">
            <v>705034</v>
          </cell>
        </row>
        <row r="100">
          <cell r="A100">
            <v>36770</v>
          </cell>
          <cell r="B100">
            <v>92245</v>
          </cell>
          <cell r="C100">
            <v>706578</v>
          </cell>
        </row>
        <row r="101">
          <cell r="A101">
            <v>36800</v>
          </cell>
          <cell r="B101">
            <v>96803</v>
          </cell>
          <cell r="C101">
            <v>688891</v>
          </cell>
        </row>
        <row r="102">
          <cell r="A102">
            <v>36831</v>
          </cell>
          <cell r="B102">
            <v>91220</v>
          </cell>
          <cell r="C102">
            <v>657597</v>
          </cell>
        </row>
        <row r="103">
          <cell r="A103">
            <v>36861</v>
          </cell>
          <cell r="B103">
            <v>93259</v>
          </cell>
          <cell r="C103">
            <v>717965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2000</v>
          </cell>
          <cell r="B105">
            <v>1152308</v>
          </cell>
          <cell r="C105">
            <v>8758199</v>
          </cell>
        </row>
        <row r="107">
          <cell r="A107">
            <v>36892</v>
          </cell>
          <cell r="B107">
            <v>94245</v>
          </cell>
          <cell r="C107">
            <v>730078</v>
          </cell>
        </row>
        <row r="108">
          <cell r="A108">
            <v>36923</v>
          </cell>
          <cell r="B108">
            <v>83789</v>
          </cell>
          <cell r="C108">
            <v>633066</v>
          </cell>
        </row>
        <row r="109">
          <cell r="A109">
            <v>36951</v>
          </cell>
          <cell r="B109">
            <v>89653</v>
          </cell>
          <cell r="C109">
            <v>648645</v>
          </cell>
        </row>
        <row r="110">
          <cell r="A110">
            <v>36982</v>
          </cell>
          <cell r="B110">
            <v>84135</v>
          </cell>
          <cell r="C110">
            <v>633587</v>
          </cell>
        </row>
        <row r="111">
          <cell r="A111">
            <v>37012</v>
          </cell>
          <cell r="B111">
            <v>59461</v>
          </cell>
          <cell r="C111">
            <v>394334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88">
          <cell r="A88">
            <v>35796</v>
          </cell>
          <cell r="B88">
            <v>186416</v>
          </cell>
          <cell r="C88">
            <v>1302653</v>
          </cell>
        </row>
        <row r="89">
          <cell r="A89">
            <v>35827</v>
          </cell>
          <cell r="B89">
            <v>247779</v>
          </cell>
          <cell r="C89">
            <v>1991316</v>
          </cell>
        </row>
        <row r="90">
          <cell r="A90">
            <v>35855</v>
          </cell>
          <cell r="B90">
            <v>252862</v>
          </cell>
          <cell r="C90">
            <v>2079378</v>
          </cell>
        </row>
        <row r="91">
          <cell r="A91">
            <v>35886</v>
          </cell>
          <cell r="B91">
            <v>229322</v>
          </cell>
          <cell r="C91">
            <v>1932884</v>
          </cell>
        </row>
        <row r="92">
          <cell r="A92">
            <v>35916</v>
          </cell>
          <cell r="B92">
            <v>205026</v>
          </cell>
          <cell r="C92">
            <v>1862913</v>
          </cell>
        </row>
        <row r="93">
          <cell r="A93">
            <v>35947</v>
          </cell>
          <cell r="B93">
            <v>175873</v>
          </cell>
          <cell r="C93">
            <v>1716110</v>
          </cell>
        </row>
        <row r="94">
          <cell r="A94">
            <v>35977</v>
          </cell>
          <cell r="B94">
            <v>176899</v>
          </cell>
          <cell r="C94">
            <v>1857129</v>
          </cell>
        </row>
        <row r="95">
          <cell r="A95">
            <v>36008</v>
          </cell>
          <cell r="B95">
            <v>180318</v>
          </cell>
          <cell r="C95">
            <v>1766557</v>
          </cell>
        </row>
        <row r="96">
          <cell r="A96">
            <v>36039</v>
          </cell>
          <cell r="B96">
            <v>166345</v>
          </cell>
          <cell r="C96">
            <v>1659698</v>
          </cell>
        </row>
        <row r="97">
          <cell r="A97">
            <v>36069</v>
          </cell>
          <cell r="B97">
            <v>165442</v>
          </cell>
          <cell r="C97">
            <v>1571362</v>
          </cell>
        </row>
        <row r="98">
          <cell r="A98">
            <v>36100</v>
          </cell>
          <cell r="B98">
            <v>154994</v>
          </cell>
          <cell r="C98">
            <v>1512571</v>
          </cell>
        </row>
        <row r="99">
          <cell r="A99">
            <v>36130</v>
          </cell>
          <cell r="B99">
            <v>144128</v>
          </cell>
          <cell r="C99">
            <v>1406155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1998</v>
          </cell>
          <cell r="B101">
            <v>2285404</v>
          </cell>
          <cell r="C101">
            <v>20658726</v>
          </cell>
        </row>
        <row r="103">
          <cell r="A103">
            <v>36161</v>
          </cell>
          <cell r="B103">
            <v>136415</v>
          </cell>
          <cell r="C103">
            <v>1277649</v>
          </cell>
        </row>
        <row r="104">
          <cell r="A104">
            <v>36192</v>
          </cell>
          <cell r="B104">
            <v>115780</v>
          </cell>
          <cell r="C104">
            <v>1066376</v>
          </cell>
        </row>
        <row r="105">
          <cell r="A105">
            <v>36220</v>
          </cell>
          <cell r="B105">
            <v>130443</v>
          </cell>
          <cell r="C105">
            <v>1290936</v>
          </cell>
        </row>
        <row r="106">
          <cell r="A106">
            <v>36251</v>
          </cell>
          <cell r="B106">
            <v>121387</v>
          </cell>
          <cell r="C106">
            <v>1079924</v>
          </cell>
        </row>
        <row r="107">
          <cell r="A107">
            <v>36281</v>
          </cell>
          <cell r="B107">
            <v>122314</v>
          </cell>
          <cell r="C107">
            <v>1205842</v>
          </cell>
        </row>
        <row r="108">
          <cell r="A108">
            <v>36312</v>
          </cell>
          <cell r="B108">
            <v>114721</v>
          </cell>
          <cell r="C108">
            <v>1132850</v>
          </cell>
        </row>
        <row r="109">
          <cell r="A109">
            <v>36342</v>
          </cell>
          <cell r="B109">
            <v>114797</v>
          </cell>
          <cell r="C109">
            <v>1103574</v>
          </cell>
        </row>
        <row r="110">
          <cell r="A110">
            <v>36373</v>
          </cell>
          <cell r="B110">
            <v>114214</v>
          </cell>
          <cell r="C110">
            <v>1071747</v>
          </cell>
        </row>
        <row r="111">
          <cell r="A111">
            <v>36404</v>
          </cell>
          <cell r="B111">
            <v>105899</v>
          </cell>
          <cell r="C111">
            <v>986900</v>
          </cell>
        </row>
        <row r="112">
          <cell r="A112">
            <v>36434</v>
          </cell>
          <cell r="B112">
            <v>105386</v>
          </cell>
          <cell r="C112">
            <v>988861</v>
          </cell>
        </row>
        <row r="113">
          <cell r="A113">
            <v>36465</v>
          </cell>
          <cell r="B113">
            <v>100870</v>
          </cell>
          <cell r="C113">
            <v>931319</v>
          </cell>
        </row>
        <row r="114">
          <cell r="A114">
            <v>36495</v>
          </cell>
          <cell r="B114">
            <v>101428</v>
          </cell>
          <cell r="C114">
            <v>930600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1999</v>
          </cell>
          <cell r="B116">
            <v>1383654</v>
          </cell>
          <cell r="C116">
            <v>13066578</v>
          </cell>
        </row>
        <row r="118">
          <cell r="A118">
            <v>36526</v>
          </cell>
          <cell r="B118">
            <v>103612</v>
          </cell>
          <cell r="C118">
            <v>904539</v>
          </cell>
        </row>
        <row r="119">
          <cell r="A119">
            <v>36557</v>
          </cell>
          <cell r="B119">
            <v>104664</v>
          </cell>
          <cell r="C119">
            <v>818557</v>
          </cell>
        </row>
        <row r="120">
          <cell r="A120">
            <v>36586</v>
          </cell>
          <cell r="B120">
            <v>105435</v>
          </cell>
          <cell r="C120">
            <v>896489</v>
          </cell>
        </row>
        <row r="121">
          <cell r="A121">
            <v>36617</v>
          </cell>
          <cell r="B121">
            <v>98336</v>
          </cell>
          <cell r="C121">
            <v>823661</v>
          </cell>
        </row>
        <row r="122">
          <cell r="A122">
            <v>36647</v>
          </cell>
          <cell r="B122">
            <v>99278</v>
          </cell>
          <cell r="C122">
            <v>818985</v>
          </cell>
        </row>
        <row r="123">
          <cell r="A123">
            <v>36678</v>
          </cell>
          <cell r="B123">
            <v>89868</v>
          </cell>
          <cell r="C123">
            <v>778649</v>
          </cell>
        </row>
        <row r="124">
          <cell r="A124">
            <v>36708</v>
          </cell>
          <cell r="B124">
            <v>87676</v>
          </cell>
          <cell r="C124">
            <v>773750</v>
          </cell>
        </row>
        <row r="125">
          <cell r="A125">
            <v>36739</v>
          </cell>
          <cell r="B125">
            <v>81621</v>
          </cell>
          <cell r="C125">
            <v>697108</v>
          </cell>
        </row>
        <row r="126">
          <cell r="A126">
            <v>36770</v>
          </cell>
          <cell r="B126">
            <v>77996</v>
          </cell>
          <cell r="C126">
            <v>681145</v>
          </cell>
        </row>
        <row r="127">
          <cell r="A127">
            <v>36800</v>
          </cell>
          <cell r="B127">
            <v>81373</v>
          </cell>
          <cell r="C127">
            <v>638250</v>
          </cell>
        </row>
        <row r="128">
          <cell r="A128">
            <v>36831</v>
          </cell>
          <cell r="B128">
            <v>75954</v>
          </cell>
          <cell r="C128">
            <v>660367</v>
          </cell>
        </row>
        <row r="129">
          <cell r="A129">
            <v>36861</v>
          </cell>
          <cell r="B129">
            <v>79228</v>
          </cell>
          <cell r="C129">
            <v>654093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2000</v>
          </cell>
          <cell r="B131">
            <v>1085041</v>
          </cell>
          <cell r="C131">
            <v>9145593</v>
          </cell>
        </row>
        <row r="133">
          <cell r="A133">
            <v>36892</v>
          </cell>
          <cell r="B133">
            <v>71635</v>
          </cell>
          <cell r="C133">
            <v>587239</v>
          </cell>
        </row>
        <row r="134">
          <cell r="A134">
            <v>36923</v>
          </cell>
          <cell r="B134">
            <v>68323</v>
          </cell>
          <cell r="C134">
            <v>599688</v>
          </cell>
        </row>
        <row r="135">
          <cell r="A135">
            <v>36951</v>
          </cell>
          <cell r="B135">
            <v>73465</v>
          </cell>
          <cell r="C135">
            <v>645406</v>
          </cell>
        </row>
        <row r="136">
          <cell r="A136">
            <v>36982</v>
          </cell>
          <cell r="B136">
            <v>72750</v>
          </cell>
          <cell r="C136">
            <v>595938</v>
          </cell>
        </row>
        <row r="137">
          <cell r="A137">
            <v>37012</v>
          </cell>
          <cell r="B137">
            <v>54110</v>
          </cell>
          <cell r="C137">
            <v>439073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60">
          <cell r="A60">
            <v>35827</v>
          </cell>
          <cell r="B60">
            <v>137250</v>
          </cell>
          <cell r="C60">
            <v>960940</v>
          </cell>
        </row>
        <row r="61">
          <cell r="A61">
            <v>35855</v>
          </cell>
          <cell r="B61">
            <v>259373</v>
          </cell>
          <cell r="C61">
            <v>1756880</v>
          </cell>
        </row>
        <row r="62">
          <cell r="A62">
            <v>35886</v>
          </cell>
          <cell r="B62">
            <v>221278</v>
          </cell>
          <cell r="C62">
            <v>1818443</v>
          </cell>
        </row>
        <row r="63">
          <cell r="A63">
            <v>35916</v>
          </cell>
          <cell r="B63">
            <v>201525</v>
          </cell>
          <cell r="C63">
            <v>1724022</v>
          </cell>
        </row>
        <row r="64">
          <cell r="A64">
            <v>35947</v>
          </cell>
          <cell r="B64">
            <v>188636</v>
          </cell>
          <cell r="C64">
            <v>1399583</v>
          </cell>
        </row>
        <row r="65">
          <cell r="A65">
            <v>35977</v>
          </cell>
          <cell r="B65">
            <v>197646</v>
          </cell>
          <cell r="C65">
            <v>1330210</v>
          </cell>
        </row>
        <row r="66">
          <cell r="A66">
            <v>36008</v>
          </cell>
          <cell r="B66">
            <v>201444</v>
          </cell>
          <cell r="C66">
            <v>1247697</v>
          </cell>
        </row>
        <row r="67">
          <cell r="A67">
            <v>36039</v>
          </cell>
          <cell r="B67">
            <v>193797</v>
          </cell>
          <cell r="C67">
            <v>1121253</v>
          </cell>
        </row>
        <row r="68">
          <cell r="A68">
            <v>36069</v>
          </cell>
          <cell r="B68">
            <v>187930</v>
          </cell>
          <cell r="C68">
            <v>1117080</v>
          </cell>
        </row>
        <row r="69">
          <cell r="A69">
            <v>36100</v>
          </cell>
          <cell r="B69">
            <v>172395</v>
          </cell>
          <cell r="C69">
            <v>991259</v>
          </cell>
        </row>
        <row r="70">
          <cell r="A70">
            <v>36130</v>
          </cell>
          <cell r="B70">
            <v>164364</v>
          </cell>
          <cell r="C70">
            <v>856935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1998</v>
          </cell>
          <cell r="B72">
            <v>2125638</v>
          </cell>
          <cell r="C72">
            <v>14324302</v>
          </cell>
        </row>
        <row r="74">
          <cell r="A74">
            <v>36161</v>
          </cell>
          <cell r="B74">
            <v>136637</v>
          </cell>
          <cell r="C74">
            <v>902381</v>
          </cell>
        </row>
        <row r="75">
          <cell r="A75">
            <v>36192</v>
          </cell>
          <cell r="B75">
            <v>116477</v>
          </cell>
          <cell r="C75">
            <v>804146</v>
          </cell>
        </row>
        <row r="76">
          <cell r="A76">
            <v>36220</v>
          </cell>
          <cell r="B76">
            <v>126147</v>
          </cell>
          <cell r="C76">
            <v>872839</v>
          </cell>
        </row>
        <row r="77">
          <cell r="A77">
            <v>36251</v>
          </cell>
          <cell r="B77">
            <v>114730</v>
          </cell>
          <cell r="C77">
            <v>841167</v>
          </cell>
        </row>
        <row r="78">
          <cell r="A78">
            <v>36281</v>
          </cell>
          <cell r="B78">
            <v>112316</v>
          </cell>
          <cell r="C78">
            <v>819748</v>
          </cell>
        </row>
        <row r="79">
          <cell r="A79">
            <v>36312</v>
          </cell>
          <cell r="B79">
            <v>105394</v>
          </cell>
          <cell r="C79">
            <v>813763</v>
          </cell>
        </row>
        <row r="80">
          <cell r="A80">
            <v>36342</v>
          </cell>
          <cell r="B80">
            <v>106929</v>
          </cell>
          <cell r="C80">
            <v>821511</v>
          </cell>
        </row>
        <row r="81">
          <cell r="A81">
            <v>36373</v>
          </cell>
          <cell r="B81">
            <v>106427</v>
          </cell>
          <cell r="C81">
            <v>779526</v>
          </cell>
        </row>
        <row r="82">
          <cell r="A82">
            <v>36404</v>
          </cell>
          <cell r="B82">
            <v>96080</v>
          </cell>
          <cell r="C82">
            <v>783349</v>
          </cell>
        </row>
        <row r="83">
          <cell r="A83">
            <v>36434</v>
          </cell>
          <cell r="B83">
            <v>98222</v>
          </cell>
          <cell r="C83">
            <v>749415</v>
          </cell>
        </row>
        <row r="84">
          <cell r="A84">
            <v>36465</v>
          </cell>
          <cell r="B84">
            <v>95263</v>
          </cell>
          <cell r="C84">
            <v>719195</v>
          </cell>
        </row>
        <row r="85">
          <cell r="A85">
            <v>36495</v>
          </cell>
          <cell r="B85">
            <v>93595</v>
          </cell>
          <cell r="C85">
            <v>687790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1999</v>
          </cell>
          <cell r="B87">
            <v>1308217</v>
          </cell>
          <cell r="C87">
            <v>9594830</v>
          </cell>
        </row>
        <row r="89">
          <cell r="A89">
            <v>36526</v>
          </cell>
          <cell r="B89">
            <v>92602</v>
          </cell>
          <cell r="C89">
            <v>698637</v>
          </cell>
        </row>
        <row r="90">
          <cell r="A90">
            <v>36557</v>
          </cell>
          <cell r="B90">
            <v>83818</v>
          </cell>
          <cell r="C90">
            <v>637389</v>
          </cell>
        </row>
        <row r="91">
          <cell r="A91">
            <v>36586</v>
          </cell>
          <cell r="B91">
            <v>88221</v>
          </cell>
          <cell r="C91">
            <v>671415</v>
          </cell>
        </row>
        <row r="92">
          <cell r="A92">
            <v>36617</v>
          </cell>
          <cell r="B92">
            <v>84023</v>
          </cell>
          <cell r="C92">
            <v>650637</v>
          </cell>
        </row>
        <row r="93">
          <cell r="A93">
            <v>36647</v>
          </cell>
          <cell r="B93">
            <v>83126</v>
          </cell>
          <cell r="C93">
            <v>658487</v>
          </cell>
        </row>
        <row r="94">
          <cell r="A94">
            <v>36678</v>
          </cell>
          <cell r="B94">
            <v>79124</v>
          </cell>
          <cell r="C94">
            <v>620677</v>
          </cell>
        </row>
        <row r="95">
          <cell r="A95">
            <v>36708</v>
          </cell>
          <cell r="B95">
            <v>80772</v>
          </cell>
          <cell r="C95">
            <v>636764</v>
          </cell>
        </row>
        <row r="96">
          <cell r="A96">
            <v>36739</v>
          </cell>
          <cell r="B96">
            <v>79696</v>
          </cell>
          <cell r="C96">
            <v>631356</v>
          </cell>
        </row>
        <row r="97">
          <cell r="A97">
            <v>36770</v>
          </cell>
          <cell r="B97">
            <v>76835</v>
          </cell>
          <cell r="C97">
            <v>633009</v>
          </cell>
        </row>
        <row r="98">
          <cell r="A98">
            <v>36800</v>
          </cell>
          <cell r="B98">
            <v>77717</v>
          </cell>
          <cell r="C98">
            <v>595698</v>
          </cell>
        </row>
        <row r="99">
          <cell r="A99">
            <v>36831</v>
          </cell>
          <cell r="B99">
            <v>76845</v>
          </cell>
          <cell r="C99">
            <v>592270</v>
          </cell>
        </row>
        <row r="100">
          <cell r="A100">
            <v>36861</v>
          </cell>
          <cell r="B100">
            <v>74906</v>
          </cell>
          <cell r="C100">
            <v>564227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2000</v>
          </cell>
          <cell r="B102">
            <v>977685</v>
          </cell>
          <cell r="C102">
            <v>7590566</v>
          </cell>
        </row>
        <row r="104">
          <cell r="A104">
            <v>36892</v>
          </cell>
          <cell r="B104">
            <v>77782</v>
          </cell>
          <cell r="C104">
            <v>542022</v>
          </cell>
        </row>
        <row r="105">
          <cell r="A105">
            <v>36923</v>
          </cell>
          <cell r="B105">
            <v>61802</v>
          </cell>
          <cell r="C105">
            <v>498149</v>
          </cell>
        </row>
        <row r="106">
          <cell r="A106">
            <v>36951</v>
          </cell>
          <cell r="B106">
            <v>72744</v>
          </cell>
          <cell r="C106">
            <v>502389</v>
          </cell>
        </row>
        <row r="107">
          <cell r="A107">
            <v>36982</v>
          </cell>
          <cell r="B107">
            <v>67054</v>
          </cell>
          <cell r="C107">
            <v>467733</v>
          </cell>
        </row>
        <row r="108">
          <cell r="A108">
            <v>37012</v>
          </cell>
          <cell r="B108">
            <v>48459</v>
          </cell>
          <cell r="C108">
            <v>381705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48">
          <cell r="A48">
            <v>35855</v>
          </cell>
          <cell r="B48">
            <v>128684</v>
          </cell>
          <cell r="C48">
            <v>1776095</v>
          </cell>
        </row>
        <row r="49">
          <cell r="A49">
            <v>35886</v>
          </cell>
          <cell r="B49">
            <v>187338</v>
          </cell>
          <cell r="C49">
            <v>2661895</v>
          </cell>
        </row>
        <row r="50">
          <cell r="A50">
            <v>35916</v>
          </cell>
          <cell r="B50">
            <v>184769</v>
          </cell>
          <cell r="C50">
            <v>2719639</v>
          </cell>
        </row>
        <row r="51">
          <cell r="A51">
            <v>35947</v>
          </cell>
          <cell r="B51">
            <v>170623</v>
          </cell>
          <cell r="C51">
            <v>2730824</v>
          </cell>
        </row>
        <row r="52">
          <cell r="A52">
            <v>35977</v>
          </cell>
          <cell r="B52">
            <v>156677</v>
          </cell>
          <cell r="C52">
            <v>2810031</v>
          </cell>
        </row>
        <row r="53">
          <cell r="A53">
            <v>36008</v>
          </cell>
          <cell r="B53">
            <v>141453</v>
          </cell>
          <cell r="C53">
            <v>2589987</v>
          </cell>
        </row>
        <row r="54">
          <cell r="A54">
            <v>36039</v>
          </cell>
          <cell r="B54">
            <v>129276</v>
          </cell>
          <cell r="C54">
            <v>2527864</v>
          </cell>
        </row>
        <row r="55">
          <cell r="A55">
            <v>36069</v>
          </cell>
          <cell r="B55">
            <v>132691</v>
          </cell>
          <cell r="C55">
            <v>2365572</v>
          </cell>
        </row>
        <row r="56">
          <cell r="A56">
            <v>36100</v>
          </cell>
          <cell r="B56">
            <v>123079</v>
          </cell>
          <cell r="C56">
            <v>2165250</v>
          </cell>
        </row>
        <row r="57">
          <cell r="A57">
            <v>36130</v>
          </cell>
          <cell r="B57">
            <v>116489</v>
          </cell>
          <cell r="C57">
            <v>2015121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</row>
        <row r="59">
          <cell r="A59">
            <v>1998</v>
          </cell>
          <cell r="B59">
            <v>1471079</v>
          </cell>
          <cell r="C59">
            <v>24362278</v>
          </cell>
        </row>
        <row r="61">
          <cell r="A61">
            <v>36161</v>
          </cell>
          <cell r="B61">
            <v>116684</v>
          </cell>
          <cell r="C61">
            <v>2004598</v>
          </cell>
        </row>
        <row r="62">
          <cell r="A62">
            <v>36192</v>
          </cell>
          <cell r="B62">
            <v>102252</v>
          </cell>
          <cell r="C62">
            <v>1766239</v>
          </cell>
        </row>
        <row r="63">
          <cell r="A63">
            <v>36220</v>
          </cell>
          <cell r="B63">
            <v>111338</v>
          </cell>
          <cell r="C63">
            <v>1915165</v>
          </cell>
        </row>
        <row r="64">
          <cell r="A64">
            <v>36251</v>
          </cell>
          <cell r="B64">
            <v>108488</v>
          </cell>
          <cell r="C64">
            <v>1866080</v>
          </cell>
        </row>
        <row r="65">
          <cell r="A65">
            <v>36281</v>
          </cell>
          <cell r="B65">
            <v>113142</v>
          </cell>
          <cell r="C65">
            <v>1853047</v>
          </cell>
        </row>
        <row r="66">
          <cell r="A66">
            <v>36312</v>
          </cell>
          <cell r="B66">
            <v>102904</v>
          </cell>
          <cell r="C66">
            <v>1712429</v>
          </cell>
        </row>
        <row r="67">
          <cell r="A67">
            <v>36342</v>
          </cell>
          <cell r="B67">
            <v>109929</v>
          </cell>
          <cell r="C67">
            <v>1862129</v>
          </cell>
        </row>
        <row r="68">
          <cell r="A68">
            <v>36373</v>
          </cell>
          <cell r="B68">
            <v>105635</v>
          </cell>
          <cell r="C68">
            <v>1716490</v>
          </cell>
        </row>
        <row r="69">
          <cell r="A69">
            <v>36404</v>
          </cell>
          <cell r="B69">
            <v>99701</v>
          </cell>
          <cell r="C69">
            <v>1624216</v>
          </cell>
        </row>
        <row r="70">
          <cell r="A70">
            <v>36434</v>
          </cell>
          <cell r="B70">
            <v>106201</v>
          </cell>
          <cell r="C70">
            <v>2033566</v>
          </cell>
        </row>
        <row r="71">
          <cell r="A71">
            <v>36465</v>
          </cell>
          <cell r="B71">
            <v>100504</v>
          </cell>
          <cell r="C71">
            <v>2045081</v>
          </cell>
        </row>
        <row r="72">
          <cell r="A72">
            <v>36495</v>
          </cell>
          <cell r="B72">
            <v>101399</v>
          </cell>
          <cell r="C72">
            <v>2121168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1999</v>
          </cell>
          <cell r="B74">
            <v>1278177</v>
          </cell>
          <cell r="C74">
            <v>22520208</v>
          </cell>
        </row>
        <row r="76">
          <cell r="A76">
            <v>36526</v>
          </cell>
          <cell r="B76">
            <v>99580</v>
          </cell>
          <cell r="C76">
            <v>1973858</v>
          </cell>
        </row>
        <row r="77">
          <cell r="A77">
            <v>36557</v>
          </cell>
          <cell r="B77">
            <v>87921</v>
          </cell>
          <cell r="C77">
            <v>1744683</v>
          </cell>
        </row>
        <row r="78">
          <cell r="A78">
            <v>36586</v>
          </cell>
          <cell r="B78">
            <v>90890</v>
          </cell>
          <cell r="C78">
            <v>1728678</v>
          </cell>
        </row>
        <row r="79">
          <cell r="A79">
            <v>36617</v>
          </cell>
          <cell r="B79">
            <v>88187</v>
          </cell>
          <cell r="C79">
            <v>1634252</v>
          </cell>
        </row>
        <row r="80">
          <cell r="A80">
            <v>36647</v>
          </cell>
          <cell r="B80">
            <v>89120</v>
          </cell>
          <cell r="C80">
            <v>1581981</v>
          </cell>
        </row>
        <row r="81">
          <cell r="A81">
            <v>36678</v>
          </cell>
          <cell r="B81">
            <v>89738</v>
          </cell>
          <cell r="C81">
            <v>1582409</v>
          </cell>
        </row>
        <row r="82">
          <cell r="A82">
            <v>36708</v>
          </cell>
          <cell r="B82">
            <v>92517</v>
          </cell>
          <cell r="C82">
            <v>1527495</v>
          </cell>
        </row>
        <row r="83">
          <cell r="A83">
            <v>36739</v>
          </cell>
          <cell r="B83">
            <v>93925</v>
          </cell>
          <cell r="C83">
            <v>1483611</v>
          </cell>
        </row>
        <row r="84">
          <cell r="A84">
            <v>36770</v>
          </cell>
          <cell r="B84">
            <v>91926</v>
          </cell>
          <cell r="C84">
            <v>1443057</v>
          </cell>
        </row>
        <row r="85">
          <cell r="A85">
            <v>36800</v>
          </cell>
          <cell r="B85">
            <v>94915</v>
          </cell>
          <cell r="C85">
            <v>1521484</v>
          </cell>
        </row>
        <row r="86">
          <cell r="A86">
            <v>36831</v>
          </cell>
          <cell r="B86">
            <v>96347</v>
          </cell>
          <cell r="C86">
            <v>1519698</v>
          </cell>
        </row>
        <row r="87">
          <cell r="A87">
            <v>36861</v>
          </cell>
          <cell r="B87">
            <v>93016</v>
          </cell>
          <cell r="C87">
            <v>1482673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2000</v>
          </cell>
          <cell r="B89">
            <v>1108082</v>
          </cell>
          <cell r="C89">
            <v>19223879</v>
          </cell>
        </row>
        <row r="91">
          <cell r="A91">
            <v>36892</v>
          </cell>
          <cell r="B91">
            <v>96622</v>
          </cell>
          <cell r="C91">
            <v>1395261</v>
          </cell>
        </row>
        <row r="92">
          <cell r="A92">
            <v>36923</v>
          </cell>
          <cell r="B92">
            <v>82814</v>
          </cell>
          <cell r="C92">
            <v>1228875</v>
          </cell>
        </row>
        <row r="93">
          <cell r="A93">
            <v>36951</v>
          </cell>
          <cell r="B93">
            <v>89376</v>
          </cell>
          <cell r="C93">
            <v>1333301</v>
          </cell>
        </row>
        <row r="94">
          <cell r="A94">
            <v>36982</v>
          </cell>
          <cell r="B94">
            <v>81925</v>
          </cell>
          <cell r="C94">
            <v>1269255</v>
          </cell>
        </row>
        <row r="95">
          <cell r="A95">
            <v>37012</v>
          </cell>
          <cell r="B95">
            <v>68046</v>
          </cell>
          <cell r="C95">
            <v>749530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57">
          <cell r="A57">
            <v>35886</v>
          </cell>
          <cell r="B57">
            <v>113216</v>
          </cell>
          <cell r="C57">
            <v>1265054</v>
          </cell>
        </row>
        <row r="58">
          <cell r="A58">
            <v>35916</v>
          </cell>
          <cell r="B58">
            <v>132877</v>
          </cell>
          <cell r="C58">
            <v>1930411</v>
          </cell>
        </row>
        <row r="59">
          <cell r="A59">
            <v>35947</v>
          </cell>
          <cell r="B59">
            <v>135867</v>
          </cell>
          <cell r="C59">
            <v>1636046</v>
          </cell>
        </row>
        <row r="60">
          <cell r="A60">
            <v>35977</v>
          </cell>
          <cell r="B60">
            <v>129769</v>
          </cell>
          <cell r="C60">
            <v>1614263</v>
          </cell>
        </row>
        <row r="61">
          <cell r="A61">
            <v>36008</v>
          </cell>
          <cell r="B61">
            <v>126417</v>
          </cell>
          <cell r="C61">
            <v>1623538</v>
          </cell>
        </row>
        <row r="62">
          <cell r="A62">
            <v>36039</v>
          </cell>
          <cell r="B62">
            <v>104208</v>
          </cell>
          <cell r="C62">
            <v>1447290</v>
          </cell>
        </row>
        <row r="63">
          <cell r="A63">
            <v>36069</v>
          </cell>
          <cell r="B63">
            <v>111788</v>
          </cell>
          <cell r="C63">
            <v>1401977</v>
          </cell>
        </row>
        <row r="64">
          <cell r="A64">
            <v>36100</v>
          </cell>
          <cell r="B64">
            <v>95944</v>
          </cell>
          <cell r="C64">
            <v>1278869</v>
          </cell>
        </row>
        <row r="65">
          <cell r="A65">
            <v>36130</v>
          </cell>
          <cell r="B65">
            <v>93072</v>
          </cell>
          <cell r="C65">
            <v>1309288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1998</v>
          </cell>
          <cell r="B67">
            <v>1043158</v>
          </cell>
          <cell r="C67">
            <v>13506736</v>
          </cell>
        </row>
        <row r="69">
          <cell r="A69">
            <v>36161</v>
          </cell>
          <cell r="B69">
            <v>91736</v>
          </cell>
          <cell r="C69">
            <v>1376656</v>
          </cell>
        </row>
        <row r="70">
          <cell r="A70">
            <v>36192</v>
          </cell>
          <cell r="B70">
            <v>82871</v>
          </cell>
          <cell r="C70">
            <v>1308389</v>
          </cell>
        </row>
        <row r="71">
          <cell r="A71">
            <v>36220</v>
          </cell>
          <cell r="B71">
            <v>88198</v>
          </cell>
          <cell r="C71">
            <v>1330420</v>
          </cell>
        </row>
        <row r="72">
          <cell r="A72">
            <v>36251</v>
          </cell>
          <cell r="B72">
            <v>84818</v>
          </cell>
          <cell r="C72">
            <v>1277027</v>
          </cell>
        </row>
        <row r="73">
          <cell r="A73">
            <v>36281</v>
          </cell>
          <cell r="B73">
            <v>95402</v>
          </cell>
          <cell r="C73">
            <v>1021030</v>
          </cell>
        </row>
        <row r="74">
          <cell r="A74">
            <v>36312</v>
          </cell>
          <cell r="B74">
            <v>89604</v>
          </cell>
          <cell r="C74">
            <v>958380</v>
          </cell>
        </row>
        <row r="75">
          <cell r="A75">
            <v>36342</v>
          </cell>
          <cell r="B75">
            <v>89748</v>
          </cell>
          <cell r="C75">
            <v>948010</v>
          </cell>
        </row>
        <row r="76">
          <cell r="A76">
            <v>36373</v>
          </cell>
          <cell r="B76">
            <v>64085</v>
          </cell>
          <cell r="C76">
            <v>893849</v>
          </cell>
        </row>
        <row r="77">
          <cell r="A77">
            <v>36404</v>
          </cell>
          <cell r="B77">
            <v>60892</v>
          </cell>
          <cell r="C77">
            <v>843028</v>
          </cell>
        </row>
        <row r="78">
          <cell r="A78">
            <v>36434</v>
          </cell>
          <cell r="B78">
            <v>65347</v>
          </cell>
          <cell r="C78">
            <v>845853</v>
          </cell>
        </row>
        <row r="79">
          <cell r="A79">
            <v>36465</v>
          </cell>
          <cell r="B79">
            <v>57630</v>
          </cell>
          <cell r="C79">
            <v>802133</v>
          </cell>
        </row>
        <row r="80">
          <cell r="A80">
            <v>36495</v>
          </cell>
          <cell r="B80">
            <v>54908</v>
          </cell>
          <cell r="C80">
            <v>800236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1999</v>
          </cell>
          <cell r="B82">
            <v>925239</v>
          </cell>
          <cell r="C82">
            <v>12405011</v>
          </cell>
        </row>
        <row r="84">
          <cell r="A84">
            <v>36526</v>
          </cell>
          <cell r="B84">
            <v>51958</v>
          </cell>
          <cell r="C84">
            <v>767890</v>
          </cell>
        </row>
        <row r="85">
          <cell r="A85">
            <v>36557</v>
          </cell>
          <cell r="B85">
            <v>49688</v>
          </cell>
          <cell r="C85">
            <v>709362</v>
          </cell>
        </row>
        <row r="86">
          <cell r="A86">
            <v>36586</v>
          </cell>
          <cell r="B86">
            <v>51343</v>
          </cell>
          <cell r="C86">
            <v>774247</v>
          </cell>
        </row>
        <row r="87">
          <cell r="A87">
            <v>36617</v>
          </cell>
          <cell r="B87">
            <v>47461</v>
          </cell>
          <cell r="C87">
            <v>709645</v>
          </cell>
        </row>
        <row r="88">
          <cell r="A88">
            <v>36647</v>
          </cell>
          <cell r="B88">
            <v>48882</v>
          </cell>
          <cell r="C88">
            <v>677046</v>
          </cell>
        </row>
        <row r="89">
          <cell r="A89">
            <v>36678</v>
          </cell>
          <cell r="B89">
            <v>46389</v>
          </cell>
          <cell r="C89">
            <v>642317</v>
          </cell>
        </row>
        <row r="90">
          <cell r="A90">
            <v>36708</v>
          </cell>
          <cell r="B90">
            <v>46588</v>
          </cell>
          <cell r="C90">
            <v>620676</v>
          </cell>
        </row>
        <row r="91">
          <cell r="A91">
            <v>36739</v>
          </cell>
          <cell r="B91">
            <v>43999</v>
          </cell>
          <cell r="C91">
            <v>588972</v>
          </cell>
        </row>
        <row r="92">
          <cell r="A92">
            <v>36770</v>
          </cell>
          <cell r="B92">
            <v>41416</v>
          </cell>
          <cell r="C92">
            <v>589365</v>
          </cell>
        </row>
        <row r="93">
          <cell r="A93">
            <v>36800</v>
          </cell>
          <cell r="B93">
            <v>40301</v>
          </cell>
          <cell r="C93">
            <v>539378</v>
          </cell>
        </row>
        <row r="94">
          <cell r="A94">
            <v>36831</v>
          </cell>
          <cell r="B94">
            <v>40292</v>
          </cell>
          <cell r="C94">
            <v>640235</v>
          </cell>
        </row>
        <row r="95">
          <cell r="A95">
            <v>36861</v>
          </cell>
          <cell r="B95">
            <v>37147</v>
          </cell>
          <cell r="C95">
            <v>740025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2000</v>
          </cell>
          <cell r="B97">
            <v>545464</v>
          </cell>
          <cell r="C97">
            <v>7999158</v>
          </cell>
        </row>
        <row r="99">
          <cell r="A99">
            <v>36892</v>
          </cell>
          <cell r="B99">
            <v>36537</v>
          </cell>
          <cell r="C99">
            <v>693854</v>
          </cell>
        </row>
        <row r="100">
          <cell r="A100">
            <v>36923</v>
          </cell>
          <cell r="B100">
            <v>32930</v>
          </cell>
          <cell r="C100">
            <v>530122</v>
          </cell>
        </row>
        <row r="101">
          <cell r="A101">
            <v>36951</v>
          </cell>
          <cell r="B101">
            <v>37005</v>
          </cell>
          <cell r="C101">
            <v>569278</v>
          </cell>
        </row>
        <row r="102">
          <cell r="A102">
            <v>36982</v>
          </cell>
          <cell r="B102">
            <v>33892</v>
          </cell>
          <cell r="C102">
            <v>533667</v>
          </cell>
        </row>
        <row r="103">
          <cell r="A103">
            <v>37012</v>
          </cell>
          <cell r="B103">
            <v>23750</v>
          </cell>
          <cell r="C103">
            <v>613422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48">
          <cell r="A48">
            <v>35916</v>
          </cell>
          <cell r="B48">
            <v>111393</v>
          </cell>
          <cell r="C48">
            <v>1199738</v>
          </cell>
        </row>
        <row r="49">
          <cell r="A49">
            <v>35947</v>
          </cell>
          <cell r="B49">
            <v>143788</v>
          </cell>
          <cell r="C49">
            <v>2014085</v>
          </cell>
        </row>
        <row r="50">
          <cell r="A50">
            <v>35977</v>
          </cell>
          <cell r="B50">
            <v>142623</v>
          </cell>
          <cell r="C50">
            <v>2343010</v>
          </cell>
        </row>
        <row r="51">
          <cell r="A51">
            <v>36008</v>
          </cell>
          <cell r="B51">
            <v>126762</v>
          </cell>
          <cell r="C51">
            <v>2101986</v>
          </cell>
        </row>
        <row r="52">
          <cell r="A52">
            <v>36039</v>
          </cell>
          <cell r="B52">
            <v>118936</v>
          </cell>
          <cell r="C52">
            <v>1655706</v>
          </cell>
        </row>
        <row r="53">
          <cell r="A53">
            <v>36069</v>
          </cell>
          <cell r="B53">
            <v>119993</v>
          </cell>
          <cell r="C53">
            <v>1764380</v>
          </cell>
        </row>
        <row r="54">
          <cell r="A54">
            <v>36100</v>
          </cell>
          <cell r="B54">
            <v>108993</v>
          </cell>
          <cell r="C54">
            <v>1686144</v>
          </cell>
        </row>
        <row r="55">
          <cell r="A55">
            <v>36130</v>
          </cell>
          <cell r="B55">
            <v>109927</v>
          </cell>
          <cell r="C55">
            <v>1752760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</row>
        <row r="57">
          <cell r="A57">
            <v>1998</v>
          </cell>
          <cell r="B57">
            <v>982415</v>
          </cell>
          <cell r="C57">
            <v>14517809</v>
          </cell>
        </row>
        <row r="59">
          <cell r="A59">
            <v>36161</v>
          </cell>
          <cell r="B59">
            <v>103250</v>
          </cell>
          <cell r="C59">
            <v>1547034</v>
          </cell>
        </row>
        <row r="60">
          <cell r="A60">
            <v>36192</v>
          </cell>
          <cell r="B60">
            <v>87977</v>
          </cell>
          <cell r="C60">
            <v>1591969</v>
          </cell>
        </row>
        <row r="61">
          <cell r="A61">
            <v>36220</v>
          </cell>
          <cell r="B61">
            <v>94130</v>
          </cell>
          <cell r="C61">
            <v>1723632</v>
          </cell>
        </row>
        <row r="62">
          <cell r="A62">
            <v>36251</v>
          </cell>
          <cell r="B62">
            <v>87629</v>
          </cell>
          <cell r="C62">
            <v>1693912</v>
          </cell>
        </row>
        <row r="63">
          <cell r="A63">
            <v>36281</v>
          </cell>
          <cell r="B63">
            <v>91338</v>
          </cell>
          <cell r="C63">
            <v>1641327</v>
          </cell>
        </row>
        <row r="64">
          <cell r="A64">
            <v>36312</v>
          </cell>
          <cell r="B64">
            <v>86733</v>
          </cell>
          <cell r="C64">
            <v>1367235</v>
          </cell>
        </row>
        <row r="65">
          <cell r="A65">
            <v>36342</v>
          </cell>
          <cell r="B65">
            <v>80338</v>
          </cell>
          <cell r="C65">
            <v>1421840</v>
          </cell>
        </row>
        <row r="66">
          <cell r="A66">
            <v>36373</v>
          </cell>
          <cell r="B66">
            <v>83239</v>
          </cell>
          <cell r="C66">
            <v>1501707</v>
          </cell>
        </row>
        <row r="67">
          <cell r="A67">
            <v>36404</v>
          </cell>
          <cell r="B67">
            <v>81666</v>
          </cell>
          <cell r="C67">
            <v>1511270</v>
          </cell>
        </row>
        <row r="68">
          <cell r="A68">
            <v>36434</v>
          </cell>
          <cell r="B68">
            <v>79321</v>
          </cell>
          <cell r="C68">
            <v>1576677</v>
          </cell>
        </row>
        <row r="69">
          <cell r="A69">
            <v>36465</v>
          </cell>
          <cell r="B69">
            <v>76700</v>
          </cell>
          <cell r="C69">
            <v>1549261</v>
          </cell>
        </row>
        <row r="70">
          <cell r="A70">
            <v>36495</v>
          </cell>
          <cell r="B70">
            <v>75106</v>
          </cell>
          <cell r="C70">
            <v>1530074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1999</v>
          </cell>
          <cell r="B72">
            <v>1027427</v>
          </cell>
          <cell r="C72">
            <v>18655938</v>
          </cell>
        </row>
        <row r="74">
          <cell r="A74">
            <v>36526</v>
          </cell>
          <cell r="B74">
            <v>73296</v>
          </cell>
          <cell r="C74">
            <v>1533077</v>
          </cell>
        </row>
        <row r="75">
          <cell r="A75">
            <v>36557</v>
          </cell>
          <cell r="B75">
            <v>68255</v>
          </cell>
          <cell r="C75">
            <v>1490120</v>
          </cell>
        </row>
        <row r="76">
          <cell r="A76">
            <v>36586</v>
          </cell>
          <cell r="B76">
            <v>72129</v>
          </cell>
          <cell r="C76">
            <v>1537113</v>
          </cell>
        </row>
        <row r="77">
          <cell r="A77">
            <v>36617</v>
          </cell>
          <cell r="B77">
            <v>65761</v>
          </cell>
          <cell r="C77">
            <v>1406192</v>
          </cell>
        </row>
        <row r="78">
          <cell r="A78">
            <v>36647</v>
          </cell>
          <cell r="B78">
            <v>70229</v>
          </cell>
          <cell r="C78">
            <v>1397526</v>
          </cell>
        </row>
        <row r="79">
          <cell r="A79">
            <v>36678</v>
          </cell>
          <cell r="B79">
            <v>63972</v>
          </cell>
          <cell r="C79">
            <v>1444138</v>
          </cell>
        </row>
        <row r="80">
          <cell r="A80">
            <v>36708</v>
          </cell>
          <cell r="B80">
            <v>61998</v>
          </cell>
          <cell r="C80">
            <v>1466303</v>
          </cell>
        </row>
        <row r="81">
          <cell r="A81">
            <v>36739</v>
          </cell>
          <cell r="B81">
            <v>60392</v>
          </cell>
          <cell r="C81">
            <v>1436398</v>
          </cell>
        </row>
        <row r="82">
          <cell r="A82">
            <v>36770</v>
          </cell>
          <cell r="B82">
            <v>67339</v>
          </cell>
          <cell r="C82">
            <v>1349218</v>
          </cell>
        </row>
        <row r="83">
          <cell r="A83">
            <v>36800</v>
          </cell>
          <cell r="B83">
            <v>73473</v>
          </cell>
          <cell r="C83">
            <v>1148451</v>
          </cell>
        </row>
        <row r="84">
          <cell r="A84">
            <v>36831</v>
          </cell>
          <cell r="B84">
            <v>71701</v>
          </cell>
          <cell r="C84">
            <v>1113472</v>
          </cell>
        </row>
        <row r="85">
          <cell r="A85">
            <v>36861</v>
          </cell>
          <cell r="B85">
            <v>68843</v>
          </cell>
          <cell r="C85">
            <v>1183615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2000</v>
          </cell>
          <cell r="B87">
            <v>817388</v>
          </cell>
          <cell r="C87">
            <v>16505623</v>
          </cell>
        </row>
        <row r="89">
          <cell r="A89">
            <v>36892</v>
          </cell>
          <cell r="B89">
            <v>75436</v>
          </cell>
          <cell r="C89">
            <v>1185324</v>
          </cell>
        </row>
        <row r="90">
          <cell r="A90">
            <v>36923</v>
          </cell>
          <cell r="B90">
            <v>64038</v>
          </cell>
          <cell r="C90">
            <v>1164377</v>
          </cell>
        </row>
        <row r="91">
          <cell r="A91">
            <v>36951</v>
          </cell>
          <cell r="B91">
            <v>71189</v>
          </cell>
          <cell r="C91">
            <v>1314812</v>
          </cell>
        </row>
        <row r="92">
          <cell r="A92">
            <v>36982</v>
          </cell>
          <cell r="B92">
            <v>66736</v>
          </cell>
          <cell r="C92">
            <v>1237773</v>
          </cell>
        </row>
        <row r="93">
          <cell r="A93">
            <v>37012</v>
          </cell>
          <cell r="B93">
            <v>44505</v>
          </cell>
          <cell r="C93">
            <v>920635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65">
          <cell r="A65">
            <v>35947</v>
          </cell>
          <cell r="B65">
            <v>100803</v>
          </cell>
          <cell r="C65">
            <v>941976</v>
          </cell>
        </row>
        <row r="66">
          <cell r="A66">
            <v>35977</v>
          </cell>
          <cell r="B66">
            <v>163430</v>
          </cell>
          <cell r="C66">
            <v>1816414</v>
          </cell>
        </row>
        <row r="67">
          <cell r="A67">
            <v>36008</v>
          </cell>
          <cell r="B67">
            <v>156775</v>
          </cell>
          <cell r="C67">
            <v>1807252</v>
          </cell>
        </row>
        <row r="68">
          <cell r="A68">
            <v>36039</v>
          </cell>
          <cell r="B68">
            <v>138176</v>
          </cell>
          <cell r="C68">
            <v>1885129</v>
          </cell>
        </row>
        <row r="69">
          <cell r="A69">
            <v>36069</v>
          </cell>
          <cell r="B69">
            <v>139203</v>
          </cell>
          <cell r="C69">
            <v>1869892</v>
          </cell>
        </row>
        <row r="70">
          <cell r="A70">
            <v>36100</v>
          </cell>
          <cell r="B70">
            <v>122344</v>
          </cell>
          <cell r="C70">
            <v>1844828</v>
          </cell>
        </row>
        <row r="71">
          <cell r="A71">
            <v>36130</v>
          </cell>
          <cell r="B71">
            <v>116021</v>
          </cell>
          <cell r="C71">
            <v>1643671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1998</v>
          </cell>
          <cell r="B73">
            <v>936752</v>
          </cell>
          <cell r="C73">
            <v>11809162</v>
          </cell>
        </row>
        <row r="75">
          <cell r="A75">
            <v>36161</v>
          </cell>
          <cell r="B75">
            <v>114477</v>
          </cell>
          <cell r="C75">
            <v>1577363</v>
          </cell>
        </row>
        <row r="76">
          <cell r="A76">
            <v>36192</v>
          </cell>
          <cell r="B76">
            <v>100199</v>
          </cell>
          <cell r="C76">
            <v>1388407</v>
          </cell>
        </row>
        <row r="77">
          <cell r="A77">
            <v>36220</v>
          </cell>
          <cell r="B77">
            <v>107792</v>
          </cell>
          <cell r="C77">
            <v>1493035</v>
          </cell>
        </row>
        <row r="78">
          <cell r="A78">
            <v>36251</v>
          </cell>
          <cell r="B78">
            <v>95905</v>
          </cell>
          <cell r="C78">
            <v>1280378</v>
          </cell>
        </row>
        <row r="79">
          <cell r="A79">
            <v>36281</v>
          </cell>
          <cell r="B79">
            <v>83302</v>
          </cell>
          <cell r="C79">
            <v>1286467</v>
          </cell>
        </row>
        <row r="80">
          <cell r="A80">
            <v>36312</v>
          </cell>
          <cell r="B80">
            <v>83320</v>
          </cell>
          <cell r="C80">
            <v>1267631</v>
          </cell>
        </row>
        <row r="81">
          <cell r="A81">
            <v>36342</v>
          </cell>
          <cell r="B81">
            <v>87869</v>
          </cell>
          <cell r="C81">
            <v>1457348</v>
          </cell>
        </row>
        <row r="82">
          <cell r="A82">
            <v>36373</v>
          </cell>
          <cell r="B82">
            <v>78343</v>
          </cell>
          <cell r="C82">
            <v>1291910</v>
          </cell>
        </row>
        <row r="83">
          <cell r="A83">
            <v>36404</v>
          </cell>
          <cell r="B83">
            <v>69363</v>
          </cell>
          <cell r="C83">
            <v>1060201</v>
          </cell>
        </row>
        <row r="84">
          <cell r="A84">
            <v>36434</v>
          </cell>
          <cell r="B84">
            <v>69892</v>
          </cell>
          <cell r="C84">
            <v>999738</v>
          </cell>
        </row>
        <row r="85">
          <cell r="A85">
            <v>36465</v>
          </cell>
          <cell r="B85">
            <v>61910</v>
          </cell>
          <cell r="C85">
            <v>1116772</v>
          </cell>
        </row>
        <row r="86">
          <cell r="A86">
            <v>36495</v>
          </cell>
          <cell r="B86">
            <v>62416</v>
          </cell>
          <cell r="C86">
            <v>1215911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1999</v>
          </cell>
          <cell r="B88">
            <v>1014788</v>
          </cell>
          <cell r="C88">
            <v>15435161</v>
          </cell>
        </row>
        <row r="90">
          <cell r="A90">
            <v>36526</v>
          </cell>
          <cell r="B90">
            <v>61240</v>
          </cell>
          <cell r="C90">
            <v>1285148</v>
          </cell>
        </row>
        <row r="91">
          <cell r="A91">
            <v>36557</v>
          </cell>
          <cell r="B91">
            <v>56405</v>
          </cell>
          <cell r="C91">
            <v>1124122</v>
          </cell>
        </row>
        <row r="92">
          <cell r="A92">
            <v>36586</v>
          </cell>
          <cell r="B92">
            <v>57591</v>
          </cell>
          <cell r="C92">
            <v>1179217</v>
          </cell>
        </row>
        <row r="93">
          <cell r="A93">
            <v>36617</v>
          </cell>
          <cell r="B93">
            <v>53793</v>
          </cell>
          <cell r="C93">
            <v>1127505</v>
          </cell>
        </row>
        <row r="94">
          <cell r="A94">
            <v>36647</v>
          </cell>
          <cell r="B94">
            <v>52937</v>
          </cell>
          <cell r="C94">
            <v>1099268</v>
          </cell>
        </row>
        <row r="95">
          <cell r="A95">
            <v>36678</v>
          </cell>
          <cell r="B95">
            <v>50767</v>
          </cell>
          <cell r="C95">
            <v>1084504</v>
          </cell>
        </row>
        <row r="96">
          <cell r="A96">
            <v>36708</v>
          </cell>
          <cell r="B96">
            <v>49695</v>
          </cell>
          <cell r="C96">
            <v>1073890</v>
          </cell>
        </row>
        <row r="97">
          <cell r="A97">
            <v>36739</v>
          </cell>
          <cell r="B97">
            <v>48946</v>
          </cell>
          <cell r="C97">
            <v>1038765</v>
          </cell>
        </row>
        <row r="98">
          <cell r="A98">
            <v>36770</v>
          </cell>
          <cell r="B98">
            <v>45686</v>
          </cell>
          <cell r="C98">
            <v>950584</v>
          </cell>
        </row>
        <row r="99">
          <cell r="A99">
            <v>36800</v>
          </cell>
          <cell r="B99">
            <v>43837</v>
          </cell>
          <cell r="C99">
            <v>708230</v>
          </cell>
        </row>
        <row r="100">
          <cell r="A100">
            <v>36831</v>
          </cell>
          <cell r="B100">
            <v>42236</v>
          </cell>
          <cell r="C100">
            <v>940647</v>
          </cell>
        </row>
        <row r="101">
          <cell r="A101">
            <v>36861</v>
          </cell>
          <cell r="B101">
            <v>45133</v>
          </cell>
          <cell r="C101">
            <v>841139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2000</v>
          </cell>
          <cell r="B103">
            <v>608266</v>
          </cell>
          <cell r="C103">
            <v>12453019</v>
          </cell>
        </row>
        <row r="105">
          <cell r="A105">
            <v>36892</v>
          </cell>
          <cell r="B105">
            <v>46418</v>
          </cell>
          <cell r="C105">
            <v>922996</v>
          </cell>
        </row>
        <row r="106">
          <cell r="A106">
            <v>36923</v>
          </cell>
          <cell r="B106">
            <v>41106</v>
          </cell>
          <cell r="C106">
            <v>916836</v>
          </cell>
        </row>
        <row r="107">
          <cell r="A107">
            <v>36951</v>
          </cell>
          <cell r="B107">
            <v>42996</v>
          </cell>
          <cell r="C107">
            <v>901400</v>
          </cell>
        </row>
        <row r="108">
          <cell r="A108">
            <v>36982</v>
          </cell>
          <cell r="B108">
            <v>39513</v>
          </cell>
          <cell r="C108">
            <v>942255</v>
          </cell>
        </row>
        <row r="109">
          <cell r="A109">
            <v>37012</v>
          </cell>
          <cell r="B109">
            <v>34908</v>
          </cell>
          <cell r="C109">
            <v>859394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34">
          <cell r="A34">
            <v>35977</v>
          </cell>
          <cell r="B34">
            <v>63803</v>
          </cell>
          <cell r="C34">
            <v>1166787</v>
          </cell>
        </row>
        <row r="35">
          <cell r="A35">
            <v>36008</v>
          </cell>
          <cell r="B35">
            <v>95581</v>
          </cell>
          <cell r="C35">
            <v>1920163</v>
          </cell>
        </row>
        <row r="36">
          <cell r="A36">
            <v>36039</v>
          </cell>
          <cell r="B36">
            <v>87943</v>
          </cell>
          <cell r="C36">
            <v>1629651</v>
          </cell>
        </row>
        <row r="37">
          <cell r="A37">
            <v>36069</v>
          </cell>
          <cell r="B37">
            <v>103108</v>
          </cell>
          <cell r="C37">
            <v>1486504</v>
          </cell>
        </row>
        <row r="38">
          <cell r="A38">
            <v>36100</v>
          </cell>
          <cell r="B38">
            <v>92676</v>
          </cell>
          <cell r="C38">
            <v>1307781</v>
          </cell>
        </row>
        <row r="39">
          <cell r="A39">
            <v>36130</v>
          </cell>
          <cell r="B39">
            <v>84946</v>
          </cell>
          <cell r="C39">
            <v>1122850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</row>
        <row r="41">
          <cell r="A41">
            <v>1998</v>
          </cell>
          <cell r="B41">
            <v>528057</v>
          </cell>
          <cell r="C41">
            <v>8633736</v>
          </cell>
        </row>
        <row r="43">
          <cell r="A43">
            <v>36161</v>
          </cell>
          <cell r="B43">
            <v>85910</v>
          </cell>
          <cell r="C43">
            <v>1099279</v>
          </cell>
        </row>
        <row r="44">
          <cell r="A44">
            <v>36192</v>
          </cell>
          <cell r="B44">
            <v>79100</v>
          </cell>
          <cell r="C44">
            <v>965319</v>
          </cell>
        </row>
        <row r="45">
          <cell r="A45">
            <v>36220</v>
          </cell>
          <cell r="B45">
            <v>88063</v>
          </cell>
          <cell r="C45">
            <v>954571</v>
          </cell>
        </row>
        <row r="46">
          <cell r="A46">
            <v>36251</v>
          </cell>
          <cell r="B46">
            <v>84224</v>
          </cell>
          <cell r="C46">
            <v>930632</v>
          </cell>
        </row>
        <row r="47">
          <cell r="A47">
            <v>36281</v>
          </cell>
          <cell r="B47">
            <v>76392</v>
          </cell>
          <cell r="C47">
            <v>927688</v>
          </cell>
        </row>
        <row r="48">
          <cell r="A48">
            <v>36312</v>
          </cell>
          <cell r="B48">
            <v>71427</v>
          </cell>
          <cell r="C48">
            <v>812595</v>
          </cell>
        </row>
        <row r="49">
          <cell r="A49">
            <v>36342</v>
          </cell>
          <cell r="B49">
            <v>69280</v>
          </cell>
          <cell r="C49">
            <v>801156</v>
          </cell>
        </row>
        <row r="50">
          <cell r="A50">
            <v>36373</v>
          </cell>
          <cell r="B50">
            <v>69412</v>
          </cell>
          <cell r="C50">
            <v>776635</v>
          </cell>
        </row>
        <row r="51">
          <cell r="A51">
            <v>36404</v>
          </cell>
          <cell r="B51">
            <v>61678</v>
          </cell>
          <cell r="C51">
            <v>729705</v>
          </cell>
        </row>
        <row r="52">
          <cell r="A52">
            <v>36434</v>
          </cell>
          <cell r="B52">
            <v>64140</v>
          </cell>
          <cell r="C52">
            <v>711315</v>
          </cell>
        </row>
        <row r="53">
          <cell r="A53">
            <v>36465</v>
          </cell>
          <cell r="B53">
            <v>60080</v>
          </cell>
          <cell r="C53">
            <v>666947</v>
          </cell>
        </row>
        <row r="54">
          <cell r="A54">
            <v>36495</v>
          </cell>
          <cell r="B54">
            <v>62247</v>
          </cell>
          <cell r="C54">
            <v>670316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</row>
        <row r="56">
          <cell r="A56">
            <v>1999</v>
          </cell>
          <cell r="B56">
            <v>871953</v>
          </cell>
          <cell r="C56">
            <v>10046158</v>
          </cell>
        </row>
        <row r="58">
          <cell r="A58">
            <v>36526</v>
          </cell>
          <cell r="B58">
            <v>61700</v>
          </cell>
          <cell r="C58">
            <v>681778</v>
          </cell>
        </row>
        <row r="59">
          <cell r="A59">
            <v>36557</v>
          </cell>
          <cell r="B59">
            <v>53125</v>
          </cell>
          <cell r="C59">
            <v>604618</v>
          </cell>
        </row>
        <row r="60">
          <cell r="A60">
            <v>36586</v>
          </cell>
          <cell r="B60">
            <v>60393</v>
          </cell>
          <cell r="C60">
            <v>643283</v>
          </cell>
        </row>
        <row r="61">
          <cell r="A61">
            <v>36617</v>
          </cell>
          <cell r="B61">
            <v>50311</v>
          </cell>
          <cell r="C61">
            <v>652240</v>
          </cell>
        </row>
        <row r="62">
          <cell r="A62">
            <v>36647</v>
          </cell>
          <cell r="B62">
            <v>48788</v>
          </cell>
          <cell r="C62">
            <v>710925</v>
          </cell>
        </row>
        <row r="63">
          <cell r="A63">
            <v>36678</v>
          </cell>
          <cell r="B63">
            <v>46853</v>
          </cell>
          <cell r="C63">
            <v>655996</v>
          </cell>
        </row>
        <row r="64">
          <cell r="A64">
            <v>36708</v>
          </cell>
          <cell r="B64">
            <v>46241</v>
          </cell>
          <cell r="C64">
            <v>571495</v>
          </cell>
        </row>
        <row r="65">
          <cell r="A65">
            <v>36739</v>
          </cell>
          <cell r="B65">
            <v>45521</v>
          </cell>
          <cell r="C65">
            <v>567984</v>
          </cell>
        </row>
        <row r="66">
          <cell r="A66">
            <v>36770</v>
          </cell>
          <cell r="B66">
            <v>45227</v>
          </cell>
          <cell r="C66">
            <v>554823</v>
          </cell>
        </row>
        <row r="67">
          <cell r="A67">
            <v>36800</v>
          </cell>
          <cell r="B67">
            <v>44696</v>
          </cell>
          <cell r="C67">
            <v>492483</v>
          </cell>
        </row>
        <row r="68">
          <cell r="A68">
            <v>36831</v>
          </cell>
          <cell r="B68">
            <v>48041</v>
          </cell>
          <cell r="C68">
            <v>487978</v>
          </cell>
        </row>
        <row r="69">
          <cell r="A69">
            <v>36861</v>
          </cell>
          <cell r="B69">
            <v>48896</v>
          </cell>
          <cell r="C69">
            <v>500187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2000</v>
          </cell>
          <cell r="B71">
            <v>599792</v>
          </cell>
          <cell r="C71">
            <v>7123790</v>
          </cell>
        </row>
        <row r="73">
          <cell r="A73">
            <v>36892</v>
          </cell>
          <cell r="B73">
            <v>48730</v>
          </cell>
          <cell r="C73">
            <v>517004</v>
          </cell>
        </row>
        <row r="74">
          <cell r="A74">
            <v>36923</v>
          </cell>
          <cell r="B74">
            <v>45060</v>
          </cell>
          <cell r="C74">
            <v>432515</v>
          </cell>
        </row>
        <row r="75">
          <cell r="A75">
            <v>36951</v>
          </cell>
          <cell r="B75">
            <v>48665</v>
          </cell>
          <cell r="C75">
            <v>476155</v>
          </cell>
        </row>
        <row r="76">
          <cell r="A76">
            <v>36982</v>
          </cell>
          <cell r="B76">
            <v>44795</v>
          </cell>
          <cell r="C76">
            <v>438117</v>
          </cell>
        </row>
        <row r="77">
          <cell r="A77">
            <v>37012</v>
          </cell>
          <cell r="B77">
            <v>34054</v>
          </cell>
          <cell r="C77">
            <v>422777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9-1970"/>
    </sheetNames>
    <sheetDataSet>
      <sheetData sheetId="0">
        <row r="472">
          <cell r="A472">
            <v>34335</v>
          </cell>
          <cell r="B472">
            <v>3039923</v>
          </cell>
          <cell r="C472">
            <v>10549805</v>
          </cell>
        </row>
        <row r="473">
          <cell r="A473">
            <v>34366</v>
          </cell>
          <cell r="B473">
            <v>2716752</v>
          </cell>
          <cell r="C473">
            <v>9915077</v>
          </cell>
        </row>
        <row r="474">
          <cell r="A474">
            <v>34394</v>
          </cell>
          <cell r="B474">
            <v>2998127</v>
          </cell>
          <cell r="C474">
            <v>10941155</v>
          </cell>
        </row>
        <row r="475">
          <cell r="A475">
            <v>34425</v>
          </cell>
          <cell r="B475">
            <v>2862909</v>
          </cell>
          <cell r="C475">
            <v>10624757</v>
          </cell>
        </row>
        <row r="476">
          <cell r="A476">
            <v>34455</v>
          </cell>
          <cell r="B476">
            <v>2938953</v>
          </cell>
          <cell r="C476">
            <v>10757138</v>
          </cell>
        </row>
        <row r="477">
          <cell r="A477">
            <v>34486</v>
          </cell>
          <cell r="B477">
            <v>2802456</v>
          </cell>
          <cell r="C477">
            <v>10405838</v>
          </cell>
        </row>
        <row r="478">
          <cell r="A478">
            <v>34516</v>
          </cell>
          <cell r="B478">
            <v>2890349</v>
          </cell>
          <cell r="C478">
            <v>10556516</v>
          </cell>
        </row>
        <row r="479">
          <cell r="A479">
            <v>34547</v>
          </cell>
          <cell r="B479">
            <v>2892436</v>
          </cell>
          <cell r="C479">
            <v>10688799</v>
          </cell>
        </row>
        <row r="480">
          <cell r="A480">
            <v>34578</v>
          </cell>
          <cell r="B480">
            <v>2814936</v>
          </cell>
          <cell r="C480">
            <v>10213349</v>
          </cell>
        </row>
        <row r="481">
          <cell r="A481">
            <v>34608</v>
          </cell>
          <cell r="B481">
            <v>2914797</v>
          </cell>
          <cell r="C481">
            <v>10533803</v>
          </cell>
        </row>
        <row r="482">
          <cell r="A482">
            <v>34639</v>
          </cell>
          <cell r="B482">
            <v>2821724</v>
          </cell>
          <cell r="C482">
            <v>10229868</v>
          </cell>
        </row>
        <row r="483">
          <cell r="A483">
            <v>34669</v>
          </cell>
          <cell r="B483">
            <v>2905949</v>
          </cell>
          <cell r="C483">
            <v>10564237</v>
          </cell>
        </row>
        <row r="484">
          <cell r="A484" t="str">
            <v>Totals:</v>
          </cell>
          <cell r="B484" t="str">
            <v>__________</v>
          </cell>
          <cell r="C484" t="str">
            <v>__________</v>
          </cell>
        </row>
        <row r="485">
          <cell r="A485">
            <v>1994</v>
          </cell>
          <cell r="B485">
            <v>34599311</v>
          </cell>
          <cell r="C485">
            <v>125980342</v>
          </cell>
        </row>
        <row r="487">
          <cell r="A487">
            <v>34700</v>
          </cell>
          <cell r="B487">
            <v>2878255</v>
          </cell>
          <cell r="C487">
            <v>10338230</v>
          </cell>
        </row>
        <row r="488">
          <cell r="A488">
            <v>34731</v>
          </cell>
          <cell r="B488">
            <v>2606175</v>
          </cell>
          <cell r="C488">
            <v>9207896</v>
          </cell>
        </row>
        <row r="489">
          <cell r="A489">
            <v>34759</v>
          </cell>
          <cell r="B489">
            <v>2863008</v>
          </cell>
          <cell r="C489">
            <v>10333078</v>
          </cell>
        </row>
        <row r="490">
          <cell r="A490">
            <v>34790</v>
          </cell>
          <cell r="B490">
            <v>2766405</v>
          </cell>
          <cell r="C490">
            <v>10059214</v>
          </cell>
        </row>
        <row r="491">
          <cell r="A491">
            <v>34820</v>
          </cell>
          <cell r="B491">
            <v>2814122</v>
          </cell>
          <cell r="C491">
            <v>10131778</v>
          </cell>
        </row>
        <row r="492">
          <cell r="A492">
            <v>34851</v>
          </cell>
          <cell r="B492">
            <v>2708731</v>
          </cell>
          <cell r="C492">
            <v>9750800</v>
          </cell>
        </row>
        <row r="493">
          <cell r="A493">
            <v>34881</v>
          </cell>
          <cell r="B493">
            <v>2759585</v>
          </cell>
          <cell r="C493">
            <v>9986626</v>
          </cell>
        </row>
        <row r="494">
          <cell r="A494">
            <v>34912</v>
          </cell>
          <cell r="B494">
            <v>2745937</v>
          </cell>
          <cell r="C494">
            <v>9867457</v>
          </cell>
        </row>
        <row r="495">
          <cell r="A495">
            <v>34943</v>
          </cell>
          <cell r="B495">
            <v>2648568</v>
          </cell>
          <cell r="C495">
            <v>9603975</v>
          </cell>
        </row>
        <row r="496">
          <cell r="A496">
            <v>34973</v>
          </cell>
          <cell r="B496">
            <v>2763398</v>
          </cell>
          <cell r="C496">
            <v>9473542</v>
          </cell>
        </row>
        <row r="497">
          <cell r="A497">
            <v>35004</v>
          </cell>
          <cell r="B497">
            <v>2641699</v>
          </cell>
          <cell r="C497">
            <v>9703413</v>
          </cell>
        </row>
        <row r="498">
          <cell r="A498">
            <v>35034</v>
          </cell>
          <cell r="B498">
            <v>2724345</v>
          </cell>
          <cell r="C498">
            <v>9735351</v>
          </cell>
        </row>
        <row r="499">
          <cell r="A499" t="str">
            <v>Totals:</v>
          </cell>
          <cell r="B499" t="str">
            <v>__________</v>
          </cell>
          <cell r="C499" t="str">
            <v>__________</v>
          </cell>
        </row>
        <row r="500">
          <cell r="A500">
            <v>1995</v>
          </cell>
          <cell r="B500">
            <v>32920228</v>
          </cell>
          <cell r="C500">
            <v>118191360</v>
          </cell>
        </row>
        <row r="502">
          <cell r="A502">
            <v>35065</v>
          </cell>
          <cell r="B502">
            <v>2695113</v>
          </cell>
          <cell r="C502">
            <v>9778462</v>
          </cell>
        </row>
        <row r="503">
          <cell r="A503">
            <v>35096</v>
          </cell>
          <cell r="B503">
            <v>2523974</v>
          </cell>
          <cell r="C503">
            <v>9147738</v>
          </cell>
        </row>
        <row r="504">
          <cell r="A504">
            <v>35125</v>
          </cell>
          <cell r="B504">
            <v>2689252</v>
          </cell>
          <cell r="C504">
            <v>9566436</v>
          </cell>
        </row>
        <row r="505">
          <cell r="A505">
            <v>35156</v>
          </cell>
          <cell r="B505">
            <v>2569342</v>
          </cell>
          <cell r="C505">
            <v>9066969</v>
          </cell>
        </row>
        <row r="506">
          <cell r="A506">
            <v>35186</v>
          </cell>
          <cell r="B506">
            <v>2633117</v>
          </cell>
          <cell r="C506">
            <v>8917769</v>
          </cell>
        </row>
        <row r="507">
          <cell r="A507">
            <v>35217</v>
          </cell>
          <cell r="B507">
            <v>2513237</v>
          </cell>
          <cell r="C507">
            <v>8695650</v>
          </cell>
        </row>
        <row r="508">
          <cell r="A508">
            <v>35247</v>
          </cell>
          <cell r="B508">
            <v>2591011</v>
          </cell>
          <cell r="C508">
            <v>9112911</v>
          </cell>
        </row>
        <row r="509">
          <cell r="A509">
            <v>35278</v>
          </cell>
          <cell r="B509">
            <v>2602491</v>
          </cell>
          <cell r="C509">
            <v>8977555</v>
          </cell>
        </row>
        <row r="510">
          <cell r="A510">
            <v>35309</v>
          </cell>
          <cell r="B510">
            <v>2520593</v>
          </cell>
          <cell r="C510">
            <v>8640214</v>
          </cell>
        </row>
        <row r="511">
          <cell r="A511">
            <v>35339</v>
          </cell>
          <cell r="B511">
            <v>2619145</v>
          </cell>
          <cell r="C511">
            <v>8762419</v>
          </cell>
        </row>
        <row r="512">
          <cell r="A512">
            <v>35370</v>
          </cell>
          <cell r="B512">
            <v>2513360</v>
          </cell>
          <cell r="C512">
            <v>8611874</v>
          </cell>
        </row>
        <row r="513">
          <cell r="A513">
            <v>35400</v>
          </cell>
          <cell r="B513">
            <v>2592238</v>
          </cell>
          <cell r="C513">
            <v>8827663</v>
          </cell>
        </row>
        <row r="514">
          <cell r="A514" t="str">
            <v>Totals:</v>
          </cell>
          <cell r="B514" t="str">
            <v>__________</v>
          </cell>
          <cell r="C514" t="str">
            <v>__________</v>
          </cell>
        </row>
        <row r="515">
          <cell r="A515">
            <v>1996</v>
          </cell>
          <cell r="B515">
            <v>31062873</v>
          </cell>
          <cell r="C515">
            <v>108105660</v>
          </cell>
        </row>
        <row r="517">
          <cell r="A517">
            <v>35431</v>
          </cell>
          <cell r="B517">
            <v>2518943</v>
          </cell>
          <cell r="C517">
            <v>8827808</v>
          </cell>
        </row>
        <row r="518">
          <cell r="A518">
            <v>35462</v>
          </cell>
          <cell r="B518">
            <v>2312558</v>
          </cell>
          <cell r="C518">
            <v>8172848</v>
          </cell>
        </row>
        <row r="519">
          <cell r="A519">
            <v>35490</v>
          </cell>
          <cell r="B519">
            <v>2538640</v>
          </cell>
          <cell r="C519">
            <v>8969379</v>
          </cell>
        </row>
        <row r="520">
          <cell r="A520">
            <v>35521</v>
          </cell>
          <cell r="B520">
            <v>2450810</v>
          </cell>
          <cell r="C520">
            <v>8584973</v>
          </cell>
        </row>
        <row r="521">
          <cell r="A521">
            <v>35551</v>
          </cell>
          <cell r="B521">
            <v>2531341</v>
          </cell>
          <cell r="C521">
            <v>8929483</v>
          </cell>
        </row>
        <row r="522">
          <cell r="A522">
            <v>35582</v>
          </cell>
          <cell r="B522">
            <v>2427582</v>
          </cell>
          <cell r="C522">
            <v>8510236</v>
          </cell>
        </row>
        <row r="523">
          <cell r="A523">
            <v>35612</v>
          </cell>
          <cell r="B523">
            <v>2518159</v>
          </cell>
          <cell r="C523">
            <v>8834212</v>
          </cell>
        </row>
        <row r="524">
          <cell r="A524">
            <v>35643</v>
          </cell>
          <cell r="B524">
            <v>2507623</v>
          </cell>
          <cell r="C524">
            <v>8641598</v>
          </cell>
        </row>
        <row r="525">
          <cell r="A525">
            <v>35674</v>
          </cell>
          <cell r="B525">
            <v>2408801</v>
          </cell>
          <cell r="C525">
            <v>8461965</v>
          </cell>
        </row>
        <row r="526">
          <cell r="A526">
            <v>35704</v>
          </cell>
          <cell r="B526">
            <v>2518330</v>
          </cell>
          <cell r="C526">
            <v>8548160</v>
          </cell>
        </row>
        <row r="527">
          <cell r="A527">
            <v>35735</v>
          </cell>
          <cell r="B527">
            <v>2446878</v>
          </cell>
          <cell r="C527">
            <v>8237059</v>
          </cell>
        </row>
        <row r="528">
          <cell r="A528">
            <v>35765</v>
          </cell>
          <cell r="B528">
            <v>2494523</v>
          </cell>
          <cell r="C528">
            <v>8360527</v>
          </cell>
        </row>
        <row r="529">
          <cell r="A529" t="str">
            <v>Totals:</v>
          </cell>
          <cell r="B529" t="str">
            <v>__________</v>
          </cell>
          <cell r="C529" t="str">
            <v>__________</v>
          </cell>
        </row>
        <row r="530">
          <cell r="A530">
            <v>1997</v>
          </cell>
          <cell r="B530">
            <v>29674188</v>
          </cell>
          <cell r="C530">
            <v>103078248</v>
          </cell>
        </row>
        <row r="532">
          <cell r="A532">
            <v>35796</v>
          </cell>
          <cell r="B532">
            <v>2506651</v>
          </cell>
          <cell r="C532">
            <v>8448489</v>
          </cell>
        </row>
        <row r="533">
          <cell r="A533">
            <v>35827</v>
          </cell>
          <cell r="B533">
            <v>2266388</v>
          </cell>
          <cell r="C533">
            <v>7519343</v>
          </cell>
        </row>
        <row r="534">
          <cell r="A534">
            <v>35855</v>
          </cell>
          <cell r="B534">
            <v>2421847</v>
          </cell>
          <cell r="C534">
            <v>8025842</v>
          </cell>
        </row>
        <row r="535">
          <cell r="A535">
            <v>35886</v>
          </cell>
          <cell r="B535">
            <v>2336606</v>
          </cell>
          <cell r="C535">
            <v>7650075</v>
          </cell>
        </row>
        <row r="536">
          <cell r="A536">
            <v>35916</v>
          </cell>
          <cell r="B536">
            <v>2469741</v>
          </cell>
          <cell r="C536">
            <v>7954362</v>
          </cell>
        </row>
        <row r="537">
          <cell r="A537">
            <v>35947</v>
          </cell>
          <cell r="B537">
            <v>2349582</v>
          </cell>
          <cell r="C537">
            <v>7655418</v>
          </cell>
        </row>
        <row r="538">
          <cell r="A538">
            <v>35977</v>
          </cell>
          <cell r="B538">
            <v>2379240</v>
          </cell>
          <cell r="C538">
            <v>7743415</v>
          </cell>
        </row>
        <row r="539">
          <cell r="A539">
            <v>36008</v>
          </cell>
          <cell r="B539">
            <v>2414355</v>
          </cell>
          <cell r="C539">
            <v>7752516</v>
          </cell>
        </row>
        <row r="540">
          <cell r="A540">
            <v>36039</v>
          </cell>
          <cell r="B540">
            <v>2314060</v>
          </cell>
          <cell r="C540">
            <v>7374612</v>
          </cell>
        </row>
        <row r="541">
          <cell r="A541">
            <v>36069</v>
          </cell>
          <cell r="B541">
            <v>2376522</v>
          </cell>
          <cell r="C541">
            <v>7383365</v>
          </cell>
        </row>
        <row r="542">
          <cell r="A542">
            <v>36100</v>
          </cell>
          <cell r="B542">
            <v>2301682</v>
          </cell>
          <cell r="C542">
            <v>7096535</v>
          </cell>
        </row>
        <row r="543">
          <cell r="A543">
            <v>36130</v>
          </cell>
          <cell r="B543">
            <v>2330219</v>
          </cell>
          <cell r="C543">
            <v>6954864</v>
          </cell>
        </row>
        <row r="544">
          <cell r="A544" t="str">
            <v>Totals:</v>
          </cell>
          <cell r="B544" t="str">
            <v>__________</v>
          </cell>
          <cell r="C544" t="str">
            <v>__________</v>
          </cell>
        </row>
        <row r="545">
          <cell r="A545">
            <v>1998</v>
          </cell>
          <cell r="B545">
            <v>28466893</v>
          </cell>
          <cell r="C545">
            <v>91558836</v>
          </cell>
        </row>
        <row r="547">
          <cell r="A547">
            <v>36161</v>
          </cell>
          <cell r="B547">
            <v>2356065</v>
          </cell>
          <cell r="C547">
            <v>7138759</v>
          </cell>
        </row>
        <row r="548">
          <cell r="A548">
            <v>36192</v>
          </cell>
          <cell r="B548">
            <v>2125108</v>
          </cell>
          <cell r="C548">
            <v>6353492</v>
          </cell>
        </row>
        <row r="549">
          <cell r="A549">
            <v>36220</v>
          </cell>
          <cell r="B549">
            <v>2342143</v>
          </cell>
          <cell r="C549">
            <v>6935979</v>
          </cell>
        </row>
        <row r="550">
          <cell r="A550">
            <v>36251</v>
          </cell>
          <cell r="B550">
            <v>2238462</v>
          </cell>
          <cell r="C550">
            <v>6863094</v>
          </cell>
        </row>
        <row r="551">
          <cell r="A551">
            <v>36281</v>
          </cell>
          <cell r="B551">
            <v>2298182</v>
          </cell>
          <cell r="C551">
            <v>6933461</v>
          </cell>
        </row>
        <row r="552">
          <cell r="A552">
            <v>36312</v>
          </cell>
          <cell r="B552">
            <v>2196757</v>
          </cell>
          <cell r="C552">
            <v>6795648</v>
          </cell>
        </row>
        <row r="553">
          <cell r="A553">
            <v>36342</v>
          </cell>
          <cell r="B553">
            <v>2255918</v>
          </cell>
          <cell r="C553">
            <v>6946233</v>
          </cell>
        </row>
        <row r="554">
          <cell r="A554">
            <v>36373</v>
          </cell>
          <cell r="B554">
            <v>2252011</v>
          </cell>
          <cell r="C554">
            <v>6987274</v>
          </cell>
        </row>
        <row r="555">
          <cell r="A555">
            <v>36404</v>
          </cell>
          <cell r="B555">
            <v>2176972</v>
          </cell>
          <cell r="C555">
            <v>6676044</v>
          </cell>
        </row>
        <row r="556">
          <cell r="A556">
            <v>36434</v>
          </cell>
          <cell r="B556">
            <v>2274269</v>
          </cell>
          <cell r="C556">
            <v>6786470</v>
          </cell>
        </row>
        <row r="557">
          <cell r="A557">
            <v>36465</v>
          </cell>
          <cell r="B557">
            <v>2194195</v>
          </cell>
          <cell r="C557">
            <v>6633495</v>
          </cell>
        </row>
        <row r="558">
          <cell r="A558">
            <v>36495</v>
          </cell>
          <cell r="B558">
            <v>2258043</v>
          </cell>
          <cell r="C558">
            <v>6784880</v>
          </cell>
        </row>
        <row r="559">
          <cell r="A559" t="str">
            <v>Totals:</v>
          </cell>
          <cell r="B559" t="str">
            <v>__________</v>
          </cell>
          <cell r="C559" t="str">
            <v>__________</v>
          </cell>
        </row>
        <row r="560">
          <cell r="A560">
            <v>1999</v>
          </cell>
          <cell r="B560">
            <v>26968125</v>
          </cell>
          <cell r="C560">
            <v>81834829</v>
          </cell>
        </row>
        <row r="562">
          <cell r="A562">
            <v>36526</v>
          </cell>
          <cell r="B562">
            <v>2266404</v>
          </cell>
          <cell r="C562">
            <v>6883293</v>
          </cell>
        </row>
        <row r="563">
          <cell r="A563">
            <v>36557</v>
          </cell>
          <cell r="B563">
            <v>2127474</v>
          </cell>
          <cell r="C563">
            <v>6380789</v>
          </cell>
        </row>
        <row r="564">
          <cell r="A564">
            <v>36586</v>
          </cell>
          <cell r="B564">
            <v>2277517</v>
          </cell>
          <cell r="C564">
            <v>6805280</v>
          </cell>
        </row>
        <row r="565">
          <cell r="A565">
            <v>36617</v>
          </cell>
          <cell r="B565">
            <v>2172314</v>
          </cell>
          <cell r="C565">
            <v>6579307</v>
          </cell>
        </row>
        <row r="566">
          <cell r="A566">
            <v>36647</v>
          </cell>
          <cell r="B566">
            <v>2216308</v>
          </cell>
          <cell r="C566">
            <v>6897711</v>
          </cell>
        </row>
        <row r="567">
          <cell r="A567">
            <v>36678</v>
          </cell>
          <cell r="B567">
            <v>2131040</v>
          </cell>
          <cell r="C567">
            <v>6361444</v>
          </cell>
        </row>
        <row r="568">
          <cell r="A568">
            <v>36708</v>
          </cell>
          <cell r="B568">
            <v>2171840</v>
          </cell>
          <cell r="C568">
            <v>6501829</v>
          </cell>
        </row>
        <row r="569">
          <cell r="A569">
            <v>36739</v>
          </cell>
          <cell r="B569">
            <v>2175309</v>
          </cell>
          <cell r="C569">
            <v>6437337</v>
          </cell>
        </row>
        <row r="570">
          <cell r="A570">
            <v>36770</v>
          </cell>
          <cell r="B570">
            <v>2114966</v>
          </cell>
          <cell r="C570">
            <v>6432557</v>
          </cell>
        </row>
        <row r="571">
          <cell r="A571">
            <v>36800</v>
          </cell>
          <cell r="B571">
            <v>2187559</v>
          </cell>
          <cell r="C571">
            <v>6398757</v>
          </cell>
        </row>
        <row r="572">
          <cell r="A572">
            <v>36831</v>
          </cell>
          <cell r="B572">
            <v>2111855</v>
          </cell>
          <cell r="C572">
            <v>6434958</v>
          </cell>
        </row>
        <row r="573">
          <cell r="A573">
            <v>36861</v>
          </cell>
          <cell r="B573">
            <v>2129666</v>
          </cell>
          <cell r="C573">
            <v>6395825</v>
          </cell>
        </row>
        <row r="574">
          <cell r="A574" t="str">
            <v>Totals:</v>
          </cell>
          <cell r="B574" t="str">
            <v>__________</v>
          </cell>
          <cell r="C574" t="str">
            <v>__________</v>
          </cell>
        </row>
        <row r="575">
          <cell r="A575">
            <v>2000</v>
          </cell>
          <cell r="B575">
            <v>26082252</v>
          </cell>
          <cell r="C575">
            <v>78509087</v>
          </cell>
        </row>
        <row r="577">
          <cell r="A577">
            <v>36892</v>
          </cell>
          <cell r="B577">
            <v>2163582</v>
          </cell>
          <cell r="C577">
            <v>6487852</v>
          </cell>
        </row>
        <row r="578">
          <cell r="A578">
            <v>36923</v>
          </cell>
          <cell r="B578">
            <v>1971261</v>
          </cell>
          <cell r="C578">
            <v>5994852</v>
          </cell>
        </row>
        <row r="579">
          <cell r="A579">
            <v>36951</v>
          </cell>
          <cell r="B579">
            <v>2140079</v>
          </cell>
          <cell r="C579">
            <v>6511002</v>
          </cell>
        </row>
        <row r="580">
          <cell r="A580">
            <v>36982</v>
          </cell>
          <cell r="B580">
            <v>2014642</v>
          </cell>
          <cell r="C580">
            <v>6201948</v>
          </cell>
        </row>
        <row r="581">
          <cell r="A581">
            <v>37012</v>
          </cell>
          <cell r="B581">
            <v>1827181</v>
          </cell>
          <cell r="C581">
            <v>5713909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61">
          <cell r="A61">
            <v>36008</v>
          </cell>
          <cell r="B61">
            <v>108340</v>
          </cell>
          <cell r="C61">
            <v>953383</v>
          </cell>
        </row>
        <row r="62">
          <cell r="A62">
            <v>36039</v>
          </cell>
          <cell r="B62">
            <v>143759</v>
          </cell>
          <cell r="C62">
            <v>1831884</v>
          </cell>
        </row>
        <row r="63">
          <cell r="A63">
            <v>36069</v>
          </cell>
          <cell r="B63">
            <v>147014</v>
          </cell>
          <cell r="C63">
            <v>2064353</v>
          </cell>
        </row>
        <row r="64">
          <cell r="A64">
            <v>36100</v>
          </cell>
          <cell r="B64">
            <v>140423</v>
          </cell>
          <cell r="C64">
            <v>1847093</v>
          </cell>
        </row>
        <row r="65">
          <cell r="A65">
            <v>36130</v>
          </cell>
          <cell r="B65">
            <v>114376</v>
          </cell>
          <cell r="C65">
            <v>1789439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1998</v>
          </cell>
          <cell r="B67">
            <v>653912</v>
          </cell>
          <cell r="C67">
            <v>8486152</v>
          </cell>
        </row>
        <row r="69">
          <cell r="A69">
            <v>36161</v>
          </cell>
          <cell r="B69">
            <v>105968</v>
          </cell>
          <cell r="C69">
            <v>1716165</v>
          </cell>
        </row>
        <row r="70">
          <cell r="A70">
            <v>36192</v>
          </cell>
          <cell r="B70">
            <v>92404</v>
          </cell>
          <cell r="C70">
            <v>1556226</v>
          </cell>
        </row>
        <row r="71">
          <cell r="A71">
            <v>36220</v>
          </cell>
          <cell r="B71">
            <v>97170</v>
          </cell>
          <cell r="C71">
            <v>1736556</v>
          </cell>
        </row>
        <row r="72">
          <cell r="A72">
            <v>36251</v>
          </cell>
          <cell r="B72">
            <v>91637</v>
          </cell>
          <cell r="C72">
            <v>1579916</v>
          </cell>
        </row>
        <row r="73">
          <cell r="A73">
            <v>36281</v>
          </cell>
          <cell r="B73">
            <v>87863</v>
          </cell>
          <cell r="C73">
            <v>1578451</v>
          </cell>
        </row>
        <row r="74">
          <cell r="A74">
            <v>36312</v>
          </cell>
          <cell r="B74">
            <v>85168</v>
          </cell>
          <cell r="C74">
            <v>1398951</v>
          </cell>
        </row>
        <row r="75">
          <cell r="A75">
            <v>36342</v>
          </cell>
          <cell r="B75">
            <v>91578</v>
          </cell>
          <cell r="C75">
            <v>1545492</v>
          </cell>
        </row>
        <row r="76">
          <cell r="A76">
            <v>36373</v>
          </cell>
          <cell r="B76">
            <v>85328</v>
          </cell>
          <cell r="C76">
            <v>1644007</v>
          </cell>
        </row>
        <row r="77">
          <cell r="A77">
            <v>36404</v>
          </cell>
          <cell r="B77">
            <v>78853</v>
          </cell>
          <cell r="C77">
            <v>1875737</v>
          </cell>
        </row>
        <row r="78">
          <cell r="A78">
            <v>36434</v>
          </cell>
          <cell r="B78">
            <v>76566</v>
          </cell>
          <cell r="C78">
            <v>2047124</v>
          </cell>
        </row>
        <row r="79">
          <cell r="A79">
            <v>36465</v>
          </cell>
          <cell r="B79">
            <v>72258</v>
          </cell>
          <cell r="C79">
            <v>1920153</v>
          </cell>
        </row>
        <row r="80">
          <cell r="A80">
            <v>36495</v>
          </cell>
          <cell r="B80">
            <v>71686</v>
          </cell>
          <cell r="C80">
            <v>1846226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1999</v>
          </cell>
          <cell r="B82">
            <v>1036479</v>
          </cell>
          <cell r="C82">
            <v>20445004</v>
          </cell>
        </row>
        <row r="84">
          <cell r="A84">
            <v>36526</v>
          </cell>
          <cell r="B84">
            <v>69173</v>
          </cell>
          <cell r="C84">
            <v>1870760</v>
          </cell>
        </row>
        <row r="85">
          <cell r="A85">
            <v>36557</v>
          </cell>
          <cell r="B85">
            <v>62179</v>
          </cell>
          <cell r="C85">
            <v>1665697</v>
          </cell>
        </row>
        <row r="86">
          <cell r="A86">
            <v>36586</v>
          </cell>
          <cell r="B86">
            <v>63963</v>
          </cell>
          <cell r="C86">
            <v>1744464</v>
          </cell>
        </row>
        <row r="87">
          <cell r="A87">
            <v>36617</v>
          </cell>
          <cell r="B87">
            <v>59556</v>
          </cell>
          <cell r="C87">
            <v>1569538</v>
          </cell>
        </row>
        <row r="88">
          <cell r="A88">
            <v>36647</v>
          </cell>
          <cell r="B88">
            <v>61515</v>
          </cell>
          <cell r="C88">
            <v>1537009</v>
          </cell>
        </row>
        <row r="89">
          <cell r="A89">
            <v>36678</v>
          </cell>
          <cell r="B89">
            <v>57902</v>
          </cell>
          <cell r="C89">
            <v>1484704</v>
          </cell>
        </row>
        <row r="90">
          <cell r="A90">
            <v>36708</v>
          </cell>
          <cell r="B90">
            <v>58211</v>
          </cell>
          <cell r="C90">
            <v>1478960</v>
          </cell>
        </row>
        <row r="91">
          <cell r="A91">
            <v>36739</v>
          </cell>
          <cell r="B91">
            <v>48427</v>
          </cell>
          <cell r="C91">
            <v>1397211</v>
          </cell>
        </row>
        <row r="92">
          <cell r="A92">
            <v>36770</v>
          </cell>
          <cell r="B92">
            <v>50646</v>
          </cell>
          <cell r="C92">
            <v>1381792</v>
          </cell>
        </row>
        <row r="93">
          <cell r="A93">
            <v>36800</v>
          </cell>
          <cell r="B93">
            <v>52819</v>
          </cell>
          <cell r="C93">
            <v>1562627</v>
          </cell>
        </row>
        <row r="94">
          <cell r="A94">
            <v>36831</v>
          </cell>
          <cell r="B94">
            <v>47451</v>
          </cell>
          <cell r="C94">
            <v>1386914</v>
          </cell>
        </row>
        <row r="95">
          <cell r="A95">
            <v>36861</v>
          </cell>
          <cell r="B95">
            <v>51153</v>
          </cell>
          <cell r="C95">
            <v>1336234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2000</v>
          </cell>
          <cell r="B97">
            <v>682995</v>
          </cell>
          <cell r="C97">
            <v>18415910</v>
          </cell>
        </row>
        <row r="99">
          <cell r="A99">
            <v>36892</v>
          </cell>
          <cell r="B99">
            <v>52160</v>
          </cell>
          <cell r="C99">
            <v>1302946</v>
          </cell>
        </row>
        <row r="100">
          <cell r="A100">
            <v>36923</v>
          </cell>
          <cell r="B100">
            <v>46037</v>
          </cell>
          <cell r="C100">
            <v>1077643</v>
          </cell>
        </row>
        <row r="101">
          <cell r="A101">
            <v>36951</v>
          </cell>
          <cell r="B101">
            <v>54037</v>
          </cell>
          <cell r="C101">
            <v>1330905</v>
          </cell>
        </row>
        <row r="102">
          <cell r="A102">
            <v>36982</v>
          </cell>
          <cell r="B102">
            <v>36513</v>
          </cell>
          <cell r="C102">
            <v>1239691</v>
          </cell>
        </row>
        <row r="103">
          <cell r="A103">
            <v>37012</v>
          </cell>
          <cell r="B103">
            <v>28331</v>
          </cell>
          <cell r="C103">
            <v>548496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34">
          <cell r="A34">
            <v>36039</v>
          </cell>
          <cell r="B34">
            <v>90748</v>
          </cell>
          <cell r="C34">
            <v>1065477</v>
          </cell>
        </row>
        <row r="35">
          <cell r="A35">
            <v>36069</v>
          </cell>
          <cell r="B35">
            <v>127247</v>
          </cell>
          <cell r="C35">
            <v>1756590</v>
          </cell>
        </row>
        <row r="36">
          <cell r="A36">
            <v>36100</v>
          </cell>
          <cell r="B36">
            <v>109828</v>
          </cell>
          <cell r="C36">
            <v>1627471</v>
          </cell>
        </row>
        <row r="37">
          <cell r="A37">
            <v>36130</v>
          </cell>
          <cell r="B37">
            <v>82305</v>
          </cell>
          <cell r="C37">
            <v>1510930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</row>
        <row r="39">
          <cell r="A39">
            <v>1998</v>
          </cell>
          <cell r="B39">
            <v>410128</v>
          </cell>
          <cell r="C39">
            <v>5960468</v>
          </cell>
        </row>
        <row r="41">
          <cell r="A41">
            <v>36161</v>
          </cell>
          <cell r="B41">
            <v>89252</v>
          </cell>
          <cell r="C41">
            <v>1398484</v>
          </cell>
        </row>
        <row r="42">
          <cell r="A42">
            <v>36192</v>
          </cell>
          <cell r="B42">
            <v>74559</v>
          </cell>
          <cell r="C42">
            <v>1177514</v>
          </cell>
        </row>
        <row r="43">
          <cell r="A43">
            <v>36220</v>
          </cell>
          <cell r="B43">
            <v>77593</v>
          </cell>
          <cell r="C43">
            <v>1291817</v>
          </cell>
        </row>
        <row r="44">
          <cell r="A44">
            <v>36251</v>
          </cell>
          <cell r="B44">
            <v>91324</v>
          </cell>
          <cell r="C44">
            <v>1192739</v>
          </cell>
        </row>
        <row r="45">
          <cell r="A45">
            <v>36281</v>
          </cell>
          <cell r="B45">
            <v>89614</v>
          </cell>
          <cell r="C45">
            <v>1156806</v>
          </cell>
        </row>
        <row r="46">
          <cell r="A46">
            <v>36312</v>
          </cell>
          <cell r="B46">
            <v>82185</v>
          </cell>
          <cell r="C46">
            <v>1133396</v>
          </cell>
        </row>
        <row r="47">
          <cell r="A47">
            <v>36342</v>
          </cell>
          <cell r="B47">
            <v>82400</v>
          </cell>
          <cell r="C47">
            <v>1016727</v>
          </cell>
        </row>
        <row r="48">
          <cell r="A48">
            <v>36373</v>
          </cell>
          <cell r="B48">
            <v>82755</v>
          </cell>
          <cell r="C48">
            <v>931692</v>
          </cell>
        </row>
        <row r="49">
          <cell r="A49">
            <v>36404</v>
          </cell>
          <cell r="B49">
            <v>77078</v>
          </cell>
          <cell r="C49">
            <v>975934</v>
          </cell>
        </row>
        <row r="50">
          <cell r="A50">
            <v>36434</v>
          </cell>
          <cell r="B50">
            <v>75914</v>
          </cell>
          <cell r="C50">
            <v>954320</v>
          </cell>
        </row>
        <row r="51">
          <cell r="A51">
            <v>36465</v>
          </cell>
          <cell r="B51">
            <v>73148</v>
          </cell>
          <cell r="C51">
            <v>895579</v>
          </cell>
        </row>
        <row r="52">
          <cell r="A52">
            <v>36495</v>
          </cell>
          <cell r="B52">
            <v>77761</v>
          </cell>
          <cell r="C52">
            <v>895942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1999</v>
          </cell>
          <cell r="B54">
            <v>973583</v>
          </cell>
          <cell r="C54">
            <v>13020950</v>
          </cell>
        </row>
        <row r="56">
          <cell r="A56">
            <v>36526</v>
          </cell>
          <cell r="B56">
            <v>58896</v>
          </cell>
          <cell r="C56">
            <v>772557</v>
          </cell>
        </row>
        <row r="57">
          <cell r="A57">
            <v>36557</v>
          </cell>
          <cell r="B57">
            <v>55784</v>
          </cell>
          <cell r="C57">
            <v>706868</v>
          </cell>
        </row>
        <row r="58">
          <cell r="A58">
            <v>36586</v>
          </cell>
          <cell r="B58">
            <v>54669</v>
          </cell>
          <cell r="C58">
            <v>1447049</v>
          </cell>
        </row>
        <row r="59">
          <cell r="A59">
            <v>36617</v>
          </cell>
          <cell r="B59">
            <v>52541</v>
          </cell>
          <cell r="C59">
            <v>689064</v>
          </cell>
        </row>
        <row r="60">
          <cell r="A60">
            <v>36647</v>
          </cell>
          <cell r="B60">
            <v>47909</v>
          </cell>
          <cell r="C60">
            <v>676537</v>
          </cell>
        </row>
        <row r="61">
          <cell r="A61">
            <v>36678</v>
          </cell>
          <cell r="B61">
            <v>42841</v>
          </cell>
          <cell r="C61">
            <v>636409</v>
          </cell>
        </row>
        <row r="62">
          <cell r="A62">
            <v>36708</v>
          </cell>
          <cell r="B62">
            <v>40839</v>
          </cell>
          <cell r="C62">
            <v>653881</v>
          </cell>
        </row>
        <row r="63">
          <cell r="A63">
            <v>36739</v>
          </cell>
          <cell r="B63">
            <v>42619</v>
          </cell>
          <cell r="C63">
            <v>662071</v>
          </cell>
        </row>
        <row r="64">
          <cell r="A64">
            <v>36770</v>
          </cell>
          <cell r="B64">
            <v>39701</v>
          </cell>
          <cell r="C64">
            <v>651731</v>
          </cell>
        </row>
        <row r="65">
          <cell r="A65">
            <v>36800</v>
          </cell>
          <cell r="B65">
            <v>33599</v>
          </cell>
          <cell r="C65">
            <v>606821</v>
          </cell>
        </row>
        <row r="66">
          <cell r="A66">
            <v>36831</v>
          </cell>
          <cell r="B66">
            <v>35645</v>
          </cell>
          <cell r="C66">
            <v>536846</v>
          </cell>
        </row>
        <row r="67">
          <cell r="A67">
            <v>36861</v>
          </cell>
          <cell r="B67">
            <v>36812</v>
          </cell>
          <cell r="C67">
            <v>520884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2000</v>
          </cell>
          <cell r="B69">
            <v>541855</v>
          </cell>
          <cell r="C69">
            <v>8560718</v>
          </cell>
        </row>
        <row r="71">
          <cell r="A71">
            <v>36892</v>
          </cell>
          <cell r="B71">
            <v>33522</v>
          </cell>
          <cell r="C71">
            <v>527735</v>
          </cell>
        </row>
        <row r="72">
          <cell r="A72">
            <v>36923</v>
          </cell>
          <cell r="B72">
            <v>29132</v>
          </cell>
          <cell r="C72">
            <v>506908</v>
          </cell>
        </row>
        <row r="73">
          <cell r="A73">
            <v>36951</v>
          </cell>
          <cell r="B73">
            <v>30467</v>
          </cell>
          <cell r="C73">
            <v>534666</v>
          </cell>
        </row>
        <row r="74">
          <cell r="A74">
            <v>36982</v>
          </cell>
          <cell r="B74">
            <v>28173</v>
          </cell>
          <cell r="C74">
            <v>500732</v>
          </cell>
        </row>
        <row r="75">
          <cell r="A75">
            <v>37012</v>
          </cell>
          <cell r="B75">
            <v>14816</v>
          </cell>
          <cell r="C75">
            <v>372862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7">
          <cell r="A57">
            <v>36069</v>
          </cell>
          <cell r="B57">
            <v>69294</v>
          </cell>
          <cell r="C57">
            <v>1128405</v>
          </cell>
        </row>
        <row r="58">
          <cell r="A58">
            <v>36100</v>
          </cell>
          <cell r="B58">
            <v>94553</v>
          </cell>
          <cell r="C58">
            <v>1582710</v>
          </cell>
        </row>
        <row r="59">
          <cell r="A59">
            <v>36130</v>
          </cell>
          <cell r="B59">
            <v>79351</v>
          </cell>
          <cell r="C59">
            <v>1487009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1998</v>
          </cell>
          <cell r="B61">
            <v>243198</v>
          </cell>
          <cell r="C61">
            <v>4198124</v>
          </cell>
        </row>
        <row r="63">
          <cell r="A63">
            <v>36161</v>
          </cell>
          <cell r="B63">
            <v>66369</v>
          </cell>
          <cell r="C63">
            <v>1280221</v>
          </cell>
        </row>
        <row r="64">
          <cell r="A64">
            <v>36192</v>
          </cell>
          <cell r="B64">
            <v>61762</v>
          </cell>
          <cell r="C64">
            <v>1231123</v>
          </cell>
        </row>
        <row r="65">
          <cell r="A65">
            <v>36220</v>
          </cell>
          <cell r="B65">
            <v>63687</v>
          </cell>
          <cell r="C65">
            <v>1347524</v>
          </cell>
        </row>
        <row r="66">
          <cell r="A66">
            <v>36251</v>
          </cell>
          <cell r="B66">
            <v>62391</v>
          </cell>
          <cell r="C66">
            <v>1228340</v>
          </cell>
        </row>
        <row r="67">
          <cell r="A67">
            <v>36281</v>
          </cell>
          <cell r="B67">
            <v>62373</v>
          </cell>
          <cell r="C67">
            <v>1234936</v>
          </cell>
        </row>
        <row r="68">
          <cell r="A68">
            <v>36312</v>
          </cell>
          <cell r="B68">
            <v>55686</v>
          </cell>
          <cell r="C68">
            <v>1174918</v>
          </cell>
        </row>
        <row r="69">
          <cell r="A69">
            <v>36342</v>
          </cell>
          <cell r="B69">
            <v>58096</v>
          </cell>
          <cell r="C69">
            <v>1197319</v>
          </cell>
        </row>
        <row r="70">
          <cell r="A70">
            <v>36373</v>
          </cell>
          <cell r="B70">
            <v>58507</v>
          </cell>
          <cell r="C70">
            <v>1195163</v>
          </cell>
        </row>
        <row r="71">
          <cell r="A71">
            <v>36404</v>
          </cell>
          <cell r="B71">
            <v>50475</v>
          </cell>
          <cell r="C71">
            <v>1030811</v>
          </cell>
        </row>
        <row r="72">
          <cell r="A72">
            <v>36434</v>
          </cell>
          <cell r="B72">
            <v>52161</v>
          </cell>
          <cell r="C72">
            <v>1022899</v>
          </cell>
        </row>
        <row r="73">
          <cell r="A73">
            <v>36465</v>
          </cell>
          <cell r="B73">
            <v>51161</v>
          </cell>
          <cell r="C73">
            <v>1032012</v>
          </cell>
        </row>
        <row r="74">
          <cell r="A74">
            <v>36495</v>
          </cell>
          <cell r="B74">
            <v>48980</v>
          </cell>
          <cell r="C74">
            <v>972803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1999</v>
          </cell>
          <cell r="B76">
            <v>691648</v>
          </cell>
          <cell r="C76">
            <v>13948069</v>
          </cell>
        </row>
        <row r="78">
          <cell r="A78">
            <v>36526</v>
          </cell>
          <cell r="B78">
            <v>48239</v>
          </cell>
          <cell r="C78">
            <v>966081</v>
          </cell>
        </row>
        <row r="79">
          <cell r="A79">
            <v>36557</v>
          </cell>
          <cell r="B79">
            <v>43267</v>
          </cell>
          <cell r="C79">
            <v>887087</v>
          </cell>
        </row>
        <row r="80">
          <cell r="A80">
            <v>36586</v>
          </cell>
          <cell r="B80">
            <v>45111</v>
          </cell>
          <cell r="C80">
            <v>900628</v>
          </cell>
        </row>
        <row r="81">
          <cell r="A81">
            <v>36617</v>
          </cell>
          <cell r="B81">
            <v>41903</v>
          </cell>
          <cell r="C81">
            <v>834091</v>
          </cell>
        </row>
        <row r="82">
          <cell r="A82">
            <v>36647</v>
          </cell>
          <cell r="B82">
            <v>41902</v>
          </cell>
          <cell r="C82">
            <v>823448</v>
          </cell>
        </row>
        <row r="83">
          <cell r="A83">
            <v>36678</v>
          </cell>
          <cell r="B83">
            <v>41469</v>
          </cell>
          <cell r="C83">
            <v>778592</v>
          </cell>
        </row>
        <row r="84">
          <cell r="A84">
            <v>36708</v>
          </cell>
          <cell r="B84">
            <v>40343</v>
          </cell>
          <cell r="C84">
            <v>780006</v>
          </cell>
        </row>
        <row r="85">
          <cell r="A85">
            <v>36739</v>
          </cell>
          <cell r="B85">
            <v>39208</v>
          </cell>
          <cell r="C85">
            <v>705402</v>
          </cell>
        </row>
        <row r="86">
          <cell r="A86">
            <v>36770</v>
          </cell>
          <cell r="B86">
            <v>37873</v>
          </cell>
          <cell r="C86">
            <v>771715</v>
          </cell>
        </row>
        <row r="87">
          <cell r="A87">
            <v>36800</v>
          </cell>
          <cell r="B87">
            <v>37567</v>
          </cell>
          <cell r="C87">
            <v>799206</v>
          </cell>
        </row>
        <row r="88">
          <cell r="A88">
            <v>36831</v>
          </cell>
          <cell r="B88">
            <v>38092</v>
          </cell>
          <cell r="C88">
            <v>709991</v>
          </cell>
        </row>
        <row r="89">
          <cell r="A89">
            <v>36861</v>
          </cell>
          <cell r="B89">
            <v>39362</v>
          </cell>
          <cell r="C89">
            <v>686797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2000</v>
          </cell>
          <cell r="B91">
            <v>494336</v>
          </cell>
          <cell r="C91">
            <v>9643044</v>
          </cell>
        </row>
        <row r="93">
          <cell r="A93">
            <v>36892</v>
          </cell>
          <cell r="B93">
            <v>33717</v>
          </cell>
          <cell r="C93">
            <v>575916</v>
          </cell>
        </row>
        <row r="94">
          <cell r="A94">
            <v>36923</v>
          </cell>
          <cell r="B94">
            <v>29757</v>
          </cell>
          <cell r="C94">
            <v>598204</v>
          </cell>
        </row>
        <row r="95">
          <cell r="A95">
            <v>36951</v>
          </cell>
          <cell r="B95">
            <v>33989</v>
          </cell>
          <cell r="C95">
            <v>595972</v>
          </cell>
        </row>
        <row r="96">
          <cell r="A96">
            <v>36982</v>
          </cell>
          <cell r="B96">
            <v>30745</v>
          </cell>
          <cell r="C96">
            <v>560646</v>
          </cell>
        </row>
        <row r="97">
          <cell r="A97">
            <v>37012</v>
          </cell>
          <cell r="B97">
            <v>15466</v>
          </cell>
          <cell r="C97">
            <v>361786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56">
          <cell r="A56">
            <v>36100</v>
          </cell>
          <cell r="B56">
            <v>102696</v>
          </cell>
          <cell r="C56">
            <v>973758</v>
          </cell>
        </row>
        <row r="57">
          <cell r="A57">
            <v>36130</v>
          </cell>
          <cell r="B57">
            <v>156188</v>
          </cell>
          <cell r="C57">
            <v>1226453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</row>
        <row r="59">
          <cell r="A59">
            <v>1998</v>
          </cell>
          <cell r="B59">
            <v>258884</v>
          </cell>
          <cell r="C59">
            <v>2200211</v>
          </cell>
        </row>
        <row r="61">
          <cell r="A61">
            <v>36161</v>
          </cell>
          <cell r="B61">
            <v>164401</v>
          </cell>
          <cell r="C61">
            <v>1340833</v>
          </cell>
        </row>
        <row r="62">
          <cell r="A62">
            <v>36192</v>
          </cell>
          <cell r="B62">
            <v>135982</v>
          </cell>
          <cell r="C62">
            <v>1133739</v>
          </cell>
        </row>
        <row r="63">
          <cell r="A63">
            <v>36220</v>
          </cell>
          <cell r="B63">
            <v>140601</v>
          </cell>
          <cell r="C63">
            <v>1239485</v>
          </cell>
        </row>
        <row r="64">
          <cell r="A64">
            <v>36251</v>
          </cell>
          <cell r="B64">
            <v>118875</v>
          </cell>
          <cell r="C64">
            <v>1122639</v>
          </cell>
        </row>
        <row r="65">
          <cell r="A65">
            <v>36281</v>
          </cell>
          <cell r="B65">
            <v>110873</v>
          </cell>
          <cell r="C65">
            <v>1085366</v>
          </cell>
        </row>
        <row r="66">
          <cell r="A66">
            <v>36312</v>
          </cell>
          <cell r="B66">
            <v>116117</v>
          </cell>
          <cell r="C66">
            <v>1253037</v>
          </cell>
        </row>
        <row r="67">
          <cell r="A67">
            <v>36342</v>
          </cell>
          <cell r="B67">
            <v>132392</v>
          </cell>
          <cell r="C67">
            <v>1252641</v>
          </cell>
        </row>
        <row r="68">
          <cell r="A68">
            <v>36373</v>
          </cell>
          <cell r="B68">
            <v>115453</v>
          </cell>
          <cell r="C68">
            <v>1146945</v>
          </cell>
        </row>
        <row r="69">
          <cell r="A69">
            <v>36404</v>
          </cell>
          <cell r="B69">
            <v>96622</v>
          </cell>
          <cell r="C69">
            <v>1065805</v>
          </cell>
        </row>
        <row r="70">
          <cell r="A70">
            <v>36434</v>
          </cell>
          <cell r="B70">
            <v>99808</v>
          </cell>
          <cell r="C70">
            <v>1036103</v>
          </cell>
        </row>
        <row r="71">
          <cell r="A71">
            <v>36465</v>
          </cell>
          <cell r="B71">
            <v>108380</v>
          </cell>
          <cell r="C71">
            <v>973963</v>
          </cell>
        </row>
        <row r="72">
          <cell r="A72">
            <v>36495</v>
          </cell>
          <cell r="B72">
            <v>108682</v>
          </cell>
          <cell r="C72">
            <v>978782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1999</v>
          </cell>
          <cell r="B74">
            <v>1448186</v>
          </cell>
          <cell r="C74">
            <v>13629338</v>
          </cell>
        </row>
        <row r="76">
          <cell r="A76">
            <v>36526</v>
          </cell>
          <cell r="B76">
            <v>106166</v>
          </cell>
          <cell r="C76">
            <v>930701</v>
          </cell>
        </row>
        <row r="77">
          <cell r="A77">
            <v>36557</v>
          </cell>
          <cell r="B77">
            <v>89740</v>
          </cell>
          <cell r="C77">
            <v>814227</v>
          </cell>
        </row>
        <row r="78">
          <cell r="A78">
            <v>36586</v>
          </cell>
          <cell r="B78">
            <v>91472</v>
          </cell>
          <cell r="C78">
            <v>800730</v>
          </cell>
        </row>
        <row r="79">
          <cell r="A79">
            <v>36617</v>
          </cell>
          <cell r="B79">
            <v>94011</v>
          </cell>
          <cell r="C79">
            <v>714960</v>
          </cell>
        </row>
        <row r="80">
          <cell r="A80">
            <v>36647</v>
          </cell>
          <cell r="B80">
            <v>90943</v>
          </cell>
          <cell r="C80">
            <v>726205</v>
          </cell>
        </row>
        <row r="81">
          <cell r="A81">
            <v>36678</v>
          </cell>
          <cell r="B81">
            <v>88717</v>
          </cell>
          <cell r="C81">
            <v>703935</v>
          </cell>
        </row>
        <row r="82">
          <cell r="A82">
            <v>36708</v>
          </cell>
          <cell r="B82">
            <v>94390</v>
          </cell>
          <cell r="C82">
            <v>708442</v>
          </cell>
        </row>
        <row r="83">
          <cell r="A83">
            <v>36739</v>
          </cell>
          <cell r="B83">
            <v>91579</v>
          </cell>
          <cell r="C83">
            <v>662426</v>
          </cell>
        </row>
        <row r="84">
          <cell r="A84">
            <v>36770</v>
          </cell>
          <cell r="B84">
            <v>94406</v>
          </cell>
          <cell r="C84">
            <v>608454</v>
          </cell>
        </row>
        <row r="85">
          <cell r="A85">
            <v>36800</v>
          </cell>
          <cell r="B85">
            <v>87640</v>
          </cell>
          <cell r="C85">
            <v>556091</v>
          </cell>
        </row>
        <row r="86">
          <cell r="A86">
            <v>36831</v>
          </cell>
          <cell r="B86">
            <v>88109</v>
          </cell>
          <cell r="C86">
            <v>514017</v>
          </cell>
        </row>
        <row r="87">
          <cell r="A87">
            <v>36861</v>
          </cell>
          <cell r="B87">
            <v>92276</v>
          </cell>
          <cell r="C87">
            <v>588393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2000</v>
          </cell>
          <cell r="B89">
            <v>1109449</v>
          </cell>
          <cell r="C89">
            <v>8328581</v>
          </cell>
        </row>
        <row r="91">
          <cell r="A91">
            <v>36892</v>
          </cell>
          <cell r="B91">
            <v>88194</v>
          </cell>
          <cell r="C91">
            <v>529009</v>
          </cell>
        </row>
        <row r="92">
          <cell r="A92">
            <v>36923</v>
          </cell>
          <cell r="B92">
            <v>80264</v>
          </cell>
          <cell r="C92">
            <v>471875</v>
          </cell>
        </row>
        <row r="93">
          <cell r="A93">
            <v>36951</v>
          </cell>
          <cell r="B93">
            <v>88415</v>
          </cell>
          <cell r="C93">
            <v>523177</v>
          </cell>
        </row>
        <row r="94">
          <cell r="A94">
            <v>36982</v>
          </cell>
          <cell r="B94">
            <v>77987</v>
          </cell>
          <cell r="C94">
            <v>475130</v>
          </cell>
        </row>
        <row r="95">
          <cell r="A95">
            <v>37012</v>
          </cell>
          <cell r="B95">
            <v>60324</v>
          </cell>
          <cell r="C95">
            <v>268854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34">
          <cell r="A34">
            <v>36130</v>
          </cell>
          <cell r="B34">
            <v>33097</v>
          </cell>
          <cell r="C34">
            <v>449647</v>
          </cell>
        </row>
        <row r="35">
          <cell r="A35" t="str">
            <v>Totals:</v>
          </cell>
          <cell r="B35" t="str">
            <v>__________</v>
          </cell>
          <cell r="C35" t="str">
            <v>__________</v>
          </cell>
        </row>
        <row r="36">
          <cell r="A36">
            <v>1998</v>
          </cell>
          <cell r="B36">
            <v>33097</v>
          </cell>
          <cell r="C36">
            <v>449647</v>
          </cell>
        </row>
        <row r="38">
          <cell r="A38">
            <v>36161</v>
          </cell>
          <cell r="B38">
            <v>67168</v>
          </cell>
          <cell r="C38">
            <v>1155021</v>
          </cell>
        </row>
        <row r="39">
          <cell r="A39">
            <v>36192</v>
          </cell>
          <cell r="B39">
            <v>57107</v>
          </cell>
          <cell r="C39">
            <v>1017374</v>
          </cell>
        </row>
        <row r="40">
          <cell r="A40">
            <v>36220</v>
          </cell>
          <cell r="B40">
            <v>58516</v>
          </cell>
          <cell r="C40">
            <v>1014268</v>
          </cell>
        </row>
        <row r="41">
          <cell r="A41">
            <v>36251</v>
          </cell>
          <cell r="B41">
            <v>50202</v>
          </cell>
          <cell r="C41">
            <v>868245</v>
          </cell>
        </row>
        <row r="42">
          <cell r="A42">
            <v>36281</v>
          </cell>
          <cell r="B42">
            <v>47185</v>
          </cell>
          <cell r="C42">
            <v>888181</v>
          </cell>
        </row>
        <row r="43">
          <cell r="A43">
            <v>36312</v>
          </cell>
          <cell r="B43">
            <v>37783</v>
          </cell>
          <cell r="C43">
            <v>787944</v>
          </cell>
        </row>
        <row r="44">
          <cell r="A44">
            <v>36342</v>
          </cell>
          <cell r="B44">
            <v>38288</v>
          </cell>
          <cell r="C44">
            <v>878524</v>
          </cell>
        </row>
        <row r="45">
          <cell r="A45">
            <v>36373</v>
          </cell>
          <cell r="B45">
            <v>41688</v>
          </cell>
          <cell r="C45">
            <v>879257</v>
          </cell>
        </row>
        <row r="46">
          <cell r="A46">
            <v>36404</v>
          </cell>
          <cell r="B46">
            <v>38898</v>
          </cell>
          <cell r="C46">
            <v>794542</v>
          </cell>
        </row>
        <row r="47">
          <cell r="A47">
            <v>36434</v>
          </cell>
          <cell r="B47">
            <v>42160</v>
          </cell>
          <cell r="C47">
            <v>798133</v>
          </cell>
        </row>
        <row r="48">
          <cell r="A48">
            <v>36465</v>
          </cell>
          <cell r="B48">
            <v>39984</v>
          </cell>
          <cell r="C48">
            <v>845000</v>
          </cell>
        </row>
        <row r="49">
          <cell r="A49">
            <v>36495</v>
          </cell>
          <cell r="B49">
            <v>39447</v>
          </cell>
          <cell r="C49">
            <v>888167</v>
          </cell>
        </row>
        <row r="50">
          <cell r="A50" t="str">
            <v>Totals:</v>
          </cell>
          <cell r="B50" t="str">
            <v>__________</v>
          </cell>
          <cell r="C50" t="str">
            <v>__________</v>
          </cell>
        </row>
        <row r="51">
          <cell r="A51">
            <v>1999</v>
          </cell>
          <cell r="B51">
            <v>558426</v>
          </cell>
          <cell r="C51">
            <v>10814656</v>
          </cell>
        </row>
        <row r="53">
          <cell r="A53">
            <v>36526</v>
          </cell>
          <cell r="B53">
            <v>35001</v>
          </cell>
          <cell r="C53">
            <v>880149</v>
          </cell>
        </row>
        <row r="54">
          <cell r="A54">
            <v>36557</v>
          </cell>
          <cell r="B54">
            <v>31552</v>
          </cell>
          <cell r="C54">
            <v>752175</v>
          </cell>
        </row>
        <row r="55">
          <cell r="A55">
            <v>36586</v>
          </cell>
          <cell r="B55">
            <v>33600</v>
          </cell>
          <cell r="C55">
            <v>739267</v>
          </cell>
        </row>
        <row r="56">
          <cell r="A56">
            <v>36617</v>
          </cell>
          <cell r="B56">
            <v>32557</v>
          </cell>
          <cell r="C56">
            <v>667482</v>
          </cell>
        </row>
        <row r="57">
          <cell r="A57">
            <v>36647</v>
          </cell>
          <cell r="B57">
            <v>31236</v>
          </cell>
          <cell r="C57">
            <v>662087</v>
          </cell>
        </row>
        <row r="58">
          <cell r="A58">
            <v>36678</v>
          </cell>
          <cell r="B58">
            <v>29815</v>
          </cell>
          <cell r="C58">
            <v>610249</v>
          </cell>
        </row>
        <row r="59">
          <cell r="A59">
            <v>36708</v>
          </cell>
          <cell r="B59">
            <v>30583</v>
          </cell>
          <cell r="C59">
            <v>599413</v>
          </cell>
        </row>
        <row r="60">
          <cell r="A60">
            <v>36739</v>
          </cell>
          <cell r="B60">
            <v>28814</v>
          </cell>
          <cell r="C60">
            <v>577688</v>
          </cell>
        </row>
        <row r="61">
          <cell r="A61">
            <v>36770</v>
          </cell>
          <cell r="B61">
            <v>28622</v>
          </cell>
          <cell r="C61">
            <v>574303</v>
          </cell>
        </row>
        <row r="62">
          <cell r="A62">
            <v>36800</v>
          </cell>
          <cell r="B62">
            <v>26332</v>
          </cell>
          <cell r="C62">
            <v>552116</v>
          </cell>
        </row>
        <row r="63">
          <cell r="A63">
            <v>36831</v>
          </cell>
          <cell r="B63">
            <v>27857</v>
          </cell>
          <cell r="C63">
            <v>571123</v>
          </cell>
        </row>
        <row r="64">
          <cell r="A64">
            <v>36861</v>
          </cell>
          <cell r="B64">
            <v>32937</v>
          </cell>
          <cell r="C64">
            <v>554388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2000</v>
          </cell>
          <cell r="B66">
            <v>368906</v>
          </cell>
          <cell r="C66">
            <v>7740440</v>
          </cell>
        </row>
        <row r="68">
          <cell r="A68">
            <v>36892</v>
          </cell>
          <cell r="B68">
            <v>33794</v>
          </cell>
          <cell r="C68">
            <v>623781</v>
          </cell>
        </row>
        <row r="69">
          <cell r="A69">
            <v>36923</v>
          </cell>
          <cell r="B69">
            <v>30864</v>
          </cell>
          <cell r="C69">
            <v>603114</v>
          </cell>
        </row>
        <row r="70">
          <cell r="A70">
            <v>36951</v>
          </cell>
          <cell r="B70">
            <v>30023</v>
          </cell>
          <cell r="C70">
            <v>720341</v>
          </cell>
        </row>
        <row r="71">
          <cell r="A71">
            <v>36982</v>
          </cell>
          <cell r="B71">
            <v>29436</v>
          </cell>
          <cell r="C71">
            <v>677076</v>
          </cell>
        </row>
        <row r="72">
          <cell r="A72">
            <v>37012</v>
          </cell>
          <cell r="B72">
            <v>17927</v>
          </cell>
          <cell r="C72">
            <v>441357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60">
          <cell r="A60">
            <v>36161</v>
          </cell>
          <cell r="B60">
            <v>126489</v>
          </cell>
          <cell r="C60">
            <v>979189</v>
          </cell>
        </row>
        <row r="61">
          <cell r="A61">
            <v>36192</v>
          </cell>
          <cell r="B61">
            <v>151533</v>
          </cell>
          <cell r="C61">
            <v>1176962</v>
          </cell>
        </row>
        <row r="62">
          <cell r="A62">
            <v>36220</v>
          </cell>
          <cell r="B62">
            <v>154361</v>
          </cell>
          <cell r="C62">
            <v>1284441</v>
          </cell>
        </row>
        <row r="63">
          <cell r="A63">
            <v>36251</v>
          </cell>
          <cell r="B63">
            <v>126236</v>
          </cell>
          <cell r="C63">
            <v>1198459</v>
          </cell>
        </row>
        <row r="64">
          <cell r="A64">
            <v>36281</v>
          </cell>
          <cell r="B64">
            <v>122814</v>
          </cell>
          <cell r="C64">
            <v>1155896</v>
          </cell>
        </row>
        <row r="65">
          <cell r="A65">
            <v>36312</v>
          </cell>
          <cell r="B65">
            <v>113792</v>
          </cell>
          <cell r="C65">
            <v>916755</v>
          </cell>
        </row>
        <row r="66">
          <cell r="A66">
            <v>36342</v>
          </cell>
          <cell r="B66">
            <v>119801</v>
          </cell>
          <cell r="C66">
            <v>848302</v>
          </cell>
        </row>
        <row r="67">
          <cell r="A67">
            <v>36373</v>
          </cell>
          <cell r="B67">
            <v>118672</v>
          </cell>
          <cell r="C67">
            <v>818666</v>
          </cell>
        </row>
        <row r="68">
          <cell r="A68">
            <v>36404</v>
          </cell>
          <cell r="B68">
            <v>106456</v>
          </cell>
          <cell r="C68">
            <v>806683</v>
          </cell>
        </row>
        <row r="69">
          <cell r="A69">
            <v>36434</v>
          </cell>
          <cell r="B69">
            <v>108383</v>
          </cell>
          <cell r="C69">
            <v>789279</v>
          </cell>
        </row>
        <row r="70">
          <cell r="A70">
            <v>36465</v>
          </cell>
          <cell r="B70">
            <v>101349</v>
          </cell>
          <cell r="C70">
            <v>699670</v>
          </cell>
        </row>
        <row r="71">
          <cell r="A71">
            <v>36495</v>
          </cell>
          <cell r="B71">
            <v>87952</v>
          </cell>
          <cell r="C71">
            <v>652941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1999</v>
          </cell>
          <cell r="B73">
            <v>1437838</v>
          </cell>
          <cell r="C73">
            <v>11327243</v>
          </cell>
        </row>
        <row r="75">
          <cell r="A75">
            <v>36526</v>
          </cell>
          <cell r="B75">
            <v>85732</v>
          </cell>
          <cell r="C75">
            <v>644936</v>
          </cell>
        </row>
        <row r="76">
          <cell r="A76">
            <v>36557</v>
          </cell>
          <cell r="B76">
            <v>80532</v>
          </cell>
          <cell r="C76">
            <v>580928</v>
          </cell>
        </row>
        <row r="77">
          <cell r="A77">
            <v>36586</v>
          </cell>
          <cell r="B77">
            <v>82638</v>
          </cell>
          <cell r="C77">
            <v>615008</v>
          </cell>
        </row>
        <row r="78">
          <cell r="A78">
            <v>36617</v>
          </cell>
          <cell r="B78">
            <v>85074</v>
          </cell>
          <cell r="C78">
            <v>570450</v>
          </cell>
        </row>
        <row r="79">
          <cell r="A79">
            <v>36647</v>
          </cell>
          <cell r="B79">
            <v>86008</v>
          </cell>
          <cell r="C79">
            <v>540552</v>
          </cell>
        </row>
        <row r="80">
          <cell r="A80">
            <v>36678</v>
          </cell>
          <cell r="B80">
            <v>81261</v>
          </cell>
          <cell r="C80">
            <v>527924</v>
          </cell>
        </row>
        <row r="81">
          <cell r="A81">
            <v>36708</v>
          </cell>
          <cell r="B81">
            <v>83176</v>
          </cell>
          <cell r="C81">
            <v>533873</v>
          </cell>
        </row>
        <row r="82">
          <cell r="A82">
            <v>36739</v>
          </cell>
          <cell r="B82">
            <v>83334</v>
          </cell>
          <cell r="C82">
            <v>494050</v>
          </cell>
        </row>
        <row r="83">
          <cell r="A83">
            <v>36770</v>
          </cell>
          <cell r="B83">
            <v>82022</v>
          </cell>
          <cell r="C83">
            <v>470181</v>
          </cell>
        </row>
        <row r="84">
          <cell r="A84">
            <v>36800</v>
          </cell>
          <cell r="B84">
            <v>82026</v>
          </cell>
          <cell r="C84">
            <v>485703</v>
          </cell>
        </row>
        <row r="85">
          <cell r="A85">
            <v>36831</v>
          </cell>
          <cell r="B85">
            <v>78532</v>
          </cell>
          <cell r="C85">
            <v>649452</v>
          </cell>
        </row>
        <row r="86">
          <cell r="A86">
            <v>36861</v>
          </cell>
          <cell r="B86">
            <v>75713</v>
          </cell>
          <cell r="C86">
            <v>449663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2000</v>
          </cell>
          <cell r="B88">
            <v>986048</v>
          </cell>
          <cell r="C88">
            <v>6562720</v>
          </cell>
        </row>
        <row r="90">
          <cell r="A90">
            <v>36892</v>
          </cell>
          <cell r="B90">
            <v>73021</v>
          </cell>
          <cell r="C90">
            <v>443300</v>
          </cell>
        </row>
        <row r="91">
          <cell r="A91">
            <v>36923</v>
          </cell>
          <cell r="B91">
            <v>70733</v>
          </cell>
          <cell r="C91">
            <v>383083</v>
          </cell>
        </row>
        <row r="92">
          <cell r="A92">
            <v>36951</v>
          </cell>
          <cell r="B92">
            <v>89617</v>
          </cell>
          <cell r="C92">
            <v>411260</v>
          </cell>
        </row>
        <row r="93">
          <cell r="A93">
            <v>36982</v>
          </cell>
          <cell r="B93">
            <v>73351</v>
          </cell>
          <cell r="C93">
            <v>388928</v>
          </cell>
        </row>
        <row r="94">
          <cell r="A94">
            <v>37012</v>
          </cell>
          <cell r="B94">
            <v>73573</v>
          </cell>
          <cell r="C94">
            <v>262732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33">
          <cell r="A33">
            <v>36192</v>
          </cell>
          <cell r="B33">
            <v>46963</v>
          </cell>
          <cell r="C33">
            <v>725518</v>
          </cell>
        </row>
        <row r="34">
          <cell r="A34">
            <v>36220</v>
          </cell>
          <cell r="B34">
            <v>73917</v>
          </cell>
          <cell r="C34">
            <v>1201350</v>
          </cell>
        </row>
        <row r="35">
          <cell r="A35">
            <v>36251</v>
          </cell>
          <cell r="B35">
            <v>74834</v>
          </cell>
          <cell r="C35">
            <v>1115397</v>
          </cell>
        </row>
        <row r="36">
          <cell r="A36">
            <v>36281</v>
          </cell>
          <cell r="B36">
            <v>71346</v>
          </cell>
          <cell r="C36">
            <v>1270246</v>
          </cell>
        </row>
        <row r="37">
          <cell r="A37">
            <v>36312</v>
          </cell>
          <cell r="B37">
            <v>60350</v>
          </cell>
          <cell r="C37">
            <v>1132752</v>
          </cell>
        </row>
        <row r="38">
          <cell r="A38">
            <v>36342</v>
          </cell>
          <cell r="B38">
            <v>55550</v>
          </cell>
          <cell r="C38">
            <v>1123819</v>
          </cell>
        </row>
        <row r="39">
          <cell r="A39">
            <v>36373</v>
          </cell>
          <cell r="B39">
            <v>48943</v>
          </cell>
          <cell r="C39">
            <v>1143348</v>
          </cell>
        </row>
        <row r="40">
          <cell r="A40">
            <v>36404</v>
          </cell>
          <cell r="B40">
            <v>42929</v>
          </cell>
          <cell r="C40">
            <v>995132</v>
          </cell>
        </row>
        <row r="41">
          <cell r="A41">
            <v>36434</v>
          </cell>
          <cell r="B41">
            <v>44925</v>
          </cell>
          <cell r="C41">
            <v>1016523</v>
          </cell>
        </row>
        <row r="42">
          <cell r="A42">
            <v>36465</v>
          </cell>
          <cell r="B42">
            <v>42666</v>
          </cell>
          <cell r="C42">
            <v>823564</v>
          </cell>
        </row>
        <row r="43">
          <cell r="A43">
            <v>36495</v>
          </cell>
          <cell r="B43">
            <v>39974</v>
          </cell>
          <cell r="C43">
            <v>823294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</row>
        <row r="45">
          <cell r="A45">
            <v>1999</v>
          </cell>
          <cell r="B45">
            <v>602397</v>
          </cell>
          <cell r="C45">
            <v>11370943</v>
          </cell>
        </row>
        <row r="47">
          <cell r="A47">
            <v>36526</v>
          </cell>
          <cell r="B47">
            <v>36835</v>
          </cell>
          <cell r="C47">
            <v>765393</v>
          </cell>
        </row>
        <row r="48">
          <cell r="A48">
            <v>36557</v>
          </cell>
          <cell r="B48">
            <v>30504</v>
          </cell>
          <cell r="C48">
            <v>656791</v>
          </cell>
        </row>
        <row r="49">
          <cell r="A49">
            <v>36586</v>
          </cell>
          <cell r="B49">
            <v>32187</v>
          </cell>
          <cell r="C49">
            <v>648041</v>
          </cell>
        </row>
        <row r="50">
          <cell r="A50">
            <v>36617</v>
          </cell>
          <cell r="B50">
            <v>40551</v>
          </cell>
          <cell r="C50">
            <v>670973</v>
          </cell>
        </row>
        <row r="51">
          <cell r="A51">
            <v>36647</v>
          </cell>
          <cell r="B51">
            <v>32740</v>
          </cell>
          <cell r="C51">
            <v>652258</v>
          </cell>
        </row>
        <row r="52">
          <cell r="A52">
            <v>36678</v>
          </cell>
          <cell r="B52">
            <v>30353</v>
          </cell>
          <cell r="C52">
            <v>587405</v>
          </cell>
        </row>
        <row r="53">
          <cell r="A53">
            <v>36708</v>
          </cell>
          <cell r="B53">
            <v>31832</v>
          </cell>
          <cell r="C53">
            <v>601695</v>
          </cell>
        </row>
        <row r="54">
          <cell r="A54">
            <v>36739</v>
          </cell>
          <cell r="B54">
            <v>28391</v>
          </cell>
          <cell r="C54">
            <v>572173</v>
          </cell>
        </row>
        <row r="55">
          <cell r="A55">
            <v>36770</v>
          </cell>
          <cell r="B55">
            <v>27271</v>
          </cell>
          <cell r="C55">
            <v>513636</v>
          </cell>
        </row>
        <row r="56">
          <cell r="A56">
            <v>36800</v>
          </cell>
          <cell r="B56">
            <v>25527</v>
          </cell>
          <cell r="C56">
            <v>497103</v>
          </cell>
        </row>
        <row r="57">
          <cell r="A57">
            <v>36831</v>
          </cell>
          <cell r="B57">
            <v>26893</v>
          </cell>
          <cell r="C57">
            <v>504814</v>
          </cell>
        </row>
        <row r="58">
          <cell r="A58">
            <v>36861</v>
          </cell>
          <cell r="B58">
            <v>33250</v>
          </cell>
          <cell r="C58">
            <v>526039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2000</v>
          </cell>
          <cell r="B60">
            <v>376334</v>
          </cell>
          <cell r="C60">
            <v>7196321</v>
          </cell>
        </row>
        <row r="62">
          <cell r="A62">
            <v>36892</v>
          </cell>
          <cell r="B62">
            <v>36345</v>
          </cell>
          <cell r="C62">
            <v>451005</v>
          </cell>
        </row>
        <row r="63">
          <cell r="A63">
            <v>36923</v>
          </cell>
          <cell r="B63">
            <v>32027</v>
          </cell>
          <cell r="C63">
            <v>384420</v>
          </cell>
        </row>
        <row r="64">
          <cell r="A64">
            <v>36951</v>
          </cell>
          <cell r="B64">
            <v>33368</v>
          </cell>
          <cell r="C64">
            <v>406069</v>
          </cell>
        </row>
        <row r="65">
          <cell r="A65">
            <v>36982</v>
          </cell>
          <cell r="B65">
            <v>29619</v>
          </cell>
          <cell r="C65">
            <v>342767</v>
          </cell>
        </row>
        <row r="66">
          <cell r="A66">
            <v>37012</v>
          </cell>
          <cell r="B66">
            <v>21475</v>
          </cell>
          <cell r="C66">
            <v>292475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</sheetNames>
    <sheetDataSet>
      <sheetData sheetId="0">
        <row r="60">
          <cell r="A60">
            <v>36220</v>
          </cell>
          <cell r="B60">
            <v>68465</v>
          </cell>
          <cell r="C60">
            <v>940099</v>
          </cell>
        </row>
        <row r="61">
          <cell r="A61">
            <v>36251</v>
          </cell>
          <cell r="B61">
            <v>84521</v>
          </cell>
          <cell r="C61">
            <v>1568531</v>
          </cell>
        </row>
        <row r="62">
          <cell r="A62">
            <v>36281</v>
          </cell>
          <cell r="B62">
            <v>72214</v>
          </cell>
          <cell r="C62">
            <v>1515190</v>
          </cell>
        </row>
        <row r="63">
          <cell r="A63">
            <v>36312</v>
          </cell>
          <cell r="B63">
            <v>53093</v>
          </cell>
          <cell r="C63">
            <v>1183724</v>
          </cell>
        </row>
        <row r="64">
          <cell r="A64">
            <v>36342</v>
          </cell>
          <cell r="B64">
            <v>51196</v>
          </cell>
          <cell r="C64">
            <v>1111168</v>
          </cell>
        </row>
        <row r="65">
          <cell r="A65">
            <v>36373</v>
          </cell>
          <cell r="B65">
            <v>46222</v>
          </cell>
          <cell r="C65">
            <v>1018069</v>
          </cell>
        </row>
        <row r="66">
          <cell r="A66">
            <v>36404</v>
          </cell>
          <cell r="B66">
            <v>40253</v>
          </cell>
          <cell r="C66">
            <v>904169</v>
          </cell>
        </row>
        <row r="67">
          <cell r="A67">
            <v>36434</v>
          </cell>
          <cell r="B67">
            <v>50796</v>
          </cell>
          <cell r="C67">
            <v>986662</v>
          </cell>
        </row>
        <row r="68">
          <cell r="A68">
            <v>36465</v>
          </cell>
          <cell r="B68">
            <v>47934</v>
          </cell>
          <cell r="C68">
            <v>906627</v>
          </cell>
        </row>
        <row r="69">
          <cell r="A69">
            <v>36495</v>
          </cell>
          <cell r="B69">
            <v>50777</v>
          </cell>
          <cell r="C69">
            <v>950635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1999</v>
          </cell>
          <cell r="B71">
            <v>565471</v>
          </cell>
          <cell r="C71">
            <v>11084874</v>
          </cell>
        </row>
        <row r="73">
          <cell r="A73">
            <v>36526</v>
          </cell>
          <cell r="B73">
            <v>51717</v>
          </cell>
          <cell r="C73">
            <v>992498</v>
          </cell>
        </row>
        <row r="74">
          <cell r="A74">
            <v>36557</v>
          </cell>
          <cell r="B74">
            <v>56936</v>
          </cell>
          <cell r="C74">
            <v>846760</v>
          </cell>
        </row>
        <row r="75">
          <cell r="A75">
            <v>36586</v>
          </cell>
          <cell r="B75">
            <v>63425</v>
          </cell>
          <cell r="C75">
            <v>1011964</v>
          </cell>
        </row>
        <row r="76">
          <cell r="A76">
            <v>36617</v>
          </cell>
          <cell r="B76">
            <v>58681</v>
          </cell>
          <cell r="C76">
            <v>908399</v>
          </cell>
        </row>
        <row r="77">
          <cell r="A77">
            <v>36647</v>
          </cell>
          <cell r="B77">
            <v>56967</v>
          </cell>
          <cell r="C77">
            <v>851309</v>
          </cell>
        </row>
        <row r="78">
          <cell r="A78">
            <v>36678</v>
          </cell>
          <cell r="B78">
            <v>51340</v>
          </cell>
          <cell r="C78">
            <v>855912</v>
          </cell>
        </row>
        <row r="79">
          <cell r="A79">
            <v>36708</v>
          </cell>
          <cell r="B79">
            <v>48674</v>
          </cell>
          <cell r="C79">
            <v>868856</v>
          </cell>
        </row>
        <row r="80">
          <cell r="A80">
            <v>36739</v>
          </cell>
          <cell r="B80">
            <v>53407</v>
          </cell>
          <cell r="C80">
            <v>866482</v>
          </cell>
        </row>
        <row r="81">
          <cell r="A81">
            <v>36770</v>
          </cell>
          <cell r="B81">
            <v>40691</v>
          </cell>
          <cell r="C81">
            <v>844725</v>
          </cell>
        </row>
        <row r="82">
          <cell r="A82">
            <v>36800</v>
          </cell>
          <cell r="B82">
            <v>40475</v>
          </cell>
          <cell r="C82">
            <v>814826</v>
          </cell>
        </row>
        <row r="83">
          <cell r="A83">
            <v>36831</v>
          </cell>
          <cell r="B83">
            <v>41067</v>
          </cell>
          <cell r="C83">
            <v>768335</v>
          </cell>
        </row>
        <row r="84">
          <cell r="A84">
            <v>36861</v>
          </cell>
          <cell r="B84">
            <v>43923</v>
          </cell>
          <cell r="C84">
            <v>772101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2000</v>
          </cell>
          <cell r="B86">
            <v>607303</v>
          </cell>
          <cell r="C86">
            <v>10402167</v>
          </cell>
        </row>
        <row r="88">
          <cell r="A88">
            <v>36892</v>
          </cell>
          <cell r="B88">
            <v>40253</v>
          </cell>
          <cell r="C88">
            <v>735362</v>
          </cell>
        </row>
        <row r="89">
          <cell r="A89">
            <v>36923</v>
          </cell>
          <cell r="B89">
            <v>39018</v>
          </cell>
          <cell r="C89">
            <v>711096</v>
          </cell>
        </row>
        <row r="90">
          <cell r="A90">
            <v>36951</v>
          </cell>
          <cell r="B90">
            <v>40992</v>
          </cell>
          <cell r="C90">
            <v>844555</v>
          </cell>
        </row>
        <row r="91">
          <cell r="A91">
            <v>36982</v>
          </cell>
          <cell r="B91">
            <v>44197</v>
          </cell>
          <cell r="C91">
            <v>786042</v>
          </cell>
        </row>
        <row r="92">
          <cell r="A92">
            <v>37012</v>
          </cell>
          <cell r="B92">
            <v>32135</v>
          </cell>
          <cell r="C92">
            <v>667415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62">
          <cell r="A62">
            <v>36251</v>
          </cell>
          <cell r="B62">
            <v>72714</v>
          </cell>
          <cell r="C62">
            <v>1432939</v>
          </cell>
        </row>
        <row r="63">
          <cell r="A63">
            <v>36281</v>
          </cell>
          <cell r="B63">
            <v>104030</v>
          </cell>
          <cell r="C63">
            <v>2284825</v>
          </cell>
        </row>
        <row r="64">
          <cell r="A64">
            <v>36312</v>
          </cell>
          <cell r="B64">
            <v>93439</v>
          </cell>
          <cell r="C64">
            <v>2059736</v>
          </cell>
        </row>
        <row r="65">
          <cell r="A65">
            <v>36342</v>
          </cell>
          <cell r="B65">
            <v>87637</v>
          </cell>
          <cell r="C65">
            <v>1972795</v>
          </cell>
        </row>
        <row r="66">
          <cell r="A66">
            <v>36373</v>
          </cell>
          <cell r="B66">
            <v>74280</v>
          </cell>
          <cell r="C66">
            <v>1723162</v>
          </cell>
        </row>
        <row r="67">
          <cell r="A67">
            <v>36404</v>
          </cell>
          <cell r="B67">
            <v>72656</v>
          </cell>
          <cell r="C67">
            <v>1536955</v>
          </cell>
        </row>
        <row r="68">
          <cell r="A68">
            <v>36434</v>
          </cell>
          <cell r="B68">
            <v>81515</v>
          </cell>
          <cell r="C68">
            <v>1517157</v>
          </cell>
        </row>
        <row r="69">
          <cell r="A69">
            <v>36465</v>
          </cell>
          <cell r="B69">
            <v>71969</v>
          </cell>
          <cell r="C69">
            <v>1414870</v>
          </cell>
        </row>
        <row r="70">
          <cell r="A70">
            <v>36495</v>
          </cell>
          <cell r="B70">
            <v>67854</v>
          </cell>
          <cell r="C70">
            <v>1387402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1999</v>
          </cell>
          <cell r="B72">
            <v>726094</v>
          </cell>
          <cell r="C72">
            <v>15329841</v>
          </cell>
        </row>
        <row r="74">
          <cell r="A74">
            <v>36526</v>
          </cell>
          <cell r="B74">
            <v>61274</v>
          </cell>
          <cell r="C74">
            <v>1321748</v>
          </cell>
        </row>
        <row r="75">
          <cell r="A75">
            <v>36557</v>
          </cell>
          <cell r="B75">
            <v>54639</v>
          </cell>
          <cell r="C75">
            <v>1295228</v>
          </cell>
        </row>
        <row r="76">
          <cell r="A76">
            <v>36586</v>
          </cell>
          <cell r="B76">
            <v>58945</v>
          </cell>
          <cell r="C76">
            <v>1429331</v>
          </cell>
        </row>
        <row r="77">
          <cell r="A77">
            <v>36617</v>
          </cell>
          <cell r="B77">
            <v>53393</v>
          </cell>
          <cell r="C77">
            <v>1322455</v>
          </cell>
        </row>
        <row r="78">
          <cell r="A78">
            <v>36647</v>
          </cell>
          <cell r="B78">
            <v>50882</v>
          </cell>
          <cell r="C78">
            <v>1293280</v>
          </cell>
        </row>
        <row r="79">
          <cell r="A79">
            <v>36678</v>
          </cell>
          <cell r="B79">
            <v>47077</v>
          </cell>
          <cell r="C79">
            <v>1185117</v>
          </cell>
        </row>
        <row r="80">
          <cell r="A80">
            <v>36708</v>
          </cell>
          <cell r="B80">
            <v>42303</v>
          </cell>
          <cell r="C80">
            <v>1163130</v>
          </cell>
        </row>
        <row r="81">
          <cell r="A81">
            <v>36739</v>
          </cell>
          <cell r="B81">
            <v>44047</v>
          </cell>
          <cell r="C81">
            <v>1018119</v>
          </cell>
        </row>
        <row r="82">
          <cell r="A82">
            <v>36770</v>
          </cell>
          <cell r="B82">
            <v>41583</v>
          </cell>
          <cell r="C82">
            <v>890069</v>
          </cell>
        </row>
        <row r="83">
          <cell r="A83">
            <v>36800</v>
          </cell>
          <cell r="B83">
            <v>43771</v>
          </cell>
          <cell r="C83">
            <v>874914</v>
          </cell>
        </row>
        <row r="84">
          <cell r="A84">
            <v>36831</v>
          </cell>
          <cell r="B84">
            <v>41504</v>
          </cell>
          <cell r="C84">
            <v>875435</v>
          </cell>
        </row>
        <row r="85">
          <cell r="A85">
            <v>36861</v>
          </cell>
          <cell r="B85">
            <v>42609</v>
          </cell>
          <cell r="C85">
            <v>905763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2000</v>
          </cell>
          <cell r="B87">
            <v>582027</v>
          </cell>
          <cell r="C87">
            <v>13574589</v>
          </cell>
        </row>
        <row r="89">
          <cell r="A89">
            <v>36892</v>
          </cell>
          <cell r="B89">
            <v>40293</v>
          </cell>
          <cell r="C89">
            <v>907216</v>
          </cell>
        </row>
        <row r="90">
          <cell r="A90">
            <v>36923</v>
          </cell>
          <cell r="B90">
            <v>35402</v>
          </cell>
          <cell r="C90">
            <v>855842</v>
          </cell>
        </row>
        <row r="91">
          <cell r="A91">
            <v>36951</v>
          </cell>
          <cell r="B91">
            <v>41645</v>
          </cell>
          <cell r="C91">
            <v>874002</v>
          </cell>
        </row>
        <row r="92">
          <cell r="A92">
            <v>36982</v>
          </cell>
          <cell r="B92">
            <v>39847</v>
          </cell>
          <cell r="C92">
            <v>837760</v>
          </cell>
        </row>
        <row r="93">
          <cell r="A93">
            <v>37012</v>
          </cell>
          <cell r="B93">
            <v>32044</v>
          </cell>
          <cell r="C93">
            <v>491043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46">
          <cell r="A46">
            <v>36281</v>
          </cell>
          <cell r="B46">
            <v>66248</v>
          </cell>
          <cell r="C46">
            <v>721676</v>
          </cell>
        </row>
        <row r="47">
          <cell r="A47">
            <v>36312</v>
          </cell>
          <cell r="B47">
            <v>124579</v>
          </cell>
          <cell r="C47">
            <v>1217310</v>
          </cell>
        </row>
        <row r="48">
          <cell r="A48">
            <v>36342</v>
          </cell>
          <cell r="B48">
            <v>90469</v>
          </cell>
          <cell r="C48">
            <v>1124979</v>
          </cell>
        </row>
        <row r="49">
          <cell r="A49">
            <v>36373</v>
          </cell>
          <cell r="B49">
            <v>98153</v>
          </cell>
          <cell r="C49">
            <v>1136424</v>
          </cell>
        </row>
        <row r="50">
          <cell r="A50">
            <v>36404</v>
          </cell>
          <cell r="B50">
            <v>100618</v>
          </cell>
          <cell r="C50">
            <v>1024484</v>
          </cell>
        </row>
        <row r="51">
          <cell r="A51">
            <v>36434</v>
          </cell>
          <cell r="B51">
            <v>95915</v>
          </cell>
          <cell r="C51">
            <v>1122371</v>
          </cell>
        </row>
        <row r="52">
          <cell r="A52">
            <v>36465</v>
          </cell>
          <cell r="B52">
            <v>94060</v>
          </cell>
          <cell r="C52">
            <v>1104391</v>
          </cell>
        </row>
        <row r="53">
          <cell r="A53">
            <v>36495</v>
          </cell>
          <cell r="B53">
            <v>100725</v>
          </cell>
          <cell r="C53">
            <v>1045096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</row>
        <row r="55">
          <cell r="A55">
            <v>1999</v>
          </cell>
          <cell r="B55">
            <v>770767</v>
          </cell>
          <cell r="C55">
            <v>8496731</v>
          </cell>
        </row>
        <row r="57">
          <cell r="A57">
            <v>36526</v>
          </cell>
          <cell r="B57">
            <v>100072</v>
          </cell>
          <cell r="C57">
            <v>1081018</v>
          </cell>
        </row>
        <row r="58">
          <cell r="A58">
            <v>36557</v>
          </cell>
          <cell r="B58">
            <v>66573</v>
          </cell>
          <cell r="C58">
            <v>894992</v>
          </cell>
        </row>
        <row r="59">
          <cell r="A59">
            <v>36586</v>
          </cell>
          <cell r="B59">
            <v>72949</v>
          </cell>
          <cell r="C59">
            <v>1249397</v>
          </cell>
        </row>
        <row r="60">
          <cell r="A60">
            <v>36617</v>
          </cell>
          <cell r="B60">
            <v>61442</v>
          </cell>
          <cell r="C60">
            <v>911723</v>
          </cell>
        </row>
        <row r="61">
          <cell r="A61">
            <v>36647</v>
          </cell>
          <cell r="B61">
            <v>59056</v>
          </cell>
          <cell r="C61">
            <v>869479</v>
          </cell>
        </row>
        <row r="62">
          <cell r="A62">
            <v>36678</v>
          </cell>
          <cell r="B62">
            <v>53739</v>
          </cell>
          <cell r="C62">
            <v>959538</v>
          </cell>
        </row>
        <row r="63">
          <cell r="A63">
            <v>36708</v>
          </cell>
          <cell r="B63">
            <v>55192</v>
          </cell>
          <cell r="C63">
            <v>1026998</v>
          </cell>
        </row>
        <row r="64">
          <cell r="A64">
            <v>36739</v>
          </cell>
          <cell r="B64">
            <v>53173</v>
          </cell>
          <cell r="C64">
            <v>867177</v>
          </cell>
        </row>
        <row r="65">
          <cell r="A65">
            <v>36770</v>
          </cell>
          <cell r="B65">
            <v>48177</v>
          </cell>
          <cell r="C65">
            <v>845910</v>
          </cell>
        </row>
        <row r="66">
          <cell r="A66">
            <v>36800</v>
          </cell>
          <cell r="B66">
            <v>41618</v>
          </cell>
          <cell r="C66">
            <v>840077</v>
          </cell>
        </row>
        <row r="67">
          <cell r="A67">
            <v>36831</v>
          </cell>
          <cell r="B67">
            <v>39252</v>
          </cell>
          <cell r="C67">
            <v>750742</v>
          </cell>
        </row>
        <row r="68">
          <cell r="A68">
            <v>36861</v>
          </cell>
          <cell r="B68">
            <v>37905</v>
          </cell>
          <cell r="C68">
            <v>828786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2000</v>
          </cell>
          <cell r="B70">
            <v>689148</v>
          </cell>
          <cell r="C70">
            <v>11125837</v>
          </cell>
        </row>
        <row r="72">
          <cell r="A72">
            <v>36892</v>
          </cell>
          <cell r="B72">
            <v>42056</v>
          </cell>
          <cell r="C72">
            <v>758907</v>
          </cell>
        </row>
        <row r="73">
          <cell r="A73">
            <v>36923</v>
          </cell>
          <cell r="B73">
            <v>37351</v>
          </cell>
          <cell r="C73">
            <v>718325</v>
          </cell>
        </row>
        <row r="74">
          <cell r="A74">
            <v>36951</v>
          </cell>
          <cell r="B74">
            <v>40475</v>
          </cell>
          <cell r="C74">
            <v>827069</v>
          </cell>
        </row>
        <row r="75">
          <cell r="A75">
            <v>36982</v>
          </cell>
          <cell r="B75">
            <v>37591</v>
          </cell>
          <cell r="C75">
            <v>784888</v>
          </cell>
        </row>
        <row r="76">
          <cell r="A76">
            <v>37012</v>
          </cell>
          <cell r="B76">
            <v>20695</v>
          </cell>
          <cell r="C76">
            <v>714199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1-1973"/>
    </sheetNames>
    <sheetDataSet>
      <sheetData sheetId="0">
        <row r="448">
          <cell r="A448">
            <v>34335</v>
          </cell>
          <cell r="B448">
            <v>1168604</v>
          </cell>
          <cell r="C448">
            <v>6445980</v>
          </cell>
        </row>
        <row r="449">
          <cell r="A449">
            <v>34366</v>
          </cell>
          <cell r="B449">
            <v>1046542</v>
          </cell>
          <cell r="C449">
            <v>5892353</v>
          </cell>
        </row>
        <row r="450">
          <cell r="A450">
            <v>34394</v>
          </cell>
          <cell r="B450">
            <v>1153085</v>
          </cell>
          <cell r="C450">
            <v>6715247</v>
          </cell>
        </row>
        <row r="451">
          <cell r="A451">
            <v>34425</v>
          </cell>
          <cell r="B451">
            <v>1091024</v>
          </cell>
          <cell r="C451">
            <v>6414944</v>
          </cell>
        </row>
        <row r="452">
          <cell r="A452">
            <v>34455</v>
          </cell>
          <cell r="B452">
            <v>1110453</v>
          </cell>
          <cell r="C452">
            <v>6302209</v>
          </cell>
        </row>
        <row r="453">
          <cell r="A453">
            <v>34486</v>
          </cell>
          <cell r="B453">
            <v>1063470</v>
          </cell>
          <cell r="C453">
            <v>6017141</v>
          </cell>
        </row>
        <row r="454">
          <cell r="A454">
            <v>34516</v>
          </cell>
          <cell r="B454">
            <v>1087538</v>
          </cell>
          <cell r="C454">
            <v>6225136</v>
          </cell>
        </row>
        <row r="455">
          <cell r="A455">
            <v>34547</v>
          </cell>
          <cell r="B455">
            <v>1092393</v>
          </cell>
          <cell r="C455">
            <v>6183327</v>
          </cell>
        </row>
        <row r="456">
          <cell r="A456">
            <v>34578</v>
          </cell>
          <cell r="B456">
            <v>1041449</v>
          </cell>
          <cell r="C456">
            <v>6037214</v>
          </cell>
        </row>
        <row r="457">
          <cell r="A457">
            <v>34608</v>
          </cell>
          <cell r="B457">
            <v>1074612</v>
          </cell>
          <cell r="C457">
            <v>6225112</v>
          </cell>
        </row>
        <row r="458">
          <cell r="A458">
            <v>34639</v>
          </cell>
          <cell r="B458">
            <v>1044603</v>
          </cell>
          <cell r="C458">
            <v>6117355</v>
          </cell>
        </row>
        <row r="459">
          <cell r="A459">
            <v>34669</v>
          </cell>
          <cell r="B459">
            <v>1071973</v>
          </cell>
          <cell r="C459">
            <v>6306063</v>
          </cell>
        </row>
        <row r="460">
          <cell r="A460" t="str">
            <v>Totals:</v>
          </cell>
          <cell r="B460" t="str">
            <v>__________</v>
          </cell>
          <cell r="C460" t="str">
            <v>__________</v>
          </cell>
        </row>
        <row r="461">
          <cell r="A461">
            <v>1994</v>
          </cell>
          <cell r="B461">
            <v>13045746</v>
          </cell>
          <cell r="C461">
            <v>74882081</v>
          </cell>
        </row>
        <row r="463">
          <cell r="A463">
            <v>34700</v>
          </cell>
          <cell r="B463">
            <v>1062991</v>
          </cell>
          <cell r="C463">
            <v>6008823</v>
          </cell>
        </row>
        <row r="464">
          <cell r="A464">
            <v>34731</v>
          </cell>
          <cell r="B464">
            <v>950154</v>
          </cell>
          <cell r="C464">
            <v>5605128</v>
          </cell>
        </row>
        <row r="465">
          <cell r="A465">
            <v>34759</v>
          </cell>
          <cell r="B465">
            <v>1036492</v>
          </cell>
          <cell r="C465">
            <v>6140504</v>
          </cell>
        </row>
        <row r="466">
          <cell r="A466">
            <v>34790</v>
          </cell>
          <cell r="B466">
            <v>990571</v>
          </cell>
          <cell r="C466">
            <v>5824323</v>
          </cell>
        </row>
        <row r="467">
          <cell r="A467">
            <v>34820</v>
          </cell>
          <cell r="B467">
            <v>1008478</v>
          </cell>
          <cell r="C467">
            <v>5928224</v>
          </cell>
        </row>
        <row r="468">
          <cell r="A468">
            <v>34851</v>
          </cell>
          <cell r="B468">
            <v>967390</v>
          </cell>
          <cell r="C468">
            <v>5590036</v>
          </cell>
        </row>
        <row r="469">
          <cell r="A469">
            <v>34881</v>
          </cell>
          <cell r="B469">
            <v>998458</v>
          </cell>
          <cell r="C469">
            <v>5810910</v>
          </cell>
        </row>
        <row r="470">
          <cell r="A470">
            <v>34912</v>
          </cell>
          <cell r="B470">
            <v>1002931</v>
          </cell>
          <cell r="C470">
            <v>5691171</v>
          </cell>
        </row>
        <row r="471">
          <cell r="A471">
            <v>34943</v>
          </cell>
          <cell r="B471">
            <v>975898</v>
          </cell>
          <cell r="C471">
            <v>5526719</v>
          </cell>
        </row>
        <row r="472">
          <cell r="A472">
            <v>34973</v>
          </cell>
          <cell r="B472">
            <v>1003457</v>
          </cell>
          <cell r="C472">
            <v>5581110</v>
          </cell>
        </row>
        <row r="473">
          <cell r="A473">
            <v>35004</v>
          </cell>
          <cell r="B473">
            <v>957342</v>
          </cell>
          <cell r="C473">
            <v>5439994</v>
          </cell>
        </row>
        <row r="474">
          <cell r="A474">
            <v>35034</v>
          </cell>
          <cell r="B474">
            <v>974627</v>
          </cell>
          <cell r="C474">
            <v>5634848</v>
          </cell>
        </row>
        <row r="475">
          <cell r="A475" t="str">
            <v>Totals:</v>
          </cell>
          <cell r="B475" t="str">
            <v>__________</v>
          </cell>
          <cell r="C475" t="str">
            <v>__________</v>
          </cell>
        </row>
        <row r="476">
          <cell r="A476">
            <v>1995</v>
          </cell>
          <cell r="B476">
            <v>11928789</v>
          </cell>
          <cell r="C476">
            <v>68781790</v>
          </cell>
        </row>
        <row r="478">
          <cell r="A478">
            <v>35065</v>
          </cell>
          <cell r="B478">
            <v>966908</v>
          </cell>
          <cell r="C478">
            <v>5610848</v>
          </cell>
        </row>
        <row r="479">
          <cell r="A479">
            <v>35096</v>
          </cell>
          <cell r="B479">
            <v>909320</v>
          </cell>
          <cell r="C479">
            <v>5096011</v>
          </cell>
        </row>
        <row r="480">
          <cell r="A480">
            <v>35125</v>
          </cell>
          <cell r="B480">
            <v>964703</v>
          </cell>
          <cell r="C480">
            <v>5371000</v>
          </cell>
        </row>
        <row r="481">
          <cell r="A481">
            <v>35156</v>
          </cell>
          <cell r="B481">
            <v>924365</v>
          </cell>
          <cell r="C481">
            <v>5244427</v>
          </cell>
        </row>
        <row r="482">
          <cell r="A482">
            <v>35186</v>
          </cell>
          <cell r="B482">
            <v>947449</v>
          </cell>
          <cell r="C482">
            <v>5427218</v>
          </cell>
        </row>
        <row r="483">
          <cell r="A483">
            <v>35217</v>
          </cell>
          <cell r="B483">
            <v>900185</v>
          </cell>
          <cell r="C483">
            <v>5310355</v>
          </cell>
        </row>
        <row r="484">
          <cell r="A484">
            <v>35247</v>
          </cell>
          <cell r="B484">
            <v>926594</v>
          </cell>
          <cell r="C484">
            <v>5439710</v>
          </cell>
        </row>
        <row r="485">
          <cell r="A485">
            <v>35278</v>
          </cell>
          <cell r="B485">
            <v>934925</v>
          </cell>
          <cell r="C485">
            <v>5295483</v>
          </cell>
        </row>
        <row r="486">
          <cell r="A486">
            <v>35309</v>
          </cell>
          <cell r="B486">
            <v>924035</v>
          </cell>
          <cell r="C486">
            <v>5211612</v>
          </cell>
        </row>
        <row r="487">
          <cell r="A487">
            <v>35339</v>
          </cell>
          <cell r="B487">
            <v>971055</v>
          </cell>
          <cell r="C487">
            <v>5231161</v>
          </cell>
        </row>
        <row r="488">
          <cell r="A488">
            <v>35370</v>
          </cell>
          <cell r="B488">
            <v>943382</v>
          </cell>
          <cell r="C488">
            <v>5252618</v>
          </cell>
        </row>
        <row r="489">
          <cell r="A489">
            <v>35400</v>
          </cell>
          <cell r="B489">
            <v>987663</v>
          </cell>
          <cell r="C489">
            <v>5376886</v>
          </cell>
        </row>
        <row r="490">
          <cell r="A490" t="str">
            <v>Totals:</v>
          </cell>
          <cell r="B490" t="str">
            <v>__________</v>
          </cell>
          <cell r="C490" t="str">
            <v>__________</v>
          </cell>
        </row>
        <row r="491">
          <cell r="A491">
            <v>1996</v>
          </cell>
          <cell r="B491">
            <v>11300584</v>
          </cell>
          <cell r="C491">
            <v>63867329</v>
          </cell>
        </row>
        <row r="493">
          <cell r="A493">
            <v>35431</v>
          </cell>
          <cell r="B493">
            <v>972172</v>
          </cell>
          <cell r="C493">
            <v>5360260</v>
          </cell>
        </row>
        <row r="494">
          <cell r="A494">
            <v>35462</v>
          </cell>
          <cell r="B494">
            <v>889859</v>
          </cell>
          <cell r="C494">
            <v>4947271</v>
          </cell>
        </row>
        <row r="495">
          <cell r="A495">
            <v>35490</v>
          </cell>
          <cell r="B495">
            <v>989482</v>
          </cell>
          <cell r="C495">
            <v>5486937</v>
          </cell>
        </row>
        <row r="496">
          <cell r="A496">
            <v>35521</v>
          </cell>
          <cell r="B496">
            <v>934924</v>
          </cell>
          <cell r="C496">
            <v>5016519</v>
          </cell>
        </row>
        <row r="497">
          <cell r="A497">
            <v>35551</v>
          </cell>
          <cell r="B497">
            <v>961590</v>
          </cell>
          <cell r="C497">
            <v>5256529</v>
          </cell>
        </row>
        <row r="498">
          <cell r="A498">
            <v>35582</v>
          </cell>
          <cell r="B498">
            <v>914525</v>
          </cell>
          <cell r="C498">
            <v>5037101</v>
          </cell>
        </row>
        <row r="499">
          <cell r="A499">
            <v>35612</v>
          </cell>
          <cell r="B499">
            <v>946680</v>
          </cell>
          <cell r="C499">
            <v>5262271</v>
          </cell>
        </row>
        <row r="500">
          <cell r="A500">
            <v>35643</v>
          </cell>
          <cell r="B500">
            <v>947985</v>
          </cell>
          <cell r="C500">
            <v>5204984</v>
          </cell>
        </row>
        <row r="501">
          <cell r="A501">
            <v>35674</v>
          </cell>
          <cell r="B501">
            <v>914473</v>
          </cell>
          <cell r="C501">
            <v>4870846</v>
          </cell>
        </row>
        <row r="502">
          <cell r="A502">
            <v>35704</v>
          </cell>
          <cell r="B502">
            <v>957211</v>
          </cell>
          <cell r="C502">
            <v>5100168</v>
          </cell>
        </row>
        <row r="503">
          <cell r="A503">
            <v>35735</v>
          </cell>
          <cell r="B503">
            <v>930911</v>
          </cell>
          <cell r="C503">
            <v>4976296</v>
          </cell>
        </row>
        <row r="504">
          <cell r="A504">
            <v>35765</v>
          </cell>
          <cell r="B504">
            <v>945246</v>
          </cell>
          <cell r="C504">
            <v>5186619</v>
          </cell>
        </row>
        <row r="505">
          <cell r="A505" t="str">
            <v>Totals:</v>
          </cell>
          <cell r="B505" t="str">
            <v>__________</v>
          </cell>
          <cell r="C505" t="str">
            <v>__________</v>
          </cell>
        </row>
        <row r="506">
          <cell r="A506">
            <v>1997</v>
          </cell>
          <cell r="B506">
            <v>11305058</v>
          </cell>
          <cell r="C506">
            <v>61705801</v>
          </cell>
        </row>
        <row r="508">
          <cell r="A508">
            <v>35796</v>
          </cell>
          <cell r="B508">
            <v>962667</v>
          </cell>
          <cell r="C508">
            <v>5219734</v>
          </cell>
        </row>
        <row r="509">
          <cell r="A509">
            <v>35827</v>
          </cell>
          <cell r="B509">
            <v>887939</v>
          </cell>
          <cell r="C509">
            <v>4676520</v>
          </cell>
        </row>
        <row r="510">
          <cell r="A510">
            <v>35855</v>
          </cell>
          <cell r="B510">
            <v>970942</v>
          </cell>
          <cell r="C510">
            <v>5008279</v>
          </cell>
        </row>
        <row r="511">
          <cell r="A511">
            <v>35886</v>
          </cell>
          <cell r="B511">
            <v>930158</v>
          </cell>
          <cell r="C511">
            <v>5018115</v>
          </cell>
        </row>
        <row r="512">
          <cell r="A512">
            <v>35916</v>
          </cell>
          <cell r="B512">
            <v>948872</v>
          </cell>
          <cell r="C512">
            <v>5149666</v>
          </cell>
        </row>
        <row r="513">
          <cell r="A513">
            <v>35947</v>
          </cell>
          <cell r="B513">
            <v>896099</v>
          </cell>
          <cell r="C513">
            <v>4926118</v>
          </cell>
        </row>
        <row r="514">
          <cell r="A514">
            <v>35977</v>
          </cell>
          <cell r="B514">
            <v>911558</v>
          </cell>
          <cell r="C514">
            <v>5111826</v>
          </cell>
        </row>
        <row r="515">
          <cell r="A515">
            <v>36008</v>
          </cell>
          <cell r="B515">
            <v>909503</v>
          </cell>
          <cell r="C515">
            <v>5129195</v>
          </cell>
        </row>
        <row r="516">
          <cell r="A516">
            <v>36039</v>
          </cell>
          <cell r="B516">
            <v>882147</v>
          </cell>
          <cell r="C516">
            <v>4903118</v>
          </cell>
        </row>
        <row r="517">
          <cell r="A517">
            <v>36069</v>
          </cell>
          <cell r="B517">
            <v>903890</v>
          </cell>
          <cell r="C517">
            <v>4901451</v>
          </cell>
        </row>
        <row r="518">
          <cell r="A518">
            <v>36100</v>
          </cell>
          <cell r="B518">
            <v>868127</v>
          </cell>
          <cell r="C518">
            <v>4690887</v>
          </cell>
        </row>
        <row r="519">
          <cell r="A519">
            <v>36130</v>
          </cell>
          <cell r="B519">
            <v>867703</v>
          </cell>
          <cell r="C519">
            <v>4593594</v>
          </cell>
        </row>
        <row r="520">
          <cell r="A520" t="str">
            <v>Totals:</v>
          </cell>
          <cell r="B520" t="str">
            <v>__________</v>
          </cell>
          <cell r="C520" t="str">
            <v>__________</v>
          </cell>
        </row>
        <row r="521">
          <cell r="A521">
            <v>1998</v>
          </cell>
          <cell r="B521">
            <v>10939605</v>
          </cell>
          <cell r="C521">
            <v>59328503</v>
          </cell>
        </row>
        <row r="523">
          <cell r="A523">
            <v>36161</v>
          </cell>
          <cell r="B523">
            <v>879012</v>
          </cell>
          <cell r="C523">
            <v>4777671</v>
          </cell>
        </row>
        <row r="524">
          <cell r="A524">
            <v>36192</v>
          </cell>
          <cell r="B524">
            <v>791126</v>
          </cell>
          <cell r="C524">
            <v>4198480</v>
          </cell>
        </row>
        <row r="525">
          <cell r="A525">
            <v>36220</v>
          </cell>
          <cell r="B525">
            <v>877888</v>
          </cell>
          <cell r="C525">
            <v>4758479</v>
          </cell>
        </row>
        <row r="526">
          <cell r="A526">
            <v>36251</v>
          </cell>
          <cell r="B526">
            <v>836007</v>
          </cell>
          <cell r="C526">
            <v>4625363</v>
          </cell>
        </row>
        <row r="527">
          <cell r="A527">
            <v>36281</v>
          </cell>
          <cell r="B527">
            <v>844774</v>
          </cell>
          <cell r="C527">
            <v>4782374</v>
          </cell>
        </row>
        <row r="528">
          <cell r="A528">
            <v>36312</v>
          </cell>
          <cell r="B528">
            <v>801929</v>
          </cell>
          <cell r="C528">
            <v>4802644</v>
          </cell>
        </row>
        <row r="529">
          <cell r="A529">
            <v>36342</v>
          </cell>
          <cell r="B529">
            <v>831963</v>
          </cell>
          <cell r="C529">
            <v>4698104</v>
          </cell>
        </row>
        <row r="530">
          <cell r="A530">
            <v>36373</v>
          </cell>
          <cell r="B530">
            <v>836947</v>
          </cell>
          <cell r="C530">
            <v>4642392</v>
          </cell>
        </row>
        <row r="531">
          <cell r="A531">
            <v>36404</v>
          </cell>
          <cell r="B531">
            <v>814605</v>
          </cell>
          <cell r="C531">
            <v>4414863</v>
          </cell>
        </row>
        <row r="532">
          <cell r="A532">
            <v>36434</v>
          </cell>
          <cell r="B532">
            <v>855715</v>
          </cell>
          <cell r="C532">
            <v>4530981</v>
          </cell>
        </row>
        <row r="533">
          <cell r="A533">
            <v>36465</v>
          </cell>
          <cell r="B533">
            <v>825092</v>
          </cell>
          <cell r="C533">
            <v>4377608</v>
          </cell>
        </row>
        <row r="534">
          <cell r="A534">
            <v>36495</v>
          </cell>
          <cell r="B534">
            <v>846613</v>
          </cell>
          <cell r="C534">
            <v>4519857</v>
          </cell>
        </row>
        <row r="535">
          <cell r="A535" t="str">
            <v>Totals:</v>
          </cell>
          <cell r="B535" t="str">
            <v>__________</v>
          </cell>
          <cell r="C535" t="str">
            <v>__________</v>
          </cell>
        </row>
        <row r="536">
          <cell r="A536">
            <v>1999</v>
          </cell>
          <cell r="B536">
            <v>10041671</v>
          </cell>
          <cell r="C536">
            <v>55128816</v>
          </cell>
        </row>
        <row r="538">
          <cell r="A538">
            <v>36526</v>
          </cell>
          <cell r="B538">
            <v>849747</v>
          </cell>
          <cell r="C538">
            <v>4590868</v>
          </cell>
        </row>
        <row r="539">
          <cell r="A539">
            <v>36557</v>
          </cell>
          <cell r="B539">
            <v>790867</v>
          </cell>
          <cell r="C539">
            <v>4254485</v>
          </cell>
        </row>
        <row r="540">
          <cell r="A540">
            <v>36586</v>
          </cell>
          <cell r="B540">
            <v>847885</v>
          </cell>
          <cell r="C540">
            <v>4474586</v>
          </cell>
        </row>
        <row r="541">
          <cell r="A541">
            <v>36617</v>
          </cell>
          <cell r="B541">
            <v>821541</v>
          </cell>
          <cell r="C541">
            <v>4213967</v>
          </cell>
        </row>
        <row r="542">
          <cell r="A542">
            <v>36647</v>
          </cell>
          <cell r="B542">
            <v>833438</v>
          </cell>
          <cell r="C542">
            <v>4273065</v>
          </cell>
        </row>
        <row r="543">
          <cell r="A543">
            <v>36678</v>
          </cell>
          <cell r="B543">
            <v>800396</v>
          </cell>
          <cell r="C543">
            <v>4118712</v>
          </cell>
        </row>
        <row r="544">
          <cell r="A544">
            <v>36708</v>
          </cell>
          <cell r="B544">
            <v>814711</v>
          </cell>
          <cell r="C544">
            <v>4234150</v>
          </cell>
        </row>
        <row r="545">
          <cell r="A545">
            <v>36739</v>
          </cell>
          <cell r="B545">
            <v>840113</v>
          </cell>
          <cell r="C545">
            <v>4231138</v>
          </cell>
        </row>
        <row r="546">
          <cell r="A546">
            <v>36770</v>
          </cell>
          <cell r="B546">
            <v>810324</v>
          </cell>
          <cell r="C546">
            <v>4130403</v>
          </cell>
        </row>
        <row r="547">
          <cell r="A547">
            <v>36800</v>
          </cell>
          <cell r="B547">
            <v>830375</v>
          </cell>
          <cell r="C547">
            <v>3984979</v>
          </cell>
        </row>
        <row r="548">
          <cell r="A548">
            <v>36831</v>
          </cell>
          <cell r="B548">
            <v>795135</v>
          </cell>
          <cell r="C548">
            <v>3932619</v>
          </cell>
        </row>
        <row r="549">
          <cell r="A549">
            <v>36861</v>
          </cell>
          <cell r="B549">
            <v>792213</v>
          </cell>
          <cell r="C549">
            <v>3975053</v>
          </cell>
        </row>
        <row r="550">
          <cell r="A550" t="str">
            <v>Totals:</v>
          </cell>
          <cell r="B550" t="str">
            <v>__________</v>
          </cell>
          <cell r="C550" t="str">
            <v>__________</v>
          </cell>
        </row>
        <row r="551">
          <cell r="A551">
            <v>2000</v>
          </cell>
          <cell r="B551">
            <v>9826745</v>
          </cell>
          <cell r="C551">
            <v>50414025</v>
          </cell>
        </row>
        <row r="553">
          <cell r="A553">
            <v>36892</v>
          </cell>
          <cell r="B553">
            <v>806765</v>
          </cell>
          <cell r="C553">
            <v>4002209</v>
          </cell>
        </row>
        <row r="554">
          <cell r="A554">
            <v>36923</v>
          </cell>
          <cell r="B554">
            <v>752165</v>
          </cell>
          <cell r="C554">
            <v>3632853</v>
          </cell>
        </row>
        <row r="555">
          <cell r="A555">
            <v>36951</v>
          </cell>
          <cell r="B555">
            <v>822893</v>
          </cell>
          <cell r="C555">
            <v>3755722</v>
          </cell>
        </row>
        <row r="556">
          <cell r="A556">
            <v>36982</v>
          </cell>
          <cell r="B556">
            <v>774257</v>
          </cell>
          <cell r="C556">
            <v>3665101</v>
          </cell>
        </row>
        <row r="557">
          <cell r="A557">
            <v>37012</v>
          </cell>
          <cell r="B557">
            <v>756032</v>
          </cell>
          <cell r="C557">
            <v>3440090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60">
          <cell r="A60">
            <v>36312</v>
          </cell>
          <cell r="B60">
            <v>79938</v>
          </cell>
          <cell r="C60">
            <v>976662</v>
          </cell>
        </row>
        <row r="61">
          <cell r="A61">
            <v>36342</v>
          </cell>
          <cell r="B61">
            <v>127015</v>
          </cell>
          <cell r="C61">
            <v>2272830</v>
          </cell>
        </row>
        <row r="62">
          <cell r="A62">
            <v>36373</v>
          </cell>
          <cell r="B62">
            <v>125054</v>
          </cell>
          <cell r="C62">
            <v>2424794</v>
          </cell>
        </row>
        <row r="63">
          <cell r="A63">
            <v>36404</v>
          </cell>
          <cell r="B63">
            <v>107729</v>
          </cell>
          <cell r="C63">
            <v>2112414</v>
          </cell>
        </row>
        <row r="64">
          <cell r="A64">
            <v>36434</v>
          </cell>
          <cell r="B64">
            <v>103708</v>
          </cell>
          <cell r="C64">
            <v>2034994</v>
          </cell>
        </row>
        <row r="65">
          <cell r="A65">
            <v>36465</v>
          </cell>
          <cell r="B65">
            <v>97198</v>
          </cell>
          <cell r="C65">
            <v>2021089</v>
          </cell>
        </row>
        <row r="66">
          <cell r="A66">
            <v>36495</v>
          </cell>
          <cell r="B66">
            <v>93209</v>
          </cell>
          <cell r="C66">
            <v>1889712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1999</v>
          </cell>
          <cell r="B68">
            <v>733851</v>
          </cell>
          <cell r="C68">
            <v>13732495</v>
          </cell>
        </row>
        <row r="70">
          <cell r="A70">
            <v>36526</v>
          </cell>
          <cell r="B70">
            <v>83031</v>
          </cell>
          <cell r="C70">
            <v>1736472</v>
          </cell>
        </row>
        <row r="71">
          <cell r="A71">
            <v>36557</v>
          </cell>
          <cell r="B71">
            <v>73993</v>
          </cell>
          <cell r="C71">
            <v>1652385</v>
          </cell>
        </row>
        <row r="72">
          <cell r="A72">
            <v>36586</v>
          </cell>
          <cell r="B72">
            <v>73237</v>
          </cell>
          <cell r="C72">
            <v>1758529</v>
          </cell>
        </row>
        <row r="73">
          <cell r="A73">
            <v>36617</v>
          </cell>
          <cell r="B73">
            <v>68971</v>
          </cell>
          <cell r="C73">
            <v>1634959</v>
          </cell>
        </row>
        <row r="74">
          <cell r="A74">
            <v>36647</v>
          </cell>
          <cell r="B74">
            <v>71548</v>
          </cell>
          <cell r="C74">
            <v>1653460</v>
          </cell>
        </row>
        <row r="75">
          <cell r="A75">
            <v>36678</v>
          </cell>
          <cell r="B75">
            <v>65372</v>
          </cell>
          <cell r="C75">
            <v>1482276</v>
          </cell>
        </row>
        <row r="76">
          <cell r="A76">
            <v>36708</v>
          </cell>
          <cell r="B76">
            <v>65872</v>
          </cell>
          <cell r="C76">
            <v>1493952</v>
          </cell>
        </row>
        <row r="77">
          <cell r="A77">
            <v>36739</v>
          </cell>
          <cell r="B77">
            <v>65190</v>
          </cell>
          <cell r="C77">
            <v>1395413</v>
          </cell>
        </row>
        <row r="78">
          <cell r="A78">
            <v>36770</v>
          </cell>
          <cell r="B78">
            <v>66763</v>
          </cell>
          <cell r="C78">
            <v>1307488</v>
          </cell>
        </row>
        <row r="79">
          <cell r="A79">
            <v>36800</v>
          </cell>
          <cell r="B79">
            <v>64846</v>
          </cell>
          <cell r="C79">
            <v>1255446</v>
          </cell>
        </row>
        <row r="80">
          <cell r="A80">
            <v>36831</v>
          </cell>
          <cell r="B80">
            <v>66748</v>
          </cell>
          <cell r="C80">
            <v>1242483</v>
          </cell>
        </row>
        <row r="81">
          <cell r="A81">
            <v>36861</v>
          </cell>
          <cell r="B81">
            <v>62691</v>
          </cell>
          <cell r="C81">
            <v>1245605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</row>
        <row r="83">
          <cell r="A83">
            <v>2000</v>
          </cell>
          <cell r="B83">
            <v>828262</v>
          </cell>
          <cell r="C83">
            <v>17858468</v>
          </cell>
        </row>
        <row r="85">
          <cell r="A85">
            <v>36892</v>
          </cell>
          <cell r="B85">
            <v>65474</v>
          </cell>
          <cell r="C85">
            <v>1261618</v>
          </cell>
        </row>
        <row r="86">
          <cell r="A86">
            <v>36923</v>
          </cell>
          <cell r="B86">
            <v>58277</v>
          </cell>
          <cell r="C86">
            <v>1151282</v>
          </cell>
        </row>
        <row r="87">
          <cell r="A87">
            <v>36951</v>
          </cell>
          <cell r="B87">
            <v>59756</v>
          </cell>
          <cell r="C87">
            <v>1268060</v>
          </cell>
        </row>
        <row r="88">
          <cell r="A88">
            <v>36982</v>
          </cell>
          <cell r="B88">
            <v>58109</v>
          </cell>
          <cell r="C88">
            <v>1209153</v>
          </cell>
        </row>
        <row r="89">
          <cell r="A89">
            <v>37012</v>
          </cell>
          <cell r="B89">
            <v>37885</v>
          </cell>
          <cell r="C89">
            <v>872731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47">
          <cell r="A47">
            <v>36342</v>
          </cell>
          <cell r="B47">
            <v>92863</v>
          </cell>
          <cell r="C47">
            <v>765589</v>
          </cell>
        </row>
        <row r="48">
          <cell r="A48">
            <v>36373</v>
          </cell>
          <cell r="B48">
            <v>188747</v>
          </cell>
          <cell r="C48">
            <v>1450556</v>
          </cell>
        </row>
        <row r="49">
          <cell r="A49">
            <v>36404</v>
          </cell>
          <cell r="B49">
            <v>170267</v>
          </cell>
          <cell r="C49">
            <v>1401477</v>
          </cell>
        </row>
        <row r="50">
          <cell r="A50">
            <v>36434</v>
          </cell>
          <cell r="B50">
            <v>172257</v>
          </cell>
          <cell r="C50">
            <v>1363654</v>
          </cell>
        </row>
        <row r="51">
          <cell r="A51">
            <v>36465</v>
          </cell>
          <cell r="B51">
            <v>156955</v>
          </cell>
          <cell r="C51">
            <v>1253765</v>
          </cell>
        </row>
        <row r="52">
          <cell r="A52">
            <v>36495</v>
          </cell>
          <cell r="B52">
            <v>150510</v>
          </cell>
          <cell r="C52">
            <v>1174852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1999</v>
          </cell>
          <cell r="B54">
            <v>931599</v>
          </cell>
          <cell r="C54">
            <v>7409893</v>
          </cell>
        </row>
        <row r="56">
          <cell r="A56">
            <v>36526</v>
          </cell>
          <cell r="B56">
            <v>148245</v>
          </cell>
          <cell r="C56">
            <v>1043839</v>
          </cell>
        </row>
        <row r="57">
          <cell r="A57">
            <v>36557</v>
          </cell>
          <cell r="B57">
            <v>113394</v>
          </cell>
          <cell r="C57">
            <v>1005567</v>
          </cell>
        </row>
        <row r="58">
          <cell r="A58">
            <v>36586</v>
          </cell>
          <cell r="B58">
            <v>112886</v>
          </cell>
          <cell r="C58">
            <v>1067336</v>
          </cell>
        </row>
        <row r="59">
          <cell r="A59">
            <v>36617</v>
          </cell>
          <cell r="B59">
            <v>95413</v>
          </cell>
          <cell r="C59">
            <v>930167</v>
          </cell>
        </row>
        <row r="60">
          <cell r="A60">
            <v>36647</v>
          </cell>
          <cell r="B60">
            <v>95336</v>
          </cell>
          <cell r="C60">
            <v>906815</v>
          </cell>
        </row>
        <row r="61">
          <cell r="A61">
            <v>36678</v>
          </cell>
          <cell r="B61">
            <v>88985</v>
          </cell>
          <cell r="C61">
            <v>931775</v>
          </cell>
        </row>
        <row r="62">
          <cell r="A62">
            <v>36708</v>
          </cell>
          <cell r="B62">
            <v>94430</v>
          </cell>
          <cell r="C62">
            <v>1002363</v>
          </cell>
        </row>
        <row r="63">
          <cell r="A63">
            <v>36739</v>
          </cell>
          <cell r="B63">
            <v>96850</v>
          </cell>
          <cell r="C63">
            <v>950585</v>
          </cell>
        </row>
        <row r="64">
          <cell r="A64">
            <v>36770</v>
          </cell>
          <cell r="B64">
            <v>80350</v>
          </cell>
          <cell r="C64">
            <v>974358</v>
          </cell>
        </row>
        <row r="65">
          <cell r="A65">
            <v>36800</v>
          </cell>
          <cell r="B65">
            <v>84267</v>
          </cell>
          <cell r="C65">
            <v>890183</v>
          </cell>
        </row>
        <row r="66">
          <cell r="A66">
            <v>36831</v>
          </cell>
          <cell r="B66">
            <v>76006</v>
          </cell>
          <cell r="C66">
            <v>839875</v>
          </cell>
        </row>
        <row r="67">
          <cell r="A67">
            <v>36861</v>
          </cell>
          <cell r="B67">
            <v>77276</v>
          </cell>
          <cell r="C67">
            <v>756788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2000</v>
          </cell>
          <cell r="B69">
            <v>1163438</v>
          </cell>
          <cell r="C69">
            <v>11299651</v>
          </cell>
        </row>
        <row r="71">
          <cell r="A71">
            <v>36892</v>
          </cell>
          <cell r="B71">
            <v>70749</v>
          </cell>
          <cell r="C71">
            <v>821344</v>
          </cell>
        </row>
        <row r="72">
          <cell r="A72">
            <v>36923</v>
          </cell>
          <cell r="B72">
            <v>60530</v>
          </cell>
          <cell r="C72">
            <v>700098</v>
          </cell>
        </row>
        <row r="73">
          <cell r="A73">
            <v>36951</v>
          </cell>
          <cell r="B73">
            <v>63866</v>
          </cell>
          <cell r="C73">
            <v>734057</v>
          </cell>
        </row>
        <row r="74">
          <cell r="A74">
            <v>36982</v>
          </cell>
          <cell r="B74">
            <v>46544</v>
          </cell>
          <cell r="C74">
            <v>682151</v>
          </cell>
        </row>
        <row r="75">
          <cell r="A75">
            <v>37012</v>
          </cell>
          <cell r="B75">
            <v>31779</v>
          </cell>
          <cell r="C75">
            <v>504899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65">
          <cell r="A65">
            <v>36373</v>
          </cell>
          <cell r="B65">
            <v>90297</v>
          </cell>
          <cell r="C65">
            <v>889220</v>
          </cell>
        </row>
        <row r="66">
          <cell r="A66">
            <v>36404</v>
          </cell>
          <cell r="B66">
            <v>156839</v>
          </cell>
          <cell r="C66">
            <v>1333820</v>
          </cell>
        </row>
        <row r="67">
          <cell r="A67">
            <v>36434</v>
          </cell>
          <cell r="B67">
            <v>159151</v>
          </cell>
          <cell r="C67">
            <v>1312816</v>
          </cell>
        </row>
        <row r="68">
          <cell r="A68">
            <v>36465</v>
          </cell>
          <cell r="B68">
            <v>135369</v>
          </cell>
          <cell r="C68">
            <v>1226108</v>
          </cell>
        </row>
        <row r="69">
          <cell r="A69">
            <v>36495</v>
          </cell>
          <cell r="B69">
            <v>128089</v>
          </cell>
          <cell r="C69">
            <v>1157753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1999</v>
          </cell>
          <cell r="B71">
            <v>669745</v>
          </cell>
          <cell r="C71">
            <v>5919717</v>
          </cell>
        </row>
        <row r="73">
          <cell r="A73">
            <v>36526</v>
          </cell>
          <cell r="B73">
            <v>138241</v>
          </cell>
          <cell r="C73">
            <v>1139320</v>
          </cell>
        </row>
        <row r="74">
          <cell r="A74">
            <v>36557</v>
          </cell>
          <cell r="B74">
            <v>124180</v>
          </cell>
          <cell r="C74">
            <v>1005710</v>
          </cell>
        </row>
        <row r="75">
          <cell r="A75">
            <v>36586</v>
          </cell>
          <cell r="B75">
            <v>129903</v>
          </cell>
          <cell r="C75">
            <v>1038084</v>
          </cell>
        </row>
        <row r="76">
          <cell r="A76">
            <v>36617</v>
          </cell>
          <cell r="B76">
            <v>128585</v>
          </cell>
          <cell r="C76">
            <v>900363</v>
          </cell>
        </row>
        <row r="77">
          <cell r="A77">
            <v>36647</v>
          </cell>
          <cell r="B77">
            <v>126888</v>
          </cell>
          <cell r="C77">
            <v>911958</v>
          </cell>
        </row>
        <row r="78">
          <cell r="A78">
            <v>36678</v>
          </cell>
          <cell r="B78">
            <v>117928</v>
          </cell>
          <cell r="C78">
            <v>872665</v>
          </cell>
        </row>
        <row r="79">
          <cell r="A79">
            <v>36708</v>
          </cell>
          <cell r="B79">
            <v>121325</v>
          </cell>
          <cell r="C79">
            <v>882438</v>
          </cell>
        </row>
        <row r="80">
          <cell r="A80">
            <v>36739</v>
          </cell>
          <cell r="B80">
            <v>114615</v>
          </cell>
          <cell r="C80">
            <v>846698</v>
          </cell>
        </row>
        <row r="81">
          <cell r="A81">
            <v>36770</v>
          </cell>
          <cell r="B81">
            <v>98198</v>
          </cell>
          <cell r="C81">
            <v>861082</v>
          </cell>
        </row>
        <row r="82">
          <cell r="A82">
            <v>36800</v>
          </cell>
          <cell r="B82">
            <v>100092</v>
          </cell>
          <cell r="C82">
            <v>715170</v>
          </cell>
        </row>
        <row r="83">
          <cell r="A83">
            <v>36831</v>
          </cell>
          <cell r="B83">
            <v>85009</v>
          </cell>
          <cell r="C83">
            <v>690406</v>
          </cell>
        </row>
        <row r="84">
          <cell r="A84">
            <v>36861</v>
          </cell>
          <cell r="B84">
            <v>88721</v>
          </cell>
          <cell r="C84">
            <v>696242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2000</v>
          </cell>
          <cell r="B86">
            <v>1373685</v>
          </cell>
          <cell r="C86">
            <v>10560136</v>
          </cell>
        </row>
        <row r="88">
          <cell r="A88">
            <v>36892</v>
          </cell>
          <cell r="B88">
            <v>87245</v>
          </cell>
          <cell r="C88">
            <v>700388</v>
          </cell>
        </row>
        <row r="89">
          <cell r="A89">
            <v>36923</v>
          </cell>
          <cell r="B89">
            <v>78725</v>
          </cell>
          <cell r="C89">
            <v>688356</v>
          </cell>
        </row>
        <row r="90">
          <cell r="A90">
            <v>36951</v>
          </cell>
          <cell r="B90">
            <v>86356</v>
          </cell>
          <cell r="C90">
            <v>664809</v>
          </cell>
        </row>
        <row r="91">
          <cell r="A91">
            <v>36982</v>
          </cell>
          <cell r="B91">
            <v>71345</v>
          </cell>
          <cell r="C91">
            <v>619982</v>
          </cell>
        </row>
        <row r="92">
          <cell r="A92">
            <v>37012</v>
          </cell>
          <cell r="B92">
            <v>54613</v>
          </cell>
          <cell r="C92">
            <v>489291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60">
          <cell r="A60">
            <v>36404</v>
          </cell>
          <cell r="B60">
            <v>116589</v>
          </cell>
          <cell r="C60">
            <v>530045</v>
          </cell>
        </row>
        <row r="61">
          <cell r="A61">
            <v>36434</v>
          </cell>
          <cell r="B61">
            <v>170853</v>
          </cell>
          <cell r="C61">
            <v>1067405</v>
          </cell>
        </row>
        <row r="62">
          <cell r="A62">
            <v>36465</v>
          </cell>
          <cell r="B62">
            <v>150541</v>
          </cell>
          <cell r="C62">
            <v>917290</v>
          </cell>
        </row>
        <row r="63">
          <cell r="A63">
            <v>36495</v>
          </cell>
          <cell r="B63">
            <v>152393</v>
          </cell>
          <cell r="C63">
            <v>1119074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</row>
        <row r="65">
          <cell r="A65">
            <v>1999</v>
          </cell>
          <cell r="B65">
            <v>590376</v>
          </cell>
          <cell r="C65">
            <v>3633814</v>
          </cell>
        </row>
        <row r="67">
          <cell r="A67">
            <v>36526</v>
          </cell>
          <cell r="B67">
            <v>138945</v>
          </cell>
          <cell r="C67">
            <v>1059726</v>
          </cell>
        </row>
        <row r="68">
          <cell r="A68">
            <v>36557</v>
          </cell>
          <cell r="B68">
            <v>114680</v>
          </cell>
          <cell r="C68">
            <v>887830</v>
          </cell>
        </row>
        <row r="69">
          <cell r="A69">
            <v>36586</v>
          </cell>
          <cell r="B69">
            <v>120662</v>
          </cell>
          <cell r="C69">
            <v>861139</v>
          </cell>
        </row>
        <row r="70">
          <cell r="A70">
            <v>36617</v>
          </cell>
          <cell r="B70">
            <v>119838</v>
          </cell>
          <cell r="C70">
            <v>783892</v>
          </cell>
        </row>
        <row r="71">
          <cell r="A71">
            <v>36647</v>
          </cell>
          <cell r="B71">
            <v>111461</v>
          </cell>
          <cell r="C71">
            <v>785595</v>
          </cell>
        </row>
        <row r="72">
          <cell r="A72">
            <v>36678</v>
          </cell>
          <cell r="B72">
            <v>108071</v>
          </cell>
          <cell r="C72">
            <v>733155</v>
          </cell>
        </row>
        <row r="73">
          <cell r="A73">
            <v>36708</v>
          </cell>
          <cell r="B73">
            <v>106577</v>
          </cell>
          <cell r="C73">
            <v>678333</v>
          </cell>
        </row>
        <row r="74">
          <cell r="A74">
            <v>36739</v>
          </cell>
          <cell r="B74">
            <v>106690</v>
          </cell>
          <cell r="C74">
            <v>646185</v>
          </cell>
        </row>
        <row r="75">
          <cell r="A75">
            <v>36770</v>
          </cell>
          <cell r="B75">
            <v>105547</v>
          </cell>
          <cell r="C75">
            <v>492337</v>
          </cell>
        </row>
        <row r="76">
          <cell r="A76">
            <v>36800</v>
          </cell>
          <cell r="B76">
            <v>106021</v>
          </cell>
          <cell r="C76">
            <v>471063</v>
          </cell>
        </row>
        <row r="77">
          <cell r="A77">
            <v>36831</v>
          </cell>
          <cell r="B77">
            <v>106205</v>
          </cell>
          <cell r="C77">
            <v>440793</v>
          </cell>
        </row>
        <row r="78">
          <cell r="A78">
            <v>36861</v>
          </cell>
          <cell r="B78">
            <v>108951</v>
          </cell>
          <cell r="C78">
            <v>555524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</row>
        <row r="80">
          <cell r="A80">
            <v>2000</v>
          </cell>
          <cell r="B80">
            <v>1353648</v>
          </cell>
          <cell r="C80">
            <v>8395572</v>
          </cell>
        </row>
        <row r="82">
          <cell r="A82">
            <v>36892</v>
          </cell>
          <cell r="B82">
            <v>112852</v>
          </cell>
          <cell r="C82">
            <v>610700</v>
          </cell>
        </row>
        <row r="83">
          <cell r="A83">
            <v>36923</v>
          </cell>
          <cell r="B83">
            <v>97557</v>
          </cell>
          <cell r="C83">
            <v>549393</v>
          </cell>
        </row>
        <row r="84">
          <cell r="A84">
            <v>36951</v>
          </cell>
          <cell r="B84">
            <v>106312</v>
          </cell>
          <cell r="C84">
            <v>600699</v>
          </cell>
        </row>
        <row r="85">
          <cell r="A85">
            <v>36982</v>
          </cell>
          <cell r="B85">
            <v>109332</v>
          </cell>
          <cell r="C85">
            <v>564603</v>
          </cell>
        </row>
        <row r="86">
          <cell r="A86">
            <v>37012</v>
          </cell>
          <cell r="B86">
            <v>87018</v>
          </cell>
          <cell r="C86">
            <v>396029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66">
          <cell r="A66">
            <v>36434</v>
          </cell>
          <cell r="B66">
            <v>94340</v>
          </cell>
          <cell r="C66">
            <v>632354</v>
          </cell>
        </row>
        <row r="67">
          <cell r="A67">
            <v>36465</v>
          </cell>
          <cell r="B67">
            <v>139292</v>
          </cell>
          <cell r="C67">
            <v>1452258</v>
          </cell>
        </row>
        <row r="68">
          <cell r="A68">
            <v>36495</v>
          </cell>
          <cell r="B68">
            <v>131208</v>
          </cell>
          <cell r="C68">
            <v>1581024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1999</v>
          </cell>
          <cell r="B70">
            <v>364840</v>
          </cell>
          <cell r="C70">
            <v>3665636</v>
          </cell>
        </row>
        <row r="72">
          <cell r="A72">
            <v>36526</v>
          </cell>
          <cell r="B72">
            <v>130095</v>
          </cell>
          <cell r="C72">
            <v>1471796</v>
          </cell>
        </row>
        <row r="73">
          <cell r="A73">
            <v>36557</v>
          </cell>
          <cell r="B73">
            <v>118349</v>
          </cell>
          <cell r="C73">
            <v>1324295</v>
          </cell>
        </row>
        <row r="74">
          <cell r="A74">
            <v>36586</v>
          </cell>
          <cell r="B74">
            <v>124430</v>
          </cell>
          <cell r="C74">
            <v>1371837</v>
          </cell>
        </row>
        <row r="75">
          <cell r="A75">
            <v>36617</v>
          </cell>
          <cell r="B75">
            <v>131691</v>
          </cell>
          <cell r="C75">
            <v>1277858</v>
          </cell>
        </row>
        <row r="76">
          <cell r="A76">
            <v>36647</v>
          </cell>
          <cell r="B76">
            <v>149885</v>
          </cell>
          <cell r="C76">
            <v>1262816</v>
          </cell>
        </row>
        <row r="77">
          <cell r="A77">
            <v>36678</v>
          </cell>
          <cell r="B77">
            <v>139887</v>
          </cell>
          <cell r="C77">
            <v>1167695</v>
          </cell>
        </row>
        <row r="78">
          <cell r="A78">
            <v>36708</v>
          </cell>
          <cell r="B78">
            <v>127188</v>
          </cell>
          <cell r="C78">
            <v>1245139</v>
          </cell>
        </row>
        <row r="79">
          <cell r="A79">
            <v>36739</v>
          </cell>
          <cell r="B79">
            <v>127422</v>
          </cell>
          <cell r="C79">
            <v>1150043</v>
          </cell>
        </row>
        <row r="80">
          <cell r="A80">
            <v>36770</v>
          </cell>
          <cell r="B80">
            <v>124795</v>
          </cell>
          <cell r="C80">
            <v>858253</v>
          </cell>
        </row>
        <row r="81">
          <cell r="A81">
            <v>36800</v>
          </cell>
          <cell r="B81">
            <v>105023</v>
          </cell>
          <cell r="C81">
            <v>860332</v>
          </cell>
        </row>
        <row r="82">
          <cell r="A82">
            <v>36831</v>
          </cell>
          <cell r="B82">
            <v>82222</v>
          </cell>
          <cell r="C82">
            <v>700824</v>
          </cell>
        </row>
        <row r="83">
          <cell r="A83">
            <v>36861</v>
          </cell>
          <cell r="B83">
            <v>85974</v>
          </cell>
          <cell r="C83">
            <v>717916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2000</v>
          </cell>
          <cell r="B85">
            <v>1446961</v>
          </cell>
          <cell r="C85">
            <v>13408804</v>
          </cell>
        </row>
        <row r="87">
          <cell r="A87">
            <v>36892</v>
          </cell>
          <cell r="B87">
            <v>81807</v>
          </cell>
          <cell r="C87">
            <v>709430</v>
          </cell>
        </row>
        <row r="88">
          <cell r="A88">
            <v>36923</v>
          </cell>
          <cell r="B88">
            <v>78361</v>
          </cell>
          <cell r="C88">
            <v>632689</v>
          </cell>
        </row>
        <row r="89">
          <cell r="A89">
            <v>36951</v>
          </cell>
          <cell r="B89">
            <v>80826</v>
          </cell>
          <cell r="C89">
            <v>740146</v>
          </cell>
        </row>
        <row r="90">
          <cell r="A90">
            <v>36982</v>
          </cell>
          <cell r="B90">
            <v>72021</v>
          </cell>
          <cell r="C90">
            <v>681219</v>
          </cell>
        </row>
        <row r="91">
          <cell r="A91">
            <v>37012</v>
          </cell>
          <cell r="B91">
            <v>48635</v>
          </cell>
          <cell r="C91">
            <v>544225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45">
          <cell r="A45">
            <v>36465</v>
          </cell>
          <cell r="B45">
            <v>127668</v>
          </cell>
          <cell r="C45">
            <v>906721</v>
          </cell>
        </row>
        <row r="46">
          <cell r="A46">
            <v>36495</v>
          </cell>
          <cell r="B46">
            <v>184866</v>
          </cell>
          <cell r="C46">
            <v>1471946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</row>
        <row r="48">
          <cell r="A48">
            <v>1999</v>
          </cell>
          <cell r="B48">
            <v>312534</v>
          </cell>
          <cell r="C48">
            <v>2378667</v>
          </cell>
        </row>
        <row r="50">
          <cell r="A50">
            <v>36526</v>
          </cell>
          <cell r="B50">
            <v>177557</v>
          </cell>
          <cell r="C50">
            <v>1382403</v>
          </cell>
        </row>
        <row r="51">
          <cell r="A51">
            <v>36557</v>
          </cell>
          <cell r="B51">
            <v>158353</v>
          </cell>
          <cell r="C51">
            <v>1214145</v>
          </cell>
        </row>
        <row r="52">
          <cell r="A52">
            <v>36586</v>
          </cell>
          <cell r="B52">
            <v>161593</v>
          </cell>
          <cell r="C52">
            <v>1263410</v>
          </cell>
        </row>
        <row r="53">
          <cell r="A53">
            <v>36617</v>
          </cell>
          <cell r="B53">
            <v>158037</v>
          </cell>
          <cell r="C53">
            <v>1039449</v>
          </cell>
        </row>
        <row r="54">
          <cell r="A54">
            <v>36647</v>
          </cell>
          <cell r="B54">
            <v>146828</v>
          </cell>
          <cell r="C54">
            <v>1158923</v>
          </cell>
        </row>
        <row r="55">
          <cell r="A55">
            <v>36678</v>
          </cell>
          <cell r="B55">
            <v>134166</v>
          </cell>
          <cell r="C55">
            <v>1119027</v>
          </cell>
        </row>
        <row r="56">
          <cell r="A56">
            <v>36708</v>
          </cell>
          <cell r="B56">
            <v>131010</v>
          </cell>
          <cell r="C56">
            <v>1129656</v>
          </cell>
        </row>
        <row r="57">
          <cell r="A57">
            <v>36739</v>
          </cell>
          <cell r="B57">
            <v>131559</v>
          </cell>
          <cell r="C57">
            <v>1082565</v>
          </cell>
        </row>
        <row r="58">
          <cell r="A58">
            <v>36770</v>
          </cell>
          <cell r="B58">
            <v>123221</v>
          </cell>
          <cell r="C58">
            <v>922602</v>
          </cell>
        </row>
        <row r="59">
          <cell r="A59">
            <v>36800</v>
          </cell>
          <cell r="B59">
            <v>133875</v>
          </cell>
          <cell r="C59">
            <v>923995</v>
          </cell>
        </row>
        <row r="60">
          <cell r="A60">
            <v>36831</v>
          </cell>
          <cell r="B60">
            <v>115250</v>
          </cell>
          <cell r="C60">
            <v>820133</v>
          </cell>
        </row>
        <row r="61">
          <cell r="A61">
            <v>36861</v>
          </cell>
          <cell r="B61">
            <v>128327</v>
          </cell>
          <cell r="C61">
            <v>785526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2000</v>
          </cell>
          <cell r="B63">
            <v>1699776</v>
          </cell>
          <cell r="C63">
            <v>12841834</v>
          </cell>
        </row>
        <row r="65">
          <cell r="A65">
            <v>36892</v>
          </cell>
          <cell r="B65">
            <v>119247</v>
          </cell>
          <cell r="C65">
            <v>712583</v>
          </cell>
        </row>
        <row r="66">
          <cell r="A66">
            <v>36923</v>
          </cell>
          <cell r="B66">
            <v>104250</v>
          </cell>
          <cell r="C66">
            <v>649973</v>
          </cell>
        </row>
        <row r="67">
          <cell r="A67">
            <v>36951</v>
          </cell>
          <cell r="B67">
            <v>111971</v>
          </cell>
          <cell r="C67">
            <v>678165</v>
          </cell>
        </row>
        <row r="68">
          <cell r="A68">
            <v>36982</v>
          </cell>
          <cell r="B68">
            <v>103457</v>
          </cell>
          <cell r="C68">
            <v>669464</v>
          </cell>
        </row>
        <row r="69">
          <cell r="A69">
            <v>37012</v>
          </cell>
          <cell r="B69">
            <v>71355</v>
          </cell>
          <cell r="C69">
            <v>497729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46">
          <cell r="A46">
            <v>36495</v>
          </cell>
          <cell r="B46">
            <v>119390</v>
          </cell>
          <cell r="C46">
            <v>968446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</row>
        <row r="48">
          <cell r="A48">
            <v>1999</v>
          </cell>
          <cell r="B48">
            <v>119390</v>
          </cell>
          <cell r="C48">
            <v>968446</v>
          </cell>
        </row>
        <row r="50">
          <cell r="A50">
            <v>36526</v>
          </cell>
          <cell r="B50">
            <v>179614</v>
          </cell>
          <cell r="C50">
            <v>1704012</v>
          </cell>
        </row>
        <row r="51">
          <cell r="A51">
            <v>36557</v>
          </cell>
          <cell r="B51">
            <v>149109</v>
          </cell>
          <cell r="C51">
            <v>1767167</v>
          </cell>
        </row>
        <row r="52">
          <cell r="A52">
            <v>36586</v>
          </cell>
          <cell r="B52">
            <v>145638</v>
          </cell>
          <cell r="C52">
            <v>1527541</v>
          </cell>
        </row>
        <row r="53">
          <cell r="A53">
            <v>36617</v>
          </cell>
          <cell r="B53">
            <v>131707</v>
          </cell>
          <cell r="C53">
            <v>1242938</v>
          </cell>
        </row>
        <row r="54">
          <cell r="A54">
            <v>36647</v>
          </cell>
          <cell r="B54">
            <v>147833</v>
          </cell>
          <cell r="C54">
            <v>1284298</v>
          </cell>
        </row>
        <row r="55">
          <cell r="A55">
            <v>36678</v>
          </cell>
          <cell r="B55">
            <v>137585</v>
          </cell>
          <cell r="C55">
            <v>1166801</v>
          </cell>
        </row>
        <row r="56">
          <cell r="A56">
            <v>36708</v>
          </cell>
          <cell r="B56">
            <v>134605</v>
          </cell>
          <cell r="C56">
            <v>1289663</v>
          </cell>
        </row>
        <row r="57">
          <cell r="A57">
            <v>36739</v>
          </cell>
          <cell r="B57">
            <v>128161</v>
          </cell>
          <cell r="C57">
            <v>1153903</v>
          </cell>
        </row>
        <row r="58">
          <cell r="A58">
            <v>36770</v>
          </cell>
          <cell r="B58">
            <v>117910</v>
          </cell>
          <cell r="C58">
            <v>1072265</v>
          </cell>
        </row>
        <row r="59">
          <cell r="A59">
            <v>36800</v>
          </cell>
          <cell r="B59">
            <v>113151</v>
          </cell>
          <cell r="C59">
            <v>1031990</v>
          </cell>
        </row>
        <row r="60">
          <cell r="A60">
            <v>36831</v>
          </cell>
          <cell r="B60">
            <v>109841</v>
          </cell>
          <cell r="C60">
            <v>982264</v>
          </cell>
        </row>
        <row r="61">
          <cell r="A61">
            <v>36861</v>
          </cell>
          <cell r="B61">
            <v>116137</v>
          </cell>
          <cell r="C61">
            <v>952004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2000</v>
          </cell>
          <cell r="B63">
            <v>1611291</v>
          </cell>
          <cell r="C63">
            <v>15174846</v>
          </cell>
        </row>
        <row r="65">
          <cell r="A65">
            <v>36892</v>
          </cell>
          <cell r="B65">
            <v>117159</v>
          </cell>
          <cell r="C65">
            <v>887115</v>
          </cell>
        </row>
        <row r="66">
          <cell r="A66">
            <v>36923</v>
          </cell>
          <cell r="B66">
            <v>102105</v>
          </cell>
          <cell r="C66">
            <v>825280</v>
          </cell>
        </row>
        <row r="67">
          <cell r="A67">
            <v>36951</v>
          </cell>
          <cell r="B67">
            <v>104461</v>
          </cell>
          <cell r="C67">
            <v>854747</v>
          </cell>
        </row>
        <row r="68">
          <cell r="A68">
            <v>36982</v>
          </cell>
          <cell r="B68">
            <v>99445</v>
          </cell>
          <cell r="C68">
            <v>765141</v>
          </cell>
        </row>
        <row r="69">
          <cell r="A69">
            <v>37012</v>
          </cell>
          <cell r="B69">
            <v>85311</v>
          </cell>
          <cell r="C69">
            <v>480577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49">
          <cell r="A49">
            <v>36526</v>
          </cell>
          <cell r="B49">
            <v>159879</v>
          </cell>
          <cell r="C49">
            <v>1593753</v>
          </cell>
        </row>
        <row r="50">
          <cell r="A50">
            <v>36557</v>
          </cell>
          <cell r="B50">
            <v>198271</v>
          </cell>
          <cell r="C50">
            <v>2641181</v>
          </cell>
        </row>
        <row r="51">
          <cell r="A51">
            <v>36586</v>
          </cell>
          <cell r="B51">
            <v>167872</v>
          </cell>
          <cell r="C51">
            <v>2619668</v>
          </cell>
        </row>
        <row r="52">
          <cell r="A52">
            <v>36617</v>
          </cell>
          <cell r="B52">
            <v>132917</v>
          </cell>
          <cell r="C52">
            <v>2117343</v>
          </cell>
        </row>
        <row r="53">
          <cell r="A53">
            <v>36647</v>
          </cell>
          <cell r="B53">
            <v>146385</v>
          </cell>
          <cell r="C53">
            <v>2060132</v>
          </cell>
        </row>
        <row r="54">
          <cell r="A54">
            <v>36678</v>
          </cell>
          <cell r="B54">
            <v>132162</v>
          </cell>
          <cell r="C54">
            <v>1982704</v>
          </cell>
        </row>
        <row r="55">
          <cell r="A55">
            <v>36708</v>
          </cell>
          <cell r="B55">
            <v>121270</v>
          </cell>
          <cell r="C55">
            <v>1818374</v>
          </cell>
        </row>
        <row r="56">
          <cell r="A56">
            <v>36739</v>
          </cell>
          <cell r="B56">
            <v>114963</v>
          </cell>
          <cell r="C56">
            <v>1615893</v>
          </cell>
        </row>
        <row r="57">
          <cell r="A57">
            <v>36770</v>
          </cell>
          <cell r="B57">
            <v>111082</v>
          </cell>
          <cell r="C57">
            <v>1483632</v>
          </cell>
        </row>
        <row r="58">
          <cell r="A58">
            <v>36800</v>
          </cell>
          <cell r="B58">
            <v>118962</v>
          </cell>
          <cell r="C58">
            <v>1463838</v>
          </cell>
        </row>
        <row r="59">
          <cell r="A59">
            <v>36831</v>
          </cell>
          <cell r="B59">
            <v>101335</v>
          </cell>
          <cell r="C59">
            <v>1342642</v>
          </cell>
        </row>
        <row r="60">
          <cell r="A60">
            <v>36861</v>
          </cell>
          <cell r="B60">
            <v>90272</v>
          </cell>
          <cell r="C60">
            <v>1346787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</row>
        <row r="62">
          <cell r="A62">
            <v>2000</v>
          </cell>
          <cell r="B62">
            <v>1595370</v>
          </cell>
          <cell r="C62">
            <v>22085947</v>
          </cell>
        </row>
        <row r="64">
          <cell r="A64">
            <v>36892</v>
          </cell>
          <cell r="B64">
            <v>87733</v>
          </cell>
          <cell r="C64">
            <v>1321658</v>
          </cell>
        </row>
        <row r="65">
          <cell r="A65">
            <v>36923</v>
          </cell>
          <cell r="B65">
            <v>78905</v>
          </cell>
          <cell r="C65">
            <v>1193833</v>
          </cell>
        </row>
        <row r="66">
          <cell r="A66">
            <v>36951</v>
          </cell>
          <cell r="B66">
            <v>86124</v>
          </cell>
          <cell r="C66">
            <v>1207785</v>
          </cell>
        </row>
        <row r="67">
          <cell r="A67">
            <v>36982</v>
          </cell>
          <cell r="B67">
            <v>85254</v>
          </cell>
          <cell r="C67">
            <v>1121179</v>
          </cell>
        </row>
        <row r="68">
          <cell r="A68">
            <v>37012</v>
          </cell>
          <cell r="B68">
            <v>82218</v>
          </cell>
          <cell r="C68">
            <v>771669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</sheetNames>
    <sheetDataSet>
      <sheetData sheetId="0">
        <row r="55">
          <cell r="A55">
            <v>36557</v>
          </cell>
          <cell r="B55">
            <v>155581</v>
          </cell>
          <cell r="C55">
            <v>1057555</v>
          </cell>
        </row>
        <row r="56">
          <cell r="A56">
            <v>36586</v>
          </cell>
          <cell r="B56">
            <v>247521</v>
          </cell>
          <cell r="C56">
            <v>1895954</v>
          </cell>
        </row>
        <row r="57">
          <cell r="A57">
            <v>36617</v>
          </cell>
          <cell r="B57">
            <v>247148</v>
          </cell>
          <cell r="C57">
            <v>1819960</v>
          </cell>
        </row>
        <row r="58">
          <cell r="A58">
            <v>36647</v>
          </cell>
          <cell r="B58">
            <v>215224</v>
          </cell>
          <cell r="C58">
            <v>1696283</v>
          </cell>
        </row>
        <row r="59">
          <cell r="A59">
            <v>36678</v>
          </cell>
          <cell r="B59">
            <v>192039</v>
          </cell>
          <cell r="C59">
            <v>1581353</v>
          </cell>
        </row>
        <row r="60">
          <cell r="A60">
            <v>36708</v>
          </cell>
          <cell r="B60">
            <v>181653</v>
          </cell>
          <cell r="C60">
            <v>1672896</v>
          </cell>
        </row>
        <row r="61">
          <cell r="A61">
            <v>36739</v>
          </cell>
          <cell r="B61">
            <v>178957</v>
          </cell>
          <cell r="C61">
            <v>1527813</v>
          </cell>
        </row>
        <row r="62">
          <cell r="A62">
            <v>36770</v>
          </cell>
          <cell r="B62">
            <v>170420</v>
          </cell>
          <cell r="C62">
            <v>1481338</v>
          </cell>
        </row>
        <row r="63">
          <cell r="A63">
            <v>36800</v>
          </cell>
          <cell r="B63">
            <v>146228</v>
          </cell>
          <cell r="C63">
            <v>1345811</v>
          </cell>
        </row>
        <row r="64">
          <cell r="A64">
            <v>36831</v>
          </cell>
          <cell r="B64">
            <v>137736</v>
          </cell>
          <cell r="C64">
            <v>1194852</v>
          </cell>
        </row>
        <row r="65">
          <cell r="A65">
            <v>36861</v>
          </cell>
          <cell r="B65">
            <v>134425</v>
          </cell>
          <cell r="C65">
            <v>1146739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2000</v>
          </cell>
          <cell r="B67">
            <v>2006932</v>
          </cell>
          <cell r="C67">
            <v>16420554</v>
          </cell>
        </row>
        <row r="69">
          <cell r="A69">
            <v>36892</v>
          </cell>
          <cell r="B69">
            <v>129383</v>
          </cell>
          <cell r="C69">
            <v>1178554</v>
          </cell>
        </row>
        <row r="70">
          <cell r="A70">
            <v>36923</v>
          </cell>
          <cell r="B70">
            <v>112089</v>
          </cell>
          <cell r="C70">
            <v>1141581</v>
          </cell>
        </row>
        <row r="71">
          <cell r="A71">
            <v>36951</v>
          </cell>
          <cell r="B71">
            <v>121007</v>
          </cell>
          <cell r="C71">
            <v>1238022</v>
          </cell>
        </row>
        <row r="72">
          <cell r="A72">
            <v>36982</v>
          </cell>
          <cell r="B72">
            <v>116432</v>
          </cell>
          <cell r="C72">
            <v>1209152</v>
          </cell>
        </row>
        <row r="73">
          <cell r="A73">
            <v>37012</v>
          </cell>
          <cell r="B73">
            <v>104417</v>
          </cell>
          <cell r="C73">
            <v>1033581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</sheetNames>
    <sheetDataSet>
      <sheetData sheetId="0">
        <row r="32">
          <cell r="A32">
            <v>36586</v>
          </cell>
          <cell r="B32">
            <v>115758</v>
          </cell>
          <cell r="C32">
            <v>1520817</v>
          </cell>
        </row>
        <row r="33">
          <cell r="A33">
            <v>36617</v>
          </cell>
          <cell r="B33">
            <v>168820</v>
          </cell>
          <cell r="C33">
            <v>2438613</v>
          </cell>
        </row>
        <row r="34">
          <cell r="A34">
            <v>36647</v>
          </cell>
          <cell r="B34">
            <v>172940</v>
          </cell>
          <cell r="C34">
            <v>2578208</v>
          </cell>
        </row>
        <row r="35">
          <cell r="A35">
            <v>36678</v>
          </cell>
          <cell r="B35">
            <v>146882</v>
          </cell>
          <cell r="C35">
            <v>2533575</v>
          </cell>
        </row>
        <row r="36">
          <cell r="A36">
            <v>36708</v>
          </cell>
          <cell r="B36">
            <v>148046</v>
          </cell>
          <cell r="C36">
            <v>2498625</v>
          </cell>
        </row>
        <row r="37">
          <cell r="A37">
            <v>36739</v>
          </cell>
          <cell r="B37">
            <v>138614</v>
          </cell>
          <cell r="C37">
            <v>2393207</v>
          </cell>
        </row>
        <row r="38">
          <cell r="A38">
            <v>36770</v>
          </cell>
          <cell r="B38">
            <v>133469</v>
          </cell>
          <cell r="C38">
            <v>2261263</v>
          </cell>
        </row>
        <row r="39">
          <cell r="A39">
            <v>36800</v>
          </cell>
          <cell r="B39">
            <v>143015</v>
          </cell>
          <cell r="C39">
            <v>2089523</v>
          </cell>
        </row>
        <row r="40">
          <cell r="A40">
            <v>36831</v>
          </cell>
          <cell r="B40">
            <v>117942</v>
          </cell>
          <cell r="C40">
            <v>1765140</v>
          </cell>
        </row>
        <row r="41">
          <cell r="A41">
            <v>36861</v>
          </cell>
          <cell r="B41">
            <v>109608</v>
          </cell>
          <cell r="C41">
            <v>1750735</v>
          </cell>
        </row>
        <row r="42">
          <cell r="A42" t="str">
            <v>Totals:</v>
          </cell>
          <cell r="B42" t="str">
            <v>__________</v>
          </cell>
          <cell r="C42" t="str">
            <v>__________</v>
          </cell>
        </row>
        <row r="43">
          <cell r="A43">
            <v>2000</v>
          </cell>
          <cell r="B43">
            <v>1395094</v>
          </cell>
          <cell r="C43">
            <v>21829706</v>
          </cell>
        </row>
        <row r="45">
          <cell r="A45">
            <v>36892</v>
          </cell>
          <cell r="B45">
            <v>109695</v>
          </cell>
          <cell r="C45">
            <v>1893157</v>
          </cell>
        </row>
        <row r="46">
          <cell r="A46">
            <v>36923</v>
          </cell>
          <cell r="B46">
            <v>91114</v>
          </cell>
          <cell r="C46">
            <v>1538146</v>
          </cell>
        </row>
        <row r="47">
          <cell r="A47">
            <v>36951</v>
          </cell>
          <cell r="B47">
            <v>102558</v>
          </cell>
          <cell r="C47">
            <v>1743770</v>
          </cell>
        </row>
        <row r="48">
          <cell r="A48">
            <v>36982</v>
          </cell>
          <cell r="B48">
            <v>87023</v>
          </cell>
          <cell r="C48">
            <v>1618566</v>
          </cell>
        </row>
        <row r="49">
          <cell r="A49">
            <v>37012</v>
          </cell>
          <cell r="B49">
            <v>70153</v>
          </cell>
          <cell r="C49">
            <v>1232224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4-1977"/>
    </sheetNames>
    <sheetDataSet>
      <sheetData sheetId="0">
        <row r="402">
          <cell r="A402">
            <v>34335</v>
          </cell>
          <cell r="B402">
            <v>3136968</v>
          </cell>
          <cell r="C402">
            <v>15909059</v>
          </cell>
        </row>
        <row r="403">
          <cell r="A403">
            <v>34366</v>
          </cell>
          <cell r="B403">
            <v>2842775</v>
          </cell>
          <cell r="C403">
            <v>14287969</v>
          </cell>
        </row>
        <row r="404">
          <cell r="A404">
            <v>34394</v>
          </cell>
          <cell r="B404">
            <v>3156460</v>
          </cell>
          <cell r="C404">
            <v>15873022</v>
          </cell>
        </row>
        <row r="405">
          <cell r="A405">
            <v>34425</v>
          </cell>
          <cell r="B405">
            <v>3019681</v>
          </cell>
          <cell r="C405">
            <v>15208418</v>
          </cell>
        </row>
        <row r="406">
          <cell r="A406">
            <v>34455</v>
          </cell>
          <cell r="B406">
            <v>3105507</v>
          </cell>
          <cell r="C406">
            <v>15065961</v>
          </cell>
        </row>
        <row r="407">
          <cell r="A407">
            <v>34486</v>
          </cell>
          <cell r="B407">
            <v>2932340</v>
          </cell>
          <cell r="C407">
            <v>14259245</v>
          </cell>
        </row>
        <row r="408">
          <cell r="A408">
            <v>34516</v>
          </cell>
          <cell r="B408">
            <v>3057099</v>
          </cell>
          <cell r="C408">
            <v>14820166</v>
          </cell>
        </row>
        <row r="409">
          <cell r="A409">
            <v>34547</v>
          </cell>
          <cell r="B409">
            <v>3042057</v>
          </cell>
          <cell r="C409">
            <v>14796713</v>
          </cell>
        </row>
        <row r="410">
          <cell r="A410">
            <v>34578</v>
          </cell>
          <cell r="B410">
            <v>2968433</v>
          </cell>
          <cell r="C410">
            <v>13944235</v>
          </cell>
        </row>
        <row r="411">
          <cell r="A411">
            <v>34608</v>
          </cell>
          <cell r="B411">
            <v>2986154</v>
          </cell>
          <cell r="C411">
            <v>14213463</v>
          </cell>
        </row>
        <row r="412">
          <cell r="A412">
            <v>34639</v>
          </cell>
          <cell r="B412">
            <v>2931945</v>
          </cell>
          <cell r="C412">
            <v>13481217</v>
          </cell>
        </row>
        <row r="413">
          <cell r="A413">
            <v>34669</v>
          </cell>
          <cell r="B413">
            <v>3104847</v>
          </cell>
          <cell r="C413">
            <v>13606506</v>
          </cell>
        </row>
        <row r="414">
          <cell r="A414" t="str">
            <v>Totals:</v>
          </cell>
          <cell r="B414" t="str">
            <v>__________</v>
          </cell>
          <cell r="C414" t="str">
            <v>__________</v>
          </cell>
        </row>
        <row r="415">
          <cell r="A415">
            <v>1994</v>
          </cell>
          <cell r="B415">
            <v>36284266</v>
          </cell>
          <cell r="C415">
            <v>175465974</v>
          </cell>
        </row>
        <row r="417">
          <cell r="A417">
            <v>34700</v>
          </cell>
          <cell r="B417">
            <v>3115696</v>
          </cell>
          <cell r="C417">
            <v>13691289</v>
          </cell>
        </row>
        <row r="418">
          <cell r="A418">
            <v>34731</v>
          </cell>
          <cell r="B418">
            <v>2802314</v>
          </cell>
          <cell r="C418">
            <v>12274072</v>
          </cell>
        </row>
        <row r="419">
          <cell r="A419">
            <v>34759</v>
          </cell>
          <cell r="B419">
            <v>3064799</v>
          </cell>
          <cell r="C419">
            <v>13366975</v>
          </cell>
        </row>
        <row r="420">
          <cell r="A420">
            <v>34790</v>
          </cell>
          <cell r="B420">
            <v>2977030</v>
          </cell>
          <cell r="C420">
            <v>12608963</v>
          </cell>
        </row>
        <row r="421">
          <cell r="A421">
            <v>34820</v>
          </cell>
          <cell r="B421">
            <v>3050914</v>
          </cell>
          <cell r="C421">
            <v>12732221</v>
          </cell>
        </row>
        <row r="422">
          <cell r="A422">
            <v>34851</v>
          </cell>
          <cell r="B422">
            <v>2917536</v>
          </cell>
          <cell r="C422">
            <v>11982316</v>
          </cell>
        </row>
        <row r="423">
          <cell r="A423">
            <v>34881</v>
          </cell>
          <cell r="B423">
            <v>2960173</v>
          </cell>
          <cell r="C423">
            <v>12135338</v>
          </cell>
        </row>
        <row r="424">
          <cell r="A424">
            <v>34912</v>
          </cell>
          <cell r="B424">
            <v>2977732</v>
          </cell>
          <cell r="C424">
            <v>11944700</v>
          </cell>
        </row>
        <row r="425">
          <cell r="A425">
            <v>34943</v>
          </cell>
          <cell r="B425">
            <v>2916813</v>
          </cell>
          <cell r="C425">
            <v>11886436</v>
          </cell>
        </row>
        <row r="426">
          <cell r="A426">
            <v>34973</v>
          </cell>
          <cell r="B426">
            <v>3025748</v>
          </cell>
          <cell r="C426">
            <v>12720497</v>
          </cell>
        </row>
        <row r="427">
          <cell r="A427">
            <v>35004</v>
          </cell>
          <cell r="B427">
            <v>2927090</v>
          </cell>
          <cell r="C427">
            <v>12472743</v>
          </cell>
        </row>
        <row r="428">
          <cell r="A428">
            <v>35034</v>
          </cell>
          <cell r="B428">
            <v>2996567</v>
          </cell>
          <cell r="C428">
            <v>12342941</v>
          </cell>
        </row>
        <row r="429">
          <cell r="A429" t="str">
            <v>Totals:</v>
          </cell>
          <cell r="B429" t="str">
            <v>__________</v>
          </cell>
          <cell r="C429" t="str">
            <v>__________</v>
          </cell>
        </row>
        <row r="430">
          <cell r="A430">
            <v>1995</v>
          </cell>
          <cell r="B430">
            <v>35732412</v>
          </cell>
          <cell r="C430">
            <v>150158491</v>
          </cell>
        </row>
        <row r="432">
          <cell r="A432">
            <v>35065</v>
          </cell>
          <cell r="B432">
            <v>3029799</v>
          </cell>
          <cell r="C432">
            <v>12707771</v>
          </cell>
        </row>
        <row r="433">
          <cell r="A433">
            <v>35096</v>
          </cell>
          <cell r="B433">
            <v>2831083</v>
          </cell>
          <cell r="C433">
            <v>11765914</v>
          </cell>
        </row>
        <row r="434">
          <cell r="A434">
            <v>35125</v>
          </cell>
          <cell r="B434">
            <v>3014901</v>
          </cell>
          <cell r="C434">
            <v>12533916</v>
          </cell>
        </row>
        <row r="435">
          <cell r="A435">
            <v>35156</v>
          </cell>
          <cell r="B435">
            <v>2880221</v>
          </cell>
          <cell r="C435">
            <v>12292012</v>
          </cell>
        </row>
        <row r="436">
          <cell r="A436">
            <v>35186</v>
          </cell>
          <cell r="B436">
            <v>2952167</v>
          </cell>
          <cell r="C436">
            <v>12651929</v>
          </cell>
        </row>
        <row r="437">
          <cell r="A437">
            <v>35217</v>
          </cell>
          <cell r="B437">
            <v>2844535</v>
          </cell>
          <cell r="C437">
            <v>12033297</v>
          </cell>
        </row>
        <row r="438">
          <cell r="A438">
            <v>35247</v>
          </cell>
          <cell r="B438">
            <v>2921873</v>
          </cell>
          <cell r="C438">
            <v>12242544</v>
          </cell>
        </row>
        <row r="439">
          <cell r="A439">
            <v>35278</v>
          </cell>
          <cell r="B439">
            <v>2898351</v>
          </cell>
          <cell r="C439">
            <v>11828707</v>
          </cell>
        </row>
        <row r="440">
          <cell r="A440">
            <v>35309</v>
          </cell>
          <cell r="B440">
            <v>2800295</v>
          </cell>
          <cell r="C440">
            <v>11486850</v>
          </cell>
        </row>
        <row r="441">
          <cell r="A441">
            <v>35339</v>
          </cell>
          <cell r="B441">
            <v>2897479</v>
          </cell>
          <cell r="C441">
            <v>11774037</v>
          </cell>
        </row>
        <row r="442">
          <cell r="A442">
            <v>35370</v>
          </cell>
          <cell r="B442">
            <v>2814738</v>
          </cell>
          <cell r="C442">
            <v>11265777</v>
          </cell>
        </row>
        <row r="443">
          <cell r="A443">
            <v>35400</v>
          </cell>
          <cell r="B443">
            <v>2902371</v>
          </cell>
          <cell r="C443">
            <v>11271416</v>
          </cell>
        </row>
        <row r="444">
          <cell r="A444" t="str">
            <v>Totals:</v>
          </cell>
          <cell r="B444" t="str">
            <v>__________</v>
          </cell>
          <cell r="C444" t="str">
            <v>__________</v>
          </cell>
        </row>
        <row r="445">
          <cell r="A445">
            <v>1996</v>
          </cell>
          <cell r="B445">
            <v>34787813</v>
          </cell>
          <cell r="C445">
            <v>143854170</v>
          </cell>
        </row>
        <row r="447">
          <cell r="A447">
            <v>35431</v>
          </cell>
          <cell r="B447">
            <v>2964902</v>
          </cell>
          <cell r="C447">
            <v>11178156</v>
          </cell>
        </row>
        <row r="448">
          <cell r="A448">
            <v>35462</v>
          </cell>
          <cell r="B448">
            <v>2728739</v>
          </cell>
          <cell r="C448">
            <v>10094289</v>
          </cell>
        </row>
        <row r="449">
          <cell r="A449">
            <v>35490</v>
          </cell>
          <cell r="B449">
            <v>3007980</v>
          </cell>
          <cell r="C449">
            <v>11310663</v>
          </cell>
        </row>
        <row r="450">
          <cell r="A450">
            <v>35521</v>
          </cell>
          <cell r="B450">
            <v>2926607</v>
          </cell>
          <cell r="C450">
            <v>11031105</v>
          </cell>
        </row>
        <row r="451">
          <cell r="A451">
            <v>35551</v>
          </cell>
          <cell r="B451">
            <v>2990450</v>
          </cell>
          <cell r="C451">
            <v>11154008</v>
          </cell>
        </row>
        <row r="452">
          <cell r="A452">
            <v>35582</v>
          </cell>
          <cell r="B452">
            <v>2841457</v>
          </cell>
          <cell r="C452">
            <v>10744883</v>
          </cell>
        </row>
        <row r="453">
          <cell r="A453">
            <v>35612</v>
          </cell>
          <cell r="B453">
            <v>2883842</v>
          </cell>
          <cell r="C453">
            <v>11008264</v>
          </cell>
        </row>
        <row r="454">
          <cell r="A454">
            <v>35643</v>
          </cell>
          <cell r="B454">
            <v>2836080</v>
          </cell>
          <cell r="C454">
            <v>11026308</v>
          </cell>
        </row>
        <row r="455">
          <cell r="A455">
            <v>35674</v>
          </cell>
          <cell r="B455">
            <v>2745518</v>
          </cell>
          <cell r="C455">
            <v>10989177</v>
          </cell>
        </row>
        <row r="456">
          <cell r="A456">
            <v>35704</v>
          </cell>
          <cell r="B456">
            <v>2834293</v>
          </cell>
          <cell r="C456">
            <v>11100701</v>
          </cell>
        </row>
        <row r="457">
          <cell r="A457">
            <v>35735</v>
          </cell>
          <cell r="B457">
            <v>2764750</v>
          </cell>
          <cell r="C457">
            <v>10828294</v>
          </cell>
        </row>
        <row r="458">
          <cell r="A458">
            <v>35765</v>
          </cell>
          <cell r="B458">
            <v>2797720</v>
          </cell>
          <cell r="C458">
            <v>11173076</v>
          </cell>
        </row>
        <row r="459">
          <cell r="A459" t="str">
            <v>Totals:</v>
          </cell>
          <cell r="B459" t="str">
            <v>__________</v>
          </cell>
          <cell r="C459" t="str">
            <v>__________</v>
          </cell>
        </row>
        <row r="460">
          <cell r="A460">
            <v>1997</v>
          </cell>
          <cell r="B460">
            <v>34322338</v>
          </cell>
          <cell r="C460">
            <v>131638924</v>
          </cell>
        </row>
        <row r="462">
          <cell r="A462">
            <v>35796</v>
          </cell>
          <cell r="B462">
            <v>2807478</v>
          </cell>
          <cell r="C462">
            <v>11029856</v>
          </cell>
        </row>
        <row r="463">
          <cell r="A463">
            <v>35827</v>
          </cell>
          <cell r="B463">
            <v>2580196</v>
          </cell>
          <cell r="C463">
            <v>9914933</v>
          </cell>
        </row>
        <row r="464">
          <cell r="A464">
            <v>35855</v>
          </cell>
          <cell r="B464">
            <v>2756273</v>
          </cell>
          <cell r="C464">
            <v>10844309</v>
          </cell>
        </row>
        <row r="465">
          <cell r="A465">
            <v>35886</v>
          </cell>
          <cell r="B465">
            <v>2619809</v>
          </cell>
          <cell r="C465">
            <v>10434484</v>
          </cell>
        </row>
        <row r="466">
          <cell r="A466">
            <v>35916</v>
          </cell>
          <cell r="B466">
            <v>2721598</v>
          </cell>
          <cell r="C466">
            <v>10573221</v>
          </cell>
        </row>
        <row r="467">
          <cell r="A467">
            <v>35947</v>
          </cell>
          <cell r="B467">
            <v>2616177</v>
          </cell>
          <cell r="C467">
            <v>10337572</v>
          </cell>
        </row>
        <row r="468">
          <cell r="A468">
            <v>35977</v>
          </cell>
          <cell r="B468">
            <v>2604837</v>
          </cell>
          <cell r="C468">
            <v>10352130</v>
          </cell>
        </row>
        <row r="469">
          <cell r="A469">
            <v>36008</v>
          </cell>
          <cell r="B469">
            <v>2637285</v>
          </cell>
          <cell r="C469">
            <v>10220666</v>
          </cell>
        </row>
        <row r="470">
          <cell r="A470">
            <v>36039</v>
          </cell>
          <cell r="B470">
            <v>2524330</v>
          </cell>
          <cell r="C470">
            <v>9735606</v>
          </cell>
        </row>
        <row r="471">
          <cell r="A471">
            <v>36069</v>
          </cell>
          <cell r="B471">
            <v>2621821</v>
          </cell>
          <cell r="C471">
            <v>10276828</v>
          </cell>
        </row>
        <row r="472">
          <cell r="A472">
            <v>36100</v>
          </cell>
          <cell r="B472">
            <v>2465728</v>
          </cell>
          <cell r="C472">
            <v>9687159</v>
          </cell>
        </row>
        <row r="473">
          <cell r="A473">
            <v>36130</v>
          </cell>
          <cell r="B473">
            <v>2389757</v>
          </cell>
          <cell r="C473">
            <v>9391115</v>
          </cell>
        </row>
        <row r="474">
          <cell r="A474" t="str">
            <v>Totals:</v>
          </cell>
          <cell r="B474" t="str">
            <v>__________</v>
          </cell>
          <cell r="C474" t="str">
            <v>__________</v>
          </cell>
        </row>
        <row r="475">
          <cell r="A475">
            <v>1998</v>
          </cell>
          <cell r="B475">
            <v>31345289</v>
          </cell>
          <cell r="C475">
            <v>122797879</v>
          </cell>
        </row>
        <row r="477">
          <cell r="A477">
            <v>36161</v>
          </cell>
          <cell r="B477">
            <v>2293764</v>
          </cell>
          <cell r="C477">
            <v>9696513</v>
          </cell>
        </row>
        <row r="478">
          <cell r="A478">
            <v>36192</v>
          </cell>
          <cell r="B478">
            <v>2067177</v>
          </cell>
          <cell r="C478">
            <v>8604092</v>
          </cell>
        </row>
        <row r="479">
          <cell r="A479">
            <v>36220</v>
          </cell>
          <cell r="B479">
            <v>2191732</v>
          </cell>
          <cell r="C479">
            <v>9409645</v>
          </cell>
        </row>
        <row r="480">
          <cell r="A480">
            <v>36251</v>
          </cell>
          <cell r="B480">
            <v>2183232</v>
          </cell>
          <cell r="C480">
            <v>9012427</v>
          </cell>
        </row>
        <row r="481">
          <cell r="A481">
            <v>36281</v>
          </cell>
          <cell r="B481">
            <v>2188461</v>
          </cell>
          <cell r="C481">
            <v>9125407</v>
          </cell>
        </row>
        <row r="482">
          <cell r="A482">
            <v>36312</v>
          </cell>
          <cell r="B482">
            <v>2084244</v>
          </cell>
          <cell r="C482">
            <v>8665964</v>
          </cell>
        </row>
        <row r="483">
          <cell r="A483">
            <v>36342</v>
          </cell>
          <cell r="B483">
            <v>2195512</v>
          </cell>
          <cell r="C483">
            <v>9107071</v>
          </cell>
        </row>
        <row r="484">
          <cell r="A484">
            <v>36373</v>
          </cell>
          <cell r="B484">
            <v>2178150</v>
          </cell>
          <cell r="C484">
            <v>9153302</v>
          </cell>
        </row>
        <row r="485">
          <cell r="A485">
            <v>36404</v>
          </cell>
          <cell r="B485">
            <v>2094729</v>
          </cell>
          <cell r="C485">
            <v>8581980</v>
          </cell>
        </row>
        <row r="486">
          <cell r="A486">
            <v>36434</v>
          </cell>
          <cell r="B486">
            <v>2170929</v>
          </cell>
          <cell r="C486">
            <v>8672638</v>
          </cell>
        </row>
        <row r="487">
          <cell r="A487">
            <v>36465</v>
          </cell>
          <cell r="B487">
            <v>2071113</v>
          </cell>
          <cell r="C487">
            <v>8289147</v>
          </cell>
        </row>
        <row r="488">
          <cell r="A488">
            <v>36495</v>
          </cell>
          <cell r="B488">
            <v>2105365</v>
          </cell>
          <cell r="C488">
            <v>8752349</v>
          </cell>
        </row>
        <row r="489">
          <cell r="A489" t="str">
            <v>Totals:</v>
          </cell>
          <cell r="B489" t="str">
            <v>__________</v>
          </cell>
          <cell r="C489" t="str">
            <v>__________</v>
          </cell>
        </row>
        <row r="490">
          <cell r="A490">
            <v>1999</v>
          </cell>
          <cell r="B490">
            <v>25824408</v>
          </cell>
          <cell r="C490">
            <v>107070535</v>
          </cell>
        </row>
        <row r="492">
          <cell r="A492">
            <v>36526</v>
          </cell>
          <cell r="B492">
            <v>2055619</v>
          </cell>
          <cell r="C492">
            <v>8663749</v>
          </cell>
        </row>
        <row r="493">
          <cell r="A493">
            <v>36557</v>
          </cell>
          <cell r="B493">
            <v>1897897</v>
          </cell>
          <cell r="C493">
            <v>8274714</v>
          </cell>
        </row>
        <row r="494">
          <cell r="A494">
            <v>36586</v>
          </cell>
          <cell r="B494">
            <v>2044576</v>
          </cell>
          <cell r="C494">
            <v>9358297</v>
          </cell>
        </row>
        <row r="495">
          <cell r="A495">
            <v>36617</v>
          </cell>
          <cell r="B495">
            <v>1938014</v>
          </cell>
          <cell r="C495">
            <v>9068631</v>
          </cell>
        </row>
        <row r="496">
          <cell r="A496">
            <v>36647</v>
          </cell>
          <cell r="B496">
            <v>1944054</v>
          </cell>
          <cell r="C496">
            <v>9203206</v>
          </cell>
        </row>
        <row r="497">
          <cell r="A497">
            <v>36678</v>
          </cell>
          <cell r="B497">
            <v>1858020</v>
          </cell>
          <cell r="C497">
            <v>8750122</v>
          </cell>
        </row>
        <row r="498">
          <cell r="A498">
            <v>36708</v>
          </cell>
          <cell r="B498">
            <v>1869168</v>
          </cell>
          <cell r="C498">
            <v>8785044</v>
          </cell>
        </row>
        <row r="499">
          <cell r="A499">
            <v>36739</v>
          </cell>
          <cell r="B499">
            <v>1827100</v>
          </cell>
          <cell r="C499">
            <v>8744826</v>
          </cell>
        </row>
        <row r="500">
          <cell r="A500">
            <v>36770</v>
          </cell>
          <cell r="B500">
            <v>1711489</v>
          </cell>
          <cell r="C500">
            <v>8634328</v>
          </cell>
        </row>
        <row r="501">
          <cell r="A501">
            <v>36800</v>
          </cell>
          <cell r="B501">
            <v>1716945</v>
          </cell>
          <cell r="C501">
            <v>8625050</v>
          </cell>
        </row>
        <row r="502">
          <cell r="A502">
            <v>36831</v>
          </cell>
          <cell r="B502">
            <v>1650043</v>
          </cell>
          <cell r="C502">
            <v>8061068</v>
          </cell>
        </row>
        <row r="503">
          <cell r="A503">
            <v>36861</v>
          </cell>
          <cell r="B503">
            <v>1653858</v>
          </cell>
          <cell r="C503">
            <v>8458995</v>
          </cell>
        </row>
        <row r="504">
          <cell r="A504" t="str">
            <v>Totals:</v>
          </cell>
          <cell r="B504" t="str">
            <v>__________</v>
          </cell>
          <cell r="C504" t="str">
            <v>__________</v>
          </cell>
        </row>
        <row r="505">
          <cell r="A505">
            <v>2000</v>
          </cell>
          <cell r="B505">
            <v>22166783</v>
          </cell>
          <cell r="C505">
            <v>104628030</v>
          </cell>
        </row>
        <row r="507">
          <cell r="A507">
            <v>36892</v>
          </cell>
          <cell r="B507">
            <v>1650611</v>
          </cell>
          <cell r="C507">
            <v>8489749</v>
          </cell>
        </row>
        <row r="508">
          <cell r="A508">
            <v>36923</v>
          </cell>
          <cell r="B508">
            <v>1484210</v>
          </cell>
          <cell r="C508">
            <v>7636523</v>
          </cell>
        </row>
        <row r="509">
          <cell r="A509">
            <v>36951</v>
          </cell>
          <cell r="B509">
            <v>1622772</v>
          </cell>
          <cell r="C509">
            <v>8224748</v>
          </cell>
        </row>
        <row r="510">
          <cell r="A510">
            <v>36982</v>
          </cell>
          <cell r="B510">
            <v>1541286</v>
          </cell>
          <cell r="C510">
            <v>7747105</v>
          </cell>
        </row>
        <row r="511">
          <cell r="A511">
            <v>37012</v>
          </cell>
          <cell r="B511">
            <v>1490577</v>
          </cell>
          <cell r="C511">
            <v>7293591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</sheetNames>
    <sheetDataSet>
      <sheetData sheetId="0">
        <row r="32">
          <cell r="A32">
            <v>36617</v>
          </cell>
          <cell r="B32">
            <v>116434</v>
          </cell>
          <cell r="C32">
            <v>1156275</v>
          </cell>
        </row>
        <row r="33">
          <cell r="A33">
            <v>36647</v>
          </cell>
          <cell r="B33">
            <v>204363</v>
          </cell>
          <cell r="C33">
            <v>2173053</v>
          </cell>
        </row>
        <row r="34">
          <cell r="A34">
            <v>36678</v>
          </cell>
          <cell r="B34">
            <v>182689</v>
          </cell>
          <cell r="C34">
            <v>2098064</v>
          </cell>
        </row>
        <row r="35">
          <cell r="A35">
            <v>36708</v>
          </cell>
          <cell r="B35">
            <v>176780</v>
          </cell>
          <cell r="C35">
            <v>1889091</v>
          </cell>
        </row>
        <row r="36">
          <cell r="A36">
            <v>36739</v>
          </cell>
          <cell r="B36">
            <v>153014</v>
          </cell>
          <cell r="C36">
            <v>1693697</v>
          </cell>
        </row>
        <row r="37">
          <cell r="A37">
            <v>36770</v>
          </cell>
          <cell r="B37">
            <v>146173</v>
          </cell>
          <cell r="C37">
            <v>1499738</v>
          </cell>
        </row>
        <row r="38">
          <cell r="A38">
            <v>36800</v>
          </cell>
          <cell r="B38">
            <v>153567</v>
          </cell>
          <cell r="C38">
            <v>1317501</v>
          </cell>
        </row>
        <row r="39">
          <cell r="A39">
            <v>36831</v>
          </cell>
          <cell r="B39">
            <v>132325</v>
          </cell>
          <cell r="C39">
            <v>1189371</v>
          </cell>
        </row>
        <row r="40">
          <cell r="A40">
            <v>36861</v>
          </cell>
          <cell r="B40">
            <v>128895</v>
          </cell>
          <cell r="C40">
            <v>1242982</v>
          </cell>
        </row>
        <row r="41">
          <cell r="A41" t="str">
            <v>Totals:</v>
          </cell>
          <cell r="B41" t="str">
            <v>__________</v>
          </cell>
          <cell r="C41" t="str">
            <v>__________</v>
          </cell>
        </row>
        <row r="42">
          <cell r="A42">
            <v>2000</v>
          </cell>
          <cell r="B42">
            <v>1394240</v>
          </cell>
          <cell r="C42">
            <v>14259772</v>
          </cell>
        </row>
        <row r="44">
          <cell r="A44">
            <v>36892</v>
          </cell>
          <cell r="B44">
            <v>121126</v>
          </cell>
          <cell r="C44">
            <v>1201621</v>
          </cell>
        </row>
        <row r="45">
          <cell r="A45">
            <v>36923</v>
          </cell>
          <cell r="B45">
            <v>106965</v>
          </cell>
          <cell r="C45">
            <v>1078773</v>
          </cell>
        </row>
        <row r="46">
          <cell r="A46">
            <v>36951</v>
          </cell>
          <cell r="B46">
            <v>103241</v>
          </cell>
          <cell r="C46">
            <v>1084518</v>
          </cell>
        </row>
        <row r="47">
          <cell r="A47">
            <v>36982</v>
          </cell>
          <cell r="B47">
            <v>103839</v>
          </cell>
          <cell r="C47">
            <v>957202</v>
          </cell>
        </row>
        <row r="48">
          <cell r="A48">
            <v>37012</v>
          </cell>
          <cell r="B48">
            <v>77402</v>
          </cell>
          <cell r="C48">
            <v>748933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</sheetNames>
    <sheetDataSet>
      <sheetData sheetId="0">
        <row r="32">
          <cell r="A32">
            <v>36647</v>
          </cell>
          <cell r="B32">
            <v>112226</v>
          </cell>
          <cell r="C32">
            <v>1278430</v>
          </cell>
        </row>
        <row r="33">
          <cell r="A33">
            <v>36678</v>
          </cell>
          <cell r="B33">
            <v>184804</v>
          </cell>
          <cell r="C33">
            <v>2209526</v>
          </cell>
        </row>
        <row r="34">
          <cell r="A34">
            <v>36708</v>
          </cell>
          <cell r="B34">
            <v>180024</v>
          </cell>
          <cell r="C34">
            <v>1952046</v>
          </cell>
        </row>
        <row r="35">
          <cell r="A35">
            <v>36739</v>
          </cell>
          <cell r="B35">
            <v>202098</v>
          </cell>
          <cell r="C35">
            <v>1786245</v>
          </cell>
        </row>
        <row r="36">
          <cell r="A36">
            <v>36770</v>
          </cell>
          <cell r="B36">
            <v>175336</v>
          </cell>
          <cell r="C36">
            <v>1518704</v>
          </cell>
        </row>
        <row r="37">
          <cell r="A37">
            <v>36800</v>
          </cell>
          <cell r="B37">
            <v>177031</v>
          </cell>
          <cell r="C37">
            <v>1528888</v>
          </cell>
        </row>
        <row r="38">
          <cell r="A38">
            <v>36831</v>
          </cell>
          <cell r="B38">
            <v>157910</v>
          </cell>
          <cell r="C38">
            <v>1437046</v>
          </cell>
        </row>
        <row r="39">
          <cell r="A39">
            <v>36861</v>
          </cell>
          <cell r="B39">
            <v>139741</v>
          </cell>
          <cell r="C39">
            <v>1453379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</row>
        <row r="41">
          <cell r="A41">
            <v>2000</v>
          </cell>
          <cell r="B41">
            <v>1329170</v>
          </cell>
          <cell r="C41">
            <v>13164264</v>
          </cell>
        </row>
        <row r="43">
          <cell r="A43">
            <v>36892</v>
          </cell>
          <cell r="B43">
            <v>135454</v>
          </cell>
          <cell r="C43">
            <v>1376882</v>
          </cell>
        </row>
        <row r="44">
          <cell r="A44">
            <v>36923</v>
          </cell>
          <cell r="B44">
            <v>117322</v>
          </cell>
          <cell r="C44">
            <v>1337737</v>
          </cell>
        </row>
        <row r="45">
          <cell r="A45">
            <v>36951</v>
          </cell>
          <cell r="B45">
            <v>134535</v>
          </cell>
          <cell r="C45">
            <v>1327848</v>
          </cell>
        </row>
        <row r="46">
          <cell r="A46">
            <v>36982</v>
          </cell>
          <cell r="B46">
            <v>115033</v>
          </cell>
          <cell r="C46">
            <v>1138748</v>
          </cell>
        </row>
        <row r="47">
          <cell r="A47">
            <v>37012</v>
          </cell>
          <cell r="B47">
            <v>80591</v>
          </cell>
          <cell r="C47">
            <v>743231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</sheetNames>
    <sheetDataSet>
      <sheetData sheetId="0">
        <row r="59">
          <cell r="A59">
            <v>36678</v>
          </cell>
          <cell r="B59">
            <v>116615</v>
          </cell>
          <cell r="C59">
            <v>1250219</v>
          </cell>
        </row>
        <row r="60">
          <cell r="A60">
            <v>36708</v>
          </cell>
          <cell r="B60">
            <v>198088</v>
          </cell>
          <cell r="C60">
            <v>1759804</v>
          </cell>
        </row>
        <row r="61">
          <cell r="A61">
            <v>36739</v>
          </cell>
          <cell r="B61">
            <v>186671</v>
          </cell>
          <cell r="C61">
            <v>1841845</v>
          </cell>
        </row>
        <row r="62">
          <cell r="A62">
            <v>36770</v>
          </cell>
          <cell r="B62">
            <v>191397</v>
          </cell>
          <cell r="C62">
            <v>1858919</v>
          </cell>
        </row>
        <row r="63">
          <cell r="A63">
            <v>36800</v>
          </cell>
          <cell r="B63">
            <v>145178</v>
          </cell>
          <cell r="C63">
            <v>1572636</v>
          </cell>
        </row>
        <row r="64">
          <cell r="A64">
            <v>36831</v>
          </cell>
          <cell r="B64">
            <v>134929</v>
          </cell>
          <cell r="C64">
            <v>1500237</v>
          </cell>
        </row>
        <row r="65">
          <cell r="A65">
            <v>36861</v>
          </cell>
          <cell r="B65">
            <v>129016</v>
          </cell>
          <cell r="C65">
            <v>1465058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2000</v>
          </cell>
          <cell r="B67">
            <v>1101894</v>
          </cell>
          <cell r="C67">
            <v>11248718</v>
          </cell>
        </row>
        <row r="69">
          <cell r="A69">
            <v>36892</v>
          </cell>
          <cell r="B69">
            <v>128332</v>
          </cell>
          <cell r="C69">
            <v>1409051</v>
          </cell>
        </row>
        <row r="70">
          <cell r="A70">
            <v>36923</v>
          </cell>
          <cell r="B70">
            <v>104121</v>
          </cell>
          <cell r="C70">
            <v>1173854</v>
          </cell>
        </row>
        <row r="71">
          <cell r="A71">
            <v>36951</v>
          </cell>
          <cell r="B71">
            <v>109697</v>
          </cell>
          <cell r="C71">
            <v>1201894</v>
          </cell>
        </row>
        <row r="72">
          <cell r="A72">
            <v>36982</v>
          </cell>
          <cell r="B72">
            <v>98114</v>
          </cell>
          <cell r="C72">
            <v>1183999</v>
          </cell>
        </row>
        <row r="73">
          <cell r="A73">
            <v>37012</v>
          </cell>
          <cell r="B73">
            <v>86848</v>
          </cell>
          <cell r="C73">
            <v>743042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</sheetNames>
    <sheetDataSet>
      <sheetData sheetId="0">
        <row r="32">
          <cell r="A32">
            <v>36708</v>
          </cell>
          <cell r="B32">
            <v>146845</v>
          </cell>
          <cell r="C32">
            <v>1746685</v>
          </cell>
        </row>
        <row r="33">
          <cell r="A33">
            <v>36739</v>
          </cell>
          <cell r="B33">
            <v>196271</v>
          </cell>
          <cell r="C33">
            <v>2572135</v>
          </cell>
        </row>
        <row r="34">
          <cell r="A34">
            <v>36770</v>
          </cell>
          <cell r="B34">
            <v>164056</v>
          </cell>
          <cell r="C34">
            <v>2313334</v>
          </cell>
        </row>
        <row r="35">
          <cell r="A35">
            <v>36800</v>
          </cell>
          <cell r="B35">
            <v>164227</v>
          </cell>
          <cell r="C35">
            <v>1970244</v>
          </cell>
        </row>
        <row r="36">
          <cell r="A36">
            <v>36831</v>
          </cell>
          <cell r="B36">
            <v>130013</v>
          </cell>
          <cell r="C36">
            <v>1648521</v>
          </cell>
        </row>
        <row r="37">
          <cell r="A37">
            <v>36861</v>
          </cell>
          <cell r="B37">
            <v>120247</v>
          </cell>
          <cell r="C37">
            <v>1545404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</row>
        <row r="39">
          <cell r="A39">
            <v>2000</v>
          </cell>
          <cell r="B39">
            <v>921659</v>
          </cell>
          <cell r="C39">
            <v>11796323</v>
          </cell>
        </row>
        <row r="41">
          <cell r="A41">
            <v>36892</v>
          </cell>
          <cell r="B41">
            <v>109012</v>
          </cell>
          <cell r="C41">
            <v>1449159</v>
          </cell>
        </row>
        <row r="42">
          <cell r="A42">
            <v>36923</v>
          </cell>
          <cell r="B42">
            <v>99363</v>
          </cell>
          <cell r="C42">
            <v>1271108</v>
          </cell>
        </row>
        <row r="43">
          <cell r="A43">
            <v>36951</v>
          </cell>
          <cell r="B43">
            <v>102841</v>
          </cell>
          <cell r="C43">
            <v>1227948</v>
          </cell>
        </row>
        <row r="44">
          <cell r="A44">
            <v>36982</v>
          </cell>
          <cell r="B44">
            <v>91268</v>
          </cell>
          <cell r="C44">
            <v>1265469</v>
          </cell>
        </row>
        <row r="45">
          <cell r="A45">
            <v>37012</v>
          </cell>
          <cell r="B45">
            <v>78774</v>
          </cell>
          <cell r="C45">
            <v>1065236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</sheetNames>
    <sheetDataSet>
      <sheetData sheetId="0">
        <row r="82">
          <cell r="A82">
            <v>36739</v>
          </cell>
          <cell r="B82">
            <v>153303</v>
          </cell>
          <cell r="C82">
            <v>1985532</v>
          </cell>
        </row>
        <row r="83">
          <cell r="A83">
            <v>36770</v>
          </cell>
          <cell r="B83">
            <v>205535</v>
          </cell>
          <cell r="C83">
            <v>3543309</v>
          </cell>
        </row>
        <row r="84">
          <cell r="A84">
            <v>36800</v>
          </cell>
          <cell r="B84">
            <v>189796</v>
          </cell>
          <cell r="C84">
            <v>3104185</v>
          </cell>
        </row>
        <row r="85">
          <cell r="A85">
            <v>36831</v>
          </cell>
          <cell r="B85">
            <v>133690</v>
          </cell>
          <cell r="C85">
            <v>2389442</v>
          </cell>
        </row>
        <row r="86">
          <cell r="A86">
            <v>36861</v>
          </cell>
          <cell r="B86">
            <v>126786</v>
          </cell>
          <cell r="C86">
            <v>2148872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2000</v>
          </cell>
          <cell r="B88">
            <v>809110</v>
          </cell>
          <cell r="C88">
            <v>13171340</v>
          </cell>
        </row>
        <row r="90">
          <cell r="A90">
            <v>36892</v>
          </cell>
          <cell r="B90">
            <v>122440</v>
          </cell>
          <cell r="C90">
            <v>2456417</v>
          </cell>
        </row>
        <row r="91">
          <cell r="A91">
            <v>36923</v>
          </cell>
          <cell r="B91">
            <v>110694</v>
          </cell>
          <cell r="C91">
            <v>2238406</v>
          </cell>
        </row>
        <row r="92">
          <cell r="A92">
            <v>36951</v>
          </cell>
          <cell r="B92">
            <v>107718</v>
          </cell>
          <cell r="C92">
            <v>2207049</v>
          </cell>
        </row>
        <row r="93">
          <cell r="A93">
            <v>36982</v>
          </cell>
          <cell r="B93">
            <v>96112</v>
          </cell>
          <cell r="C93">
            <v>2011507</v>
          </cell>
        </row>
        <row r="94">
          <cell r="A94">
            <v>37012</v>
          </cell>
          <cell r="B94">
            <v>65483</v>
          </cell>
          <cell r="C94">
            <v>1379238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</sheetNames>
    <sheetDataSet>
      <sheetData sheetId="0">
        <row r="49">
          <cell r="A49">
            <v>36770</v>
          </cell>
          <cell r="B49">
            <v>81601</v>
          </cell>
          <cell r="C49">
            <v>1728881</v>
          </cell>
        </row>
        <row r="50">
          <cell r="A50">
            <v>36800</v>
          </cell>
          <cell r="B50">
            <v>162004</v>
          </cell>
          <cell r="C50">
            <v>2194749</v>
          </cell>
        </row>
        <row r="51">
          <cell r="A51">
            <v>36831</v>
          </cell>
          <cell r="B51">
            <v>140645</v>
          </cell>
          <cell r="C51">
            <v>1819628</v>
          </cell>
        </row>
        <row r="52">
          <cell r="A52">
            <v>36861</v>
          </cell>
          <cell r="B52">
            <v>130271</v>
          </cell>
          <cell r="C52">
            <v>1670795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2000</v>
          </cell>
          <cell r="B54">
            <v>514521</v>
          </cell>
          <cell r="C54">
            <v>7414053</v>
          </cell>
        </row>
        <row r="56">
          <cell r="A56">
            <v>36892</v>
          </cell>
          <cell r="B56">
            <v>122112</v>
          </cell>
          <cell r="C56">
            <v>1580899</v>
          </cell>
        </row>
        <row r="57">
          <cell r="A57">
            <v>36923</v>
          </cell>
          <cell r="B57">
            <v>90432</v>
          </cell>
          <cell r="C57">
            <v>1456620</v>
          </cell>
        </row>
        <row r="58">
          <cell r="A58">
            <v>36951</v>
          </cell>
          <cell r="B58">
            <v>106178</v>
          </cell>
          <cell r="C58">
            <v>1521415</v>
          </cell>
        </row>
        <row r="59">
          <cell r="A59">
            <v>36982</v>
          </cell>
          <cell r="B59">
            <v>75313</v>
          </cell>
          <cell r="C59">
            <v>1298503</v>
          </cell>
        </row>
        <row r="60">
          <cell r="A60">
            <v>37012</v>
          </cell>
          <cell r="B60">
            <v>65995</v>
          </cell>
          <cell r="C60">
            <v>1193866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</sheetNames>
    <sheetDataSet>
      <sheetData sheetId="0">
        <row r="56">
          <cell r="A56">
            <v>36800</v>
          </cell>
          <cell r="B56">
            <v>128832</v>
          </cell>
          <cell r="C56">
            <v>1488054</v>
          </cell>
        </row>
        <row r="57">
          <cell r="A57">
            <v>36831</v>
          </cell>
          <cell r="B57">
            <v>188598</v>
          </cell>
          <cell r="C57">
            <v>2254114</v>
          </cell>
        </row>
        <row r="58">
          <cell r="A58">
            <v>36861</v>
          </cell>
          <cell r="B58">
            <v>141112</v>
          </cell>
          <cell r="C58">
            <v>2171185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2000</v>
          </cell>
          <cell r="B60">
            <v>458542</v>
          </cell>
          <cell r="C60">
            <v>5913353</v>
          </cell>
        </row>
        <row r="62">
          <cell r="A62">
            <v>36892</v>
          </cell>
          <cell r="B62">
            <v>130270</v>
          </cell>
          <cell r="C62">
            <v>2130656</v>
          </cell>
        </row>
        <row r="63">
          <cell r="A63">
            <v>36923</v>
          </cell>
          <cell r="B63">
            <v>109573</v>
          </cell>
          <cell r="C63">
            <v>1884170</v>
          </cell>
        </row>
        <row r="64">
          <cell r="A64">
            <v>36951</v>
          </cell>
          <cell r="B64">
            <v>115396</v>
          </cell>
          <cell r="C64">
            <v>1997628</v>
          </cell>
        </row>
        <row r="65">
          <cell r="A65">
            <v>36982</v>
          </cell>
          <cell r="B65">
            <v>113209</v>
          </cell>
          <cell r="C65">
            <v>1704332</v>
          </cell>
        </row>
        <row r="66">
          <cell r="A66">
            <v>37012</v>
          </cell>
          <cell r="B66">
            <v>90594</v>
          </cell>
          <cell r="C66">
            <v>1262934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</sheetNames>
    <sheetDataSet>
      <sheetData sheetId="0">
        <row r="51">
          <cell r="A51">
            <v>36831</v>
          </cell>
          <cell r="B51">
            <v>78095</v>
          </cell>
          <cell r="C51">
            <v>1447455</v>
          </cell>
        </row>
        <row r="52">
          <cell r="A52">
            <v>36861</v>
          </cell>
          <cell r="B52">
            <v>126020</v>
          </cell>
          <cell r="C52">
            <v>2513934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2000</v>
          </cell>
          <cell r="B54">
            <v>204115</v>
          </cell>
          <cell r="C54">
            <v>3961389</v>
          </cell>
        </row>
        <row r="56">
          <cell r="A56">
            <v>36892</v>
          </cell>
          <cell r="B56">
            <v>127506</v>
          </cell>
          <cell r="C56">
            <v>2312278</v>
          </cell>
        </row>
        <row r="57">
          <cell r="A57">
            <v>36923</v>
          </cell>
          <cell r="B57">
            <v>105800</v>
          </cell>
          <cell r="C57">
            <v>1891626</v>
          </cell>
        </row>
        <row r="58">
          <cell r="A58">
            <v>36951</v>
          </cell>
          <cell r="B58">
            <v>109668</v>
          </cell>
          <cell r="C58">
            <v>1915180</v>
          </cell>
        </row>
        <row r="59">
          <cell r="A59">
            <v>36982</v>
          </cell>
          <cell r="B59">
            <v>88303</v>
          </cell>
          <cell r="C59">
            <v>1761839</v>
          </cell>
        </row>
        <row r="60">
          <cell r="A60">
            <v>37012</v>
          </cell>
          <cell r="B60">
            <v>68199</v>
          </cell>
          <cell r="C60">
            <v>1544507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</sheetNames>
    <sheetDataSet>
      <sheetData sheetId="0">
        <row r="66">
          <cell r="A66">
            <v>36861</v>
          </cell>
          <cell r="B66">
            <v>151669</v>
          </cell>
          <cell r="C66">
            <v>1863315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2000</v>
          </cell>
          <cell r="B68">
            <v>151669</v>
          </cell>
          <cell r="C68">
            <v>1863315</v>
          </cell>
        </row>
        <row r="70">
          <cell r="A70">
            <v>36892</v>
          </cell>
          <cell r="B70">
            <v>182291</v>
          </cell>
          <cell r="C70">
            <v>2355858</v>
          </cell>
        </row>
        <row r="71">
          <cell r="A71">
            <v>36923</v>
          </cell>
          <cell r="B71">
            <v>141124</v>
          </cell>
          <cell r="C71">
            <v>1995799</v>
          </cell>
        </row>
        <row r="72">
          <cell r="A72">
            <v>36951</v>
          </cell>
          <cell r="B72">
            <v>153294</v>
          </cell>
          <cell r="C72">
            <v>2248926</v>
          </cell>
        </row>
        <row r="73">
          <cell r="A73">
            <v>36982</v>
          </cell>
          <cell r="B73">
            <v>128286</v>
          </cell>
          <cell r="C73">
            <v>1835901</v>
          </cell>
        </row>
        <row r="74">
          <cell r="A74">
            <v>37012</v>
          </cell>
          <cell r="B74">
            <v>115818</v>
          </cell>
          <cell r="C74">
            <v>1494634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54">
          <cell r="A54">
            <v>36892</v>
          </cell>
          <cell r="B54">
            <v>103685</v>
          </cell>
          <cell r="C54">
            <v>1159851</v>
          </cell>
        </row>
        <row r="55">
          <cell r="A55">
            <v>36923</v>
          </cell>
          <cell r="B55">
            <v>191658</v>
          </cell>
          <cell r="C55">
            <v>1819256</v>
          </cell>
        </row>
        <row r="56">
          <cell r="A56">
            <v>36951</v>
          </cell>
          <cell r="B56">
            <v>193501</v>
          </cell>
          <cell r="C56">
            <v>2382804</v>
          </cell>
        </row>
        <row r="57">
          <cell r="A57">
            <v>36982</v>
          </cell>
          <cell r="B57">
            <v>155473</v>
          </cell>
          <cell r="C57">
            <v>2093322</v>
          </cell>
        </row>
        <row r="58">
          <cell r="A58">
            <v>37012</v>
          </cell>
          <cell r="B58">
            <v>110316</v>
          </cell>
          <cell r="C58">
            <v>1474059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2" workbookViewId="0">
      <selection activeCell="L4" sqref="L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496"/>
  <sheetViews>
    <sheetView workbookViewId="0">
      <pane xSplit="2" ySplit="1" topLeftCell="CB189" activePane="bottomRight" state="frozen"/>
      <selection pane="topRight" activeCell="B1" sqref="B1"/>
      <selection pane="bottomLeft" activeCell="A2" sqref="A2"/>
      <selection pane="bottomRight" activeCell="CR215" sqref="CR215"/>
    </sheetView>
  </sheetViews>
  <sheetFormatPr defaultRowHeight="11.25" x14ac:dyDescent="0.2"/>
  <cols>
    <col min="1" max="1" width="9.5703125" style="2" bestFit="1" customWidth="1"/>
    <col min="2" max="2" width="8.7109375" style="2" bestFit="1" customWidth="1"/>
    <col min="3" max="9" width="10.42578125" style="2" bestFit="1" customWidth="1"/>
    <col min="10" max="10" width="10.42578125" style="2" customWidth="1"/>
    <col min="11" max="16" width="10.42578125" style="2" bestFit="1" customWidth="1"/>
    <col min="17" max="17" width="10.42578125" style="2" customWidth="1"/>
    <col min="18" max="56" width="10.42578125" style="2" bestFit="1" customWidth="1"/>
    <col min="57" max="57" width="11.28515625" style="2" bestFit="1" customWidth="1"/>
    <col min="58" max="83" width="10.42578125" style="2" bestFit="1" customWidth="1"/>
    <col min="84" max="84" width="12" style="2" customWidth="1"/>
    <col min="85" max="16384" width="9.140625" style="2"/>
  </cols>
  <sheetData>
    <row r="1" spans="2:92" s="6" customFormat="1" x14ac:dyDescent="0.2">
      <c r="C1" s="6" t="s">
        <v>0</v>
      </c>
      <c r="D1" s="7">
        <v>34335</v>
      </c>
      <c r="E1" s="7">
        <v>34366</v>
      </c>
      <c r="F1" s="7">
        <v>34394</v>
      </c>
      <c r="G1" s="7">
        <v>34425</v>
      </c>
      <c r="H1" s="7">
        <v>34455</v>
      </c>
      <c r="I1" s="7">
        <v>34486</v>
      </c>
      <c r="J1" s="7">
        <v>34516</v>
      </c>
      <c r="K1" s="7">
        <v>34547</v>
      </c>
      <c r="L1" s="7">
        <v>34578</v>
      </c>
      <c r="M1" s="7">
        <v>34608</v>
      </c>
      <c r="N1" s="7">
        <v>34639</v>
      </c>
      <c r="O1" s="7">
        <v>34669</v>
      </c>
      <c r="P1" s="7">
        <v>34700</v>
      </c>
      <c r="Q1" s="7">
        <v>34731</v>
      </c>
      <c r="R1" s="7">
        <v>34759</v>
      </c>
      <c r="S1" s="7">
        <v>34790</v>
      </c>
      <c r="T1" s="7">
        <v>34820</v>
      </c>
      <c r="U1" s="7">
        <v>34851</v>
      </c>
      <c r="V1" s="7">
        <v>34881</v>
      </c>
      <c r="W1" s="7">
        <v>34912</v>
      </c>
      <c r="X1" s="7">
        <v>34943</v>
      </c>
      <c r="Y1" s="7">
        <v>34973</v>
      </c>
      <c r="Z1" s="7">
        <v>35004</v>
      </c>
      <c r="AA1" s="7">
        <v>35034</v>
      </c>
      <c r="AB1" s="7">
        <v>35065</v>
      </c>
      <c r="AC1" s="7">
        <v>35096</v>
      </c>
      <c r="AD1" s="7">
        <v>35125</v>
      </c>
      <c r="AE1" s="7">
        <v>35156</v>
      </c>
      <c r="AF1" s="7">
        <v>35186</v>
      </c>
      <c r="AG1" s="7">
        <v>35217</v>
      </c>
      <c r="AH1" s="7">
        <v>35247</v>
      </c>
      <c r="AI1" s="7">
        <v>35278</v>
      </c>
      <c r="AJ1" s="7">
        <v>35309</v>
      </c>
      <c r="AK1" s="7">
        <v>35339</v>
      </c>
      <c r="AL1" s="7">
        <v>35370</v>
      </c>
      <c r="AM1" s="7">
        <v>35400</v>
      </c>
      <c r="AN1" s="7">
        <v>35431</v>
      </c>
      <c r="AO1" s="7">
        <v>35462</v>
      </c>
      <c r="AP1" s="7">
        <v>35490</v>
      </c>
      <c r="AQ1" s="7">
        <v>35521</v>
      </c>
      <c r="AR1" s="7">
        <v>35551</v>
      </c>
      <c r="AS1" s="7">
        <v>35582</v>
      </c>
      <c r="AT1" s="7">
        <v>35612</v>
      </c>
      <c r="AU1" s="7">
        <v>35643</v>
      </c>
      <c r="AV1" s="7">
        <v>35674</v>
      </c>
      <c r="AW1" s="7">
        <v>35704</v>
      </c>
      <c r="AX1" s="7">
        <v>35735</v>
      </c>
      <c r="AY1" s="7">
        <v>35765</v>
      </c>
      <c r="AZ1" s="7">
        <v>35796</v>
      </c>
      <c r="BA1" s="7">
        <v>35827</v>
      </c>
      <c r="BB1" s="7">
        <v>35855</v>
      </c>
      <c r="BC1" s="7">
        <v>35886</v>
      </c>
      <c r="BD1" s="7">
        <v>35916</v>
      </c>
      <c r="BE1" s="7">
        <v>35947</v>
      </c>
      <c r="BF1" s="7">
        <v>35977</v>
      </c>
      <c r="BG1" s="7">
        <v>36008</v>
      </c>
      <c r="BH1" s="7">
        <v>36039</v>
      </c>
      <c r="BI1" s="7">
        <v>36069</v>
      </c>
      <c r="BJ1" s="7">
        <v>36100</v>
      </c>
      <c r="BK1" s="7">
        <v>36130</v>
      </c>
      <c r="BL1" s="7">
        <v>36161</v>
      </c>
      <c r="BM1" s="7">
        <v>36192</v>
      </c>
      <c r="BN1" s="7">
        <v>36220</v>
      </c>
      <c r="BO1" s="7">
        <v>36251</v>
      </c>
      <c r="BP1" s="7">
        <v>36281</v>
      </c>
      <c r="BQ1" s="7">
        <v>36312</v>
      </c>
      <c r="BR1" s="7">
        <v>36342</v>
      </c>
      <c r="BS1" s="7">
        <v>36373</v>
      </c>
      <c r="BT1" s="7">
        <v>36404</v>
      </c>
      <c r="BU1" s="7">
        <v>36434</v>
      </c>
      <c r="BV1" s="7">
        <v>36465</v>
      </c>
      <c r="BW1" s="7">
        <v>36495</v>
      </c>
      <c r="BX1" s="7">
        <v>36526</v>
      </c>
      <c r="BY1" s="7">
        <v>36557</v>
      </c>
      <c r="BZ1" s="7">
        <v>36586</v>
      </c>
      <c r="CA1" s="7">
        <v>36617</v>
      </c>
      <c r="CB1" s="7">
        <v>36647</v>
      </c>
      <c r="CC1" s="7">
        <v>36678</v>
      </c>
      <c r="CD1" s="7">
        <v>36708</v>
      </c>
      <c r="CE1" s="7">
        <v>36739</v>
      </c>
      <c r="CF1" s="7">
        <v>36770</v>
      </c>
      <c r="CG1" s="7">
        <v>36800</v>
      </c>
      <c r="CH1" s="7">
        <v>36831</v>
      </c>
      <c r="CI1" s="7">
        <v>36861</v>
      </c>
      <c r="CJ1" s="7">
        <v>36892</v>
      </c>
      <c r="CK1" s="7">
        <v>36923</v>
      </c>
      <c r="CL1" s="7">
        <v>36951</v>
      </c>
      <c r="CM1" s="7">
        <v>36982</v>
      </c>
      <c r="CN1" s="7">
        <v>37012</v>
      </c>
    </row>
    <row r="2" spans="2:92" x14ac:dyDescent="0.2">
      <c r="B2" s="3">
        <v>34335</v>
      </c>
      <c r="C2" s="4">
        <v>172526985</v>
      </c>
      <c r="D2" s="4">
        <v>2552255</v>
      </c>
    </row>
    <row r="3" spans="2:92" x14ac:dyDescent="0.2">
      <c r="B3" s="3">
        <v>34366</v>
      </c>
      <c r="C3" s="4">
        <v>155927866</v>
      </c>
      <c r="D3" s="4">
        <v>2975399</v>
      </c>
      <c r="E3" s="4">
        <v>538900</v>
      </c>
    </row>
    <row r="4" spans="2:92" x14ac:dyDescent="0.2">
      <c r="B4" s="3">
        <v>34394</v>
      </c>
      <c r="C4" s="4">
        <v>173533426</v>
      </c>
      <c r="D4" s="4">
        <v>3395210</v>
      </c>
      <c r="E4" s="4">
        <v>872632</v>
      </c>
      <c r="F4" s="4">
        <v>1043543</v>
      </c>
    </row>
    <row r="5" spans="2:92" x14ac:dyDescent="0.2">
      <c r="B5" s="3">
        <v>34425</v>
      </c>
      <c r="C5" s="4">
        <v>164259814</v>
      </c>
      <c r="D5" s="4">
        <v>3356258</v>
      </c>
      <c r="E5" s="4">
        <v>944818</v>
      </c>
      <c r="F5" s="4">
        <v>1736604</v>
      </c>
      <c r="G5" s="4">
        <v>940255</v>
      </c>
    </row>
    <row r="6" spans="2:92" x14ac:dyDescent="0.2">
      <c r="B6" s="3">
        <v>34455</v>
      </c>
      <c r="C6" s="4">
        <v>165606088</v>
      </c>
      <c r="D6" s="4">
        <v>3187272</v>
      </c>
      <c r="E6" s="4">
        <v>990441</v>
      </c>
      <c r="F6" s="4">
        <v>1643180</v>
      </c>
      <c r="G6" s="4">
        <v>1781695</v>
      </c>
      <c r="H6" s="4">
        <v>863375</v>
      </c>
    </row>
    <row r="7" spans="2:92" x14ac:dyDescent="0.2">
      <c r="B7" s="3">
        <v>34486</v>
      </c>
      <c r="C7" s="4">
        <v>159997840</v>
      </c>
      <c r="D7" s="4">
        <v>3003168</v>
      </c>
      <c r="E7" s="4">
        <v>872087</v>
      </c>
      <c r="F7" s="4">
        <v>1344381</v>
      </c>
      <c r="G7" s="4">
        <v>1531347</v>
      </c>
      <c r="H7" s="4">
        <v>1334079</v>
      </c>
      <c r="I7" s="4">
        <v>1126091</v>
      </c>
    </row>
    <row r="8" spans="2:92" x14ac:dyDescent="0.2">
      <c r="B8" s="3">
        <v>34516</v>
      </c>
      <c r="C8" s="4">
        <v>166223657</v>
      </c>
      <c r="D8" s="4">
        <v>3289060</v>
      </c>
      <c r="E8" s="4">
        <v>830464</v>
      </c>
      <c r="F8" s="4">
        <v>1423116</v>
      </c>
      <c r="G8" s="4">
        <v>1581340</v>
      </c>
      <c r="H8" s="4">
        <v>1404641</v>
      </c>
      <c r="I8" s="4">
        <v>1880690</v>
      </c>
      <c r="J8" s="4">
        <v>734107</v>
      </c>
    </row>
    <row r="9" spans="2:92" x14ac:dyDescent="0.2">
      <c r="B9" s="3">
        <v>34547</v>
      </c>
      <c r="C9" s="4">
        <v>163815088</v>
      </c>
      <c r="D9" s="4">
        <v>3138991</v>
      </c>
      <c r="E9" s="4">
        <v>783009</v>
      </c>
      <c r="F9" s="4">
        <v>1364310</v>
      </c>
      <c r="G9" s="4">
        <v>1501681</v>
      </c>
      <c r="H9" s="4">
        <v>1304438</v>
      </c>
      <c r="I9" s="4">
        <v>1806027</v>
      </c>
      <c r="J9" s="4">
        <v>1196912</v>
      </c>
      <c r="K9" s="4">
        <v>857668</v>
      </c>
    </row>
    <row r="10" spans="2:92" x14ac:dyDescent="0.2">
      <c r="B10" s="3">
        <v>34578</v>
      </c>
      <c r="C10" s="4">
        <v>155125168</v>
      </c>
      <c r="D10" s="4">
        <v>2821456</v>
      </c>
      <c r="E10" s="4">
        <v>717155</v>
      </c>
      <c r="F10" s="4">
        <v>1282216</v>
      </c>
      <c r="G10" s="4">
        <v>1324026</v>
      </c>
      <c r="H10" s="4">
        <v>1153540</v>
      </c>
      <c r="I10" s="4">
        <v>1465026</v>
      </c>
      <c r="J10" s="4">
        <v>1013198</v>
      </c>
      <c r="K10" s="4">
        <v>1734317</v>
      </c>
      <c r="L10" s="4">
        <v>882416</v>
      </c>
    </row>
    <row r="11" spans="2:92" x14ac:dyDescent="0.2">
      <c r="B11" s="3">
        <v>34608</v>
      </c>
      <c r="C11" s="4">
        <v>155891216</v>
      </c>
      <c r="D11" s="4">
        <v>2644130</v>
      </c>
      <c r="E11" s="4">
        <v>717147</v>
      </c>
      <c r="F11" s="4">
        <v>1325448</v>
      </c>
      <c r="G11" s="4">
        <v>1288901</v>
      </c>
      <c r="H11" s="4">
        <v>1175710</v>
      </c>
      <c r="I11" s="4">
        <v>1533045</v>
      </c>
      <c r="J11" s="4">
        <v>973715</v>
      </c>
      <c r="K11" s="4">
        <v>1774494</v>
      </c>
      <c r="L11" s="4">
        <v>1486581</v>
      </c>
      <c r="M11" s="4">
        <v>680887</v>
      </c>
    </row>
    <row r="12" spans="2:92" x14ac:dyDescent="0.2">
      <c r="B12" s="3">
        <v>34639</v>
      </c>
      <c r="C12" s="4">
        <v>152467159</v>
      </c>
      <c r="D12" s="4">
        <v>2508523</v>
      </c>
      <c r="E12" s="4">
        <v>621402</v>
      </c>
      <c r="F12" s="4">
        <v>1223913</v>
      </c>
      <c r="G12" s="4">
        <v>1190159</v>
      </c>
      <c r="H12" s="4">
        <v>1094898</v>
      </c>
      <c r="I12" s="4">
        <v>1437207</v>
      </c>
      <c r="J12" s="4">
        <v>946231</v>
      </c>
      <c r="K12" s="4">
        <v>1687528</v>
      </c>
      <c r="L12" s="4">
        <v>1287697</v>
      </c>
      <c r="M12" s="4">
        <v>1104349</v>
      </c>
      <c r="N12" s="4">
        <v>2541756</v>
      </c>
    </row>
    <row r="13" spans="2:92" x14ac:dyDescent="0.2">
      <c r="B13" s="3">
        <v>34669</v>
      </c>
      <c r="C13" s="4">
        <v>156095513</v>
      </c>
      <c r="D13" s="4">
        <v>2529384</v>
      </c>
      <c r="E13" s="4">
        <v>631649</v>
      </c>
      <c r="F13" s="4">
        <v>1207825</v>
      </c>
      <c r="G13" s="4">
        <v>1208319</v>
      </c>
      <c r="H13" s="4">
        <v>1066514</v>
      </c>
      <c r="I13" s="4">
        <v>1436079</v>
      </c>
      <c r="J13" s="4">
        <v>965286</v>
      </c>
      <c r="K13" s="4">
        <v>1658079</v>
      </c>
      <c r="L13" s="4">
        <v>1285707</v>
      </c>
      <c r="M13" s="4">
        <v>1066734</v>
      </c>
      <c r="N13" s="4">
        <v>3453853</v>
      </c>
      <c r="O13" s="4">
        <v>1054291</v>
      </c>
    </row>
    <row r="14" spans="2:92" x14ac:dyDescent="0.2">
      <c r="B14" s="3">
        <v>34700</v>
      </c>
      <c r="C14" s="4">
        <v>151598991</v>
      </c>
      <c r="D14" s="4">
        <v>2251833</v>
      </c>
      <c r="E14" s="4">
        <v>632710</v>
      </c>
      <c r="F14" s="4">
        <v>1163595</v>
      </c>
      <c r="G14" s="4">
        <v>1108844</v>
      </c>
      <c r="H14" s="4">
        <v>1026943</v>
      </c>
      <c r="I14" s="4">
        <v>1321091</v>
      </c>
      <c r="J14" s="4">
        <v>879401</v>
      </c>
      <c r="K14" s="4">
        <v>1603818</v>
      </c>
      <c r="L14" s="4">
        <v>1115612</v>
      </c>
      <c r="M14" s="4">
        <v>1113221</v>
      </c>
      <c r="N14" s="4">
        <v>3534098</v>
      </c>
      <c r="O14" s="4">
        <v>1503850</v>
      </c>
      <c r="P14" s="4">
        <v>982204</v>
      </c>
    </row>
    <row r="15" spans="2:92" x14ac:dyDescent="0.2">
      <c r="B15" s="3">
        <v>34731</v>
      </c>
      <c r="C15" s="4">
        <v>137471242</v>
      </c>
      <c r="D15" s="4">
        <v>1904008</v>
      </c>
      <c r="E15" s="4">
        <v>543914</v>
      </c>
      <c r="F15" s="4">
        <v>1023275</v>
      </c>
      <c r="G15" s="4">
        <v>1034941</v>
      </c>
      <c r="H15" s="4">
        <v>885426</v>
      </c>
      <c r="I15" s="4">
        <v>1182624</v>
      </c>
      <c r="J15" s="4">
        <v>747254</v>
      </c>
      <c r="K15" s="4">
        <v>1484855</v>
      </c>
      <c r="L15" s="4">
        <v>958931</v>
      </c>
      <c r="M15" s="4">
        <v>942233</v>
      </c>
      <c r="N15" s="4">
        <v>3405653</v>
      </c>
      <c r="O15" s="4">
        <v>1344562</v>
      </c>
      <c r="P15" s="4">
        <v>1794790</v>
      </c>
      <c r="Q15" s="4">
        <v>814806</v>
      </c>
    </row>
    <row r="16" spans="2:92" x14ac:dyDescent="0.2">
      <c r="B16" s="3">
        <v>34759</v>
      </c>
      <c r="C16" s="4">
        <v>151427638</v>
      </c>
      <c r="D16" s="4">
        <v>2100523</v>
      </c>
      <c r="E16" s="4">
        <v>588089</v>
      </c>
      <c r="F16" s="4">
        <v>1117326</v>
      </c>
      <c r="G16" s="4">
        <v>1147628</v>
      </c>
      <c r="H16" s="4">
        <v>988720</v>
      </c>
      <c r="I16" s="4">
        <v>1274649</v>
      </c>
      <c r="J16" s="4">
        <v>899740</v>
      </c>
      <c r="K16" s="4">
        <v>1537532</v>
      </c>
      <c r="L16" s="4">
        <v>993194</v>
      </c>
      <c r="M16" s="4">
        <v>1031333</v>
      </c>
      <c r="N16" s="4">
        <v>3546353</v>
      </c>
      <c r="O16" s="4">
        <v>1393844</v>
      </c>
      <c r="P16" s="4">
        <v>2179020</v>
      </c>
      <c r="Q16" s="4">
        <v>1677470</v>
      </c>
      <c r="R16" s="4">
        <v>729860</v>
      </c>
    </row>
    <row r="17" spans="1:34" x14ac:dyDescent="0.2">
      <c r="B17" s="3">
        <v>34790</v>
      </c>
      <c r="C17" s="4">
        <v>144531521</v>
      </c>
      <c r="D17" s="4">
        <v>2061242</v>
      </c>
      <c r="E17" s="4">
        <v>542950</v>
      </c>
      <c r="F17" s="4">
        <v>1061197</v>
      </c>
      <c r="G17" s="4">
        <v>1049195</v>
      </c>
      <c r="H17" s="4">
        <v>897888</v>
      </c>
      <c r="I17" s="4">
        <v>1174788</v>
      </c>
      <c r="J17" s="4">
        <v>872673</v>
      </c>
      <c r="K17" s="4">
        <v>1309785</v>
      </c>
      <c r="L17" s="4">
        <v>997263</v>
      </c>
      <c r="M17" s="4">
        <v>925476</v>
      </c>
      <c r="N17" s="4">
        <v>3284920</v>
      </c>
      <c r="O17" s="4">
        <v>1314840</v>
      </c>
      <c r="P17" s="4">
        <v>2084578</v>
      </c>
      <c r="Q17" s="4">
        <v>1676380</v>
      </c>
      <c r="R17" s="4">
        <v>1443020</v>
      </c>
      <c r="S17" s="4">
        <v>1063732</v>
      </c>
    </row>
    <row r="18" spans="1:34" x14ac:dyDescent="0.2">
      <c r="B18" s="3">
        <v>34820</v>
      </c>
      <c r="C18" s="4">
        <v>149264288</v>
      </c>
      <c r="D18" s="4">
        <v>2223303</v>
      </c>
      <c r="E18" s="4">
        <v>537952</v>
      </c>
      <c r="F18" s="4">
        <v>1022514</v>
      </c>
      <c r="G18" s="4">
        <v>1154370</v>
      </c>
      <c r="H18" s="4">
        <v>911172</v>
      </c>
      <c r="I18" s="4">
        <v>1175921</v>
      </c>
      <c r="J18" s="4">
        <v>949296</v>
      </c>
      <c r="K18" s="4">
        <v>1366785</v>
      </c>
      <c r="L18" s="4">
        <v>951087</v>
      </c>
      <c r="M18" s="4">
        <v>900079</v>
      </c>
      <c r="N18" s="4">
        <v>3488195</v>
      </c>
      <c r="O18" s="4">
        <v>1286171</v>
      </c>
      <c r="P18" s="4">
        <v>2014695</v>
      </c>
      <c r="Q18" s="4">
        <v>1853858</v>
      </c>
      <c r="R18" s="4">
        <v>1442534</v>
      </c>
      <c r="S18" s="4">
        <v>1438792</v>
      </c>
      <c r="T18" s="4">
        <v>1288781</v>
      </c>
    </row>
    <row r="19" spans="1:34" x14ac:dyDescent="0.2">
      <c r="B19" s="3">
        <v>34851</v>
      </c>
      <c r="C19" s="4">
        <v>143352039</v>
      </c>
      <c r="D19" s="4">
        <v>2095405</v>
      </c>
      <c r="E19" s="4">
        <v>506603</v>
      </c>
      <c r="F19" s="4">
        <v>932753</v>
      </c>
      <c r="G19" s="4">
        <v>1033273</v>
      </c>
      <c r="H19" s="4">
        <v>837147</v>
      </c>
      <c r="I19" s="4">
        <v>1117579</v>
      </c>
      <c r="J19" s="4">
        <v>859251</v>
      </c>
      <c r="K19" s="4">
        <v>1206661</v>
      </c>
      <c r="L19" s="4">
        <v>919366</v>
      </c>
      <c r="M19" s="4">
        <v>847672</v>
      </c>
      <c r="N19" s="4">
        <v>3048554</v>
      </c>
      <c r="O19" s="4">
        <v>1187048</v>
      </c>
      <c r="P19" s="4">
        <v>1952760</v>
      </c>
      <c r="Q19" s="4">
        <v>1511981</v>
      </c>
      <c r="R19" s="4">
        <v>1396164</v>
      </c>
      <c r="S19" s="4">
        <v>1292798</v>
      </c>
      <c r="T19" s="4">
        <v>1806342</v>
      </c>
      <c r="U19" s="4">
        <v>1163823</v>
      </c>
    </row>
    <row r="20" spans="1:34" x14ac:dyDescent="0.2">
      <c r="B20" s="3">
        <v>34881</v>
      </c>
      <c r="C20" s="4">
        <v>145512933</v>
      </c>
      <c r="D20" s="4">
        <v>2075857</v>
      </c>
      <c r="E20" s="4">
        <v>497587</v>
      </c>
      <c r="F20" s="4">
        <v>1023940</v>
      </c>
      <c r="G20" s="4">
        <v>1133643</v>
      </c>
      <c r="H20" s="4">
        <v>870537</v>
      </c>
      <c r="I20" s="4">
        <v>1027817</v>
      </c>
      <c r="J20" s="4">
        <v>805767</v>
      </c>
      <c r="K20" s="4">
        <v>1160366</v>
      </c>
      <c r="L20" s="4">
        <v>947383</v>
      </c>
      <c r="M20" s="4">
        <v>903150</v>
      </c>
      <c r="N20" s="4">
        <v>3214535</v>
      </c>
      <c r="O20" s="4">
        <v>1195615</v>
      </c>
      <c r="P20" s="4">
        <v>1871533</v>
      </c>
      <c r="Q20" s="4">
        <v>1569336</v>
      </c>
      <c r="R20" s="4">
        <v>1520281</v>
      </c>
      <c r="S20" s="4">
        <v>1278858</v>
      </c>
      <c r="T20" s="4">
        <v>1840538</v>
      </c>
      <c r="U20" s="4">
        <v>1957990</v>
      </c>
      <c r="V20" s="4">
        <v>1407758</v>
      </c>
    </row>
    <row r="21" spans="1:34" x14ac:dyDescent="0.2">
      <c r="B21" s="3">
        <v>34912</v>
      </c>
      <c r="C21" s="4">
        <v>142589905</v>
      </c>
      <c r="D21" s="4">
        <v>1867990</v>
      </c>
      <c r="E21" s="4">
        <v>462662</v>
      </c>
      <c r="F21" s="4">
        <v>994993</v>
      </c>
      <c r="G21" s="4">
        <v>1043262</v>
      </c>
      <c r="H21" s="4">
        <v>834140</v>
      </c>
      <c r="I21" s="4">
        <v>1029101</v>
      </c>
      <c r="J21" s="4">
        <v>735988</v>
      </c>
      <c r="K21" s="4">
        <v>1111223</v>
      </c>
      <c r="L21" s="4">
        <v>884814</v>
      </c>
      <c r="M21" s="4">
        <v>949758</v>
      </c>
      <c r="N21" s="4">
        <v>3092738</v>
      </c>
      <c r="O21" s="4">
        <v>1121137</v>
      </c>
      <c r="P21" s="4">
        <v>1605718</v>
      </c>
      <c r="Q21" s="4">
        <v>1443363</v>
      </c>
      <c r="R21" s="4">
        <v>1390037</v>
      </c>
      <c r="S21" s="4">
        <v>1190791</v>
      </c>
      <c r="T21" s="4">
        <v>1684728</v>
      </c>
      <c r="U21" s="4">
        <v>1954691</v>
      </c>
      <c r="V21" s="4">
        <v>1921972</v>
      </c>
      <c r="W21" s="4">
        <v>1008827</v>
      </c>
    </row>
    <row r="22" spans="1:34" x14ac:dyDescent="0.2">
      <c r="B22" s="3">
        <v>34943</v>
      </c>
      <c r="C22" s="4">
        <v>140170333</v>
      </c>
      <c r="D22" s="4">
        <v>1777652</v>
      </c>
      <c r="E22" s="4">
        <v>449913</v>
      </c>
      <c r="F22" s="4">
        <v>891862</v>
      </c>
      <c r="G22" s="4">
        <v>987552</v>
      </c>
      <c r="H22" s="4">
        <v>784461</v>
      </c>
      <c r="I22" s="4">
        <v>938739</v>
      </c>
      <c r="J22" s="4">
        <v>754321</v>
      </c>
      <c r="K22" s="4">
        <v>1027151</v>
      </c>
      <c r="L22" s="4">
        <v>859812</v>
      </c>
      <c r="M22" s="4">
        <v>902229</v>
      </c>
      <c r="N22" s="4">
        <v>3006447</v>
      </c>
      <c r="O22" s="4">
        <v>1072522</v>
      </c>
      <c r="P22" s="4">
        <v>1545511</v>
      </c>
      <c r="Q22" s="4">
        <v>1286196</v>
      </c>
      <c r="R22" s="4">
        <v>1298799</v>
      </c>
      <c r="S22" s="4">
        <v>1073484</v>
      </c>
      <c r="T22" s="4">
        <v>1590655</v>
      </c>
      <c r="U22" s="4">
        <v>1618929</v>
      </c>
      <c r="V22" s="4">
        <v>1752260</v>
      </c>
      <c r="W22" s="4">
        <v>1708982</v>
      </c>
      <c r="X22" s="4">
        <v>894716</v>
      </c>
    </row>
    <row r="23" spans="1:34" x14ac:dyDescent="0.2">
      <c r="B23" s="3">
        <v>34973</v>
      </c>
      <c r="C23" s="4">
        <v>143357679</v>
      </c>
      <c r="D23" s="4">
        <v>1988923</v>
      </c>
      <c r="E23" s="4">
        <v>464357</v>
      </c>
      <c r="F23" s="4">
        <v>901404</v>
      </c>
      <c r="G23" s="4">
        <v>1017946</v>
      </c>
      <c r="H23" s="4">
        <v>776976</v>
      </c>
      <c r="I23" s="4">
        <v>1044832</v>
      </c>
      <c r="J23" s="4">
        <v>776452</v>
      </c>
      <c r="K23" s="4">
        <v>1095116</v>
      </c>
      <c r="L23" s="4">
        <v>879438</v>
      </c>
      <c r="M23" s="4">
        <v>887636</v>
      </c>
      <c r="N23" s="4">
        <v>3049809</v>
      </c>
      <c r="O23" s="4">
        <v>1111743</v>
      </c>
      <c r="P23" s="4">
        <v>1612988</v>
      </c>
      <c r="Q23" s="4">
        <v>1247522</v>
      </c>
      <c r="R23" s="4">
        <v>1233186</v>
      </c>
      <c r="S23" s="4">
        <v>1065832</v>
      </c>
      <c r="T23" s="4">
        <v>1525155</v>
      </c>
      <c r="U23" s="4">
        <v>1747682</v>
      </c>
      <c r="V23" s="4">
        <v>1830407</v>
      </c>
      <c r="W23" s="4">
        <v>1473387</v>
      </c>
      <c r="X23" s="4">
        <v>1022942</v>
      </c>
      <c r="Y23" s="4">
        <v>1367271</v>
      </c>
    </row>
    <row r="24" spans="1:34" x14ac:dyDescent="0.2">
      <c r="B24" s="3">
        <v>35004</v>
      </c>
      <c r="C24" s="4">
        <v>138165970</v>
      </c>
      <c r="D24" s="4">
        <v>1991195</v>
      </c>
      <c r="E24" s="4">
        <v>419375</v>
      </c>
      <c r="F24" s="4">
        <v>877739</v>
      </c>
      <c r="G24" s="4">
        <v>1005562</v>
      </c>
      <c r="H24" s="4">
        <v>719716</v>
      </c>
      <c r="I24" s="4">
        <v>963066</v>
      </c>
      <c r="J24" s="4">
        <v>780728</v>
      </c>
      <c r="K24" s="4">
        <v>983958</v>
      </c>
      <c r="L24" s="4">
        <v>857559</v>
      </c>
      <c r="M24" s="4">
        <v>870308</v>
      </c>
      <c r="N24" s="4">
        <v>2850019</v>
      </c>
      <c r="O24" s="4">
        <v>1028300</v>
      </c>
      <c r="P24" s="4">
        <v>1584424</v>
      </c>
      <c r="Q24" s="4">
        <v>1149323</v>
      </c>
      <c r="R24" s="4">
        <v>1099382</v>
      </c>
      <c r="S24" s="4">
        <v>1010827</v>
      </c>
      <c r="T24" s="4">
        <v>1411476</v>
      </c>
      <c r="U24" s="4">
        <v>1563054</v>
      </c>
      <c r="V24" s="4">
        <v>1778313</v>
      </c>
      <c r="W24" s="4">
        <v>1273653</v>
      </c>
      <c r="X24" s="4">
        <v>819821</v>
      </c>
      <c r="Y24" s="4">
        <v>2063998</v>
      </c>
      <c r="Z24" s="4">
        <v>1128674</v>
      </c>
    </row>
    <row r="25" spans="1:34" x14ac:dyDescent="0.2">
      <c r="B25" s="3">
        <v>35034</v>
      </c>
      <c r="C25" s="4">
        <v>138404016</v>
      </c>
      <c r="D25" s="4">
        <v>1729910</v>
      </c>
      <c r="E25" s="4">
        <v>409386</v>
      </c>
      <c r="F25" s="4">
        <v>871405</v>
      </c>
      <c r="G25" s="4">
        <v>871603</v>
      </c>
      <c r="H25" s="4">
        <v>755924</v>
      </c>
      <c r="I25" s="4">
        <v>937404</v>
      </c>
      <c r="J25" s="4">
        <v>727222</v>
      </c>
      <c r="K25" s="4">
        <v>942924</v>
      </c>
      <c r="L25" s="4">
        <v>822895</v>
      </c>
      <c r="M25" s="4">
        <v>755485</v>
      </c>
      <c r="N25" s="4">
        <v>2776286</v>
      </c>
      <c r="O25" s="4">
        <v>1033583</v>
      </c>
      <c r="P25" s="4">
        <v>1481052</v>
      </c>
      <c r="Q25" s="4">
        <v>1114617</v>
      </c>
      <c r="R25" s="4">
        <v>1075964</v>
      </c>
      <c r="S25" s="4">
        <v>1050129</v>
      </c>
      <c r="T25" s="4">
        <v>1307856</v>
      </c>
      <c r="U25" s="4">
        <v>1528860</v>
      </c>
      <c r="V25" s="4">
        <v>1747659</v>
      </c>
      <c r="W25" s="4">
        <v>1231656</v>
      </c>
      <c r="X25" s="4">
        <v>750884</v>
      </c>
      <c r="Y25" s="4">
        <v>2098315</v>
      </c>
      <c r="Z25" s="4">
        <v>1630987</v>
      </c>
      <c r="AA25" s="4">
        <v>931468</v>
      </c>
    </row>
    <row r="26" spans="1:34" x14ac:dyDescent="0.2">
      <c r="B26" s="3">
        <v>35065</v>
      </c>
      <c r="C26" s="4">
        <v>138973943</v>
      </c>
      <c r="D26" s="4">
        <v>1846362</v>
      </c>
      <c r="E26" s="4">
        <v>411187</v>
      </c>
      <c r="F26" s="4">
        <v>868988</v>
      </c>
      <c r="G26" s="4">
        <v>938672</v>
      </c>
      <c r="H26" s="4">
        <v>728942</v>
      </c>
      <c r="I26" s="4">
        <v>888065</v>
      </c>
      <c r="J26" s="4">
        <v>758706</v>
      </c>
      <c r="K26" s="4">
        <v>992691</v>
      </c>
      <c r="L26" s="4">
        <v>814137</v>
      </c>
      <c r="M26" s="4">
        <v>701828</v>
      </c>
      <c r="N26" s="4">
        <v>2868167</v>
      </c>
      <c r="O26" s="4">
        <v>973408</v>
      </c>
      <c r="P26" s="4">
        <v>1331018</v>
      </c>
      <c r="Q26" s="4">
        <v>1070687</v>
      </c>
      <c r="R26" s="4">
        <v>1124990</v>
      </c>
      <c r="S26" s="4">
        <v>1019903</v>
      </c>
      <c r="T26" s="4">
        <v>1278524</v>
      </c>
      <c r="U26" s="4">
        <v>1445311</v>
      </c>
      <c r="V26" s="4">
        <v>1809479</v>
      </c>
      <c r="W26" s="4">
        <v>1314670</v>
      </c>
      <c r="X26" s="4">
        <v>991609</v>
      </c>
      <c r="Y26" s="4">
        <v>1979360</v>
      </c>
      <c r="Z26" s="4">
        <v>1601522</v>
      </c>
      <c r="AA26" s="4">
        <v>1525066</v>
      </c>
      <c r="AB26" s="4">
        <v>1197972</v>
      </c>
    </row>
    <row r="27" spans="1:34" x14ac:dyDescent="0.2">
      <c r="B27" s="3">
        <v>35096</v>
      </c>
      <c r="C27" s="4">
        <v>130309259</v>
      </c>
      <c r="D27" s="4">
        <v>1840171</v>
      </c>
      <c r="E27" s="4">
        <v>371276</v>
      </c>
      <c r="F27" s="4">
        <v>805969</v>
      </c>
      <c r="G27" s="4">
        <v>929845</v>
      </c>
      <c r="H27" s="4">
        <v>640343</v>
      </c>
      <c r="I27" s="4">
        <v>799346</v>
      </c>
      <c r="J27" s="4">
        <v>749994</v>
      </c>
      <c r="K27" s="4">
        <v>955433</v>
      </c>
      <c r="L27" s="4">
        <v>802831</v>
      </c>
      <c r="M27" s="4">
        <v>665785</v>
      </c>
      <c r="N27" s="4">
        <v>2635873</v>
      </c>
      <c r="O27" s="4">
        <v>850194</v>
      </c>
      <c r="P27" s="4">
        <v>1154516</v>
      </c>
      <c r="Q27" s="4">
        <v>965874</v>
      </c>
      <c r="R27" s="4">
        <v>933393</v>
      </c>
      <c r="S27" s="4">
        <v>968907</v>
      </c>
      <c r="T27" s="4">
        <v>1206031</v>
      </c>
      <c r="U27" s="4">
        <v>1476564</v>
      </c>
      <c r="V27" s="4">
        <v>1472811</v>
      </c>
      <c r="W27" s="4">
        <v>1210085</v>
      </c>
      <c r="X27" s="4">
        <v>775313</v>
      </c>
      <c r="Y27" s="4">
        <v>1855278</v>
      </c>
      <c r="Z27" s="4">
        <v>1540702</v>
      </c>
      <c r="AA27" s="4">
        <v>1467432</v>
      </c>
      <c r="AB27" s="4">
        <v>1744930</v>
      </c>
      <c r="AC27" s="4">
        <v>812152</v>
      </c>
    </row>
    <row r="28" spans="1:34" x14ac:dyDescent="0.2">
      <c r="A28" s="4">
        <f>+AVERAGE(C27,C29)</f>
        <v>131572218</v>
      </c>
      <c r="B28" s="3">
        <v>35125</v>
      </c>
      <c r="C28" s="4">
        <v>137800542</v>
      </c>
      <c r="D28" s="4">
        <v>1853174</v>
      </c>
      <c r="E28" s="4">
        <v>392916</v>
      </c>
      <c r="F28" s="4">
        <v>865057</v>
      </c>
      <c r="G28" s="4">
        <v>983667</v>
      </c>
      <c r="H28" s="4">
        <v>729706</v>
      </c>
      <c r="I28" s="4">
        <v>876523</v>
      </c>
      <c r="J28" s="4">
        <v>794839</v>
      </c>
      <c r="K28" s="4">
        <v>936593</v>
      </c>
      <c r="L28" s="4">
        <v>744664</v>
      </c>
      <c r="M28" s="4">
        <v>648249</v>
      </c>
      <c r="N28" s="4">
        <v>3134082</v>
      </c>
      <c r="O28" s="4">
        <v>903265</v>
      </c>
      <c r="P28" s="4">
        <v>1346645</v>
      </c>
      <c r="Q28" s="4">
        <v>1025961</v>
      </c>
      <c r="R28" s="4">
        <v>972957</v>
      </c>
      <c r="S28" s="4">
        <v>1045431</v>
      </c>
      <c r="T28" s="4">
        <v>1198743</v>
      </c>
      <c r="U28" s="4">
        <v>1517503</v>
      </c>
      <c r="V28" s="4">
        <v>1560458</v>
      </c>
      <c r="W28" s="4">
        <v>1235111</v>
      </c>
      <c r="X28" s="4">
        <v>800263</v>
      </c>
      <c r="Y28" s="4">
        <v>1764647</v>
      </c>
      <c r="Z28" s="4">
        <v>1598269</v>
      </c>
      <c r="AA28" s="4">
        <v>1364494</v>
      </c>
      <c r="AB28" s="4">
        <v>1775019</v>
      </c>
      <c r="AC28" s="4">
        <v>1418810</v>
      </c>
      <c r="AD28" s="4">
        <v>937034</v>
      </c>
    </row>
    <row r="29" spans="1:34" x14ac:dyDescent="0.2">
      <c r="B29" s="3">
        <v>35156</v>
      </c>
      <c r="C29" s="4">
        <v>132835177</v>
      </c>
      <c r="D29" s="4">
        <v>1719877</v>
      </c>
      <c r="E29" s="4">
        <v>404271</v>
      </c>
      <c r="F29" s="4">
        <v>855367</v>
      </c>
      <c r="G29" s="4">
        <v>937973</v>
      </c>
      <c r="H29" s="4">
        <v>700646</v>
      </c>
      <c r="I29" s="4">
        <v>790076</v>
      </c>
      <c r="J29" s="4">
        <v>792268</v>
      </c>
      <c r="K29" s="4">
        <v>875035</v>
      </c>
      <c r="L29" s="4">
        <v>722865</v>
      </c>
      <c r="M29" s="4">
        <v>702362</v>
      </c>
      <c r="N29" s="4">
        <v>3146583</v>
      </c>
      <c r="O29" s="4">
        <v>885026</v>
      </c>
      <c r="P29" s="4">
        <v>1223634</v>
      </c>
      <c r="Q29" s="4">
        <v>842552</v>
      </c>
      <c r="R29" s="4">
        <v>873727</v>
      </c>
      <c r="S29" s="4">
        <v>940624</v>
      </c>
      <c r="T29" s="4">
        <v>1027320</v>
      </c>
      <c r="U29" s="4">
        <v>1246585</v>
      </c>
      <c r="V29" s="4">
        <v>1337416</v>
      </c>
      <c r="W29" s="4">
        <v>1158911</v>
      </c>
      <c r="X29" s="4">
        <v>705491</v>
      </c>
      <c r="Y29" s="4">
        <v>1797071</v>
      </c>
      <c r="Z29" s="4">
        <v>1482911</v>
      </c>
      <c r="AA29" s="4">
        <v>1093628</v>
      </c>
      <c r="AB29" s="4">
        <v>1739486</v>
      </c>
      <c r="AC29" s="4">
        <v>1217485</v>
      </c>
      <c r="AD29" s="4">
        <v>1710014</v>
      </c>
      <c r="AE29" s="4">
        <v>1128015</v>
      </c>
    </row>
    <row r="30" spans="1:34" x14ac:dyDescent="0.2">
      <c r="B30" s="3">
        <v>35186</v>
      </c>
      <c r="C30" s="4">
        <v>136526943</v>
      </c>
      <c r="D30" s="4">
        <v>1791628</v>
      </c>
      <c r="E30" s="4">
        <v>383143</v>
      </c>
      <c r="F30" s="4">
        <v>871790</v>
      </c>
      <c r="G30" s="4">
        <v>942257</v>
      </c>
      <c r="H30" s="4">
        <v>710776</v>
      </c>
      <c r="I30" s="4">
        <v>851708</v>
      </c>
      <c r="J30" s="4">
        <v>782985</v>
      </c>
      <c r="K30" s="4">
        <v>919464</v>
      </c>
      <c r="L30" s="4">
        <v>766337</v>
      </c>
      <c r="M30" s="4">
        <v>708146</v>
      </c>
      <c r="N30" s="4">
        <v>3305950</v>
      </c>
      <c r="O30" s="4">
        <v>965687</v>
      </c>
      <c r="P30" s="4">
        <v>1298603</v>
      </c>
      <c r="Q30" s="4">
        <v>801892</v>
      </c>
      <c r="R30" s="4">
        <v>833020</v>
      </c>
      <c r="S30" s="4">
        <v>965507</v>
      </c>
      <c r="T30" s="4">
        <v>1035009</v>
      </c>
      <c r="U30" s="4">
        <v>1270940</v>
      </c>
      <c r="V30" s="4">
        <v>1439946</v>
      </c>
      <c r="W30" s="4">
        <v>1109691</v>
      </c>
      <c r="X30" s="4">
        <v>695119</v>
      </c>
      <c r="Y30" s="4">
        <v>1797036</v>
      </c>
      <c r="Z30" s="4">
        <v>1567617</v>
      </c>
      <c r="AA30" s="4">
        <v>1055725</v>
      </c>
      <c r="AB30" s="4">
        <v>1750177</v>
      </c>
      <c r="AC30" s="4">
        <v>1126968</v>
      </c>
      <c r="AD30" s="4">
        <v>1927075</v>
      </c>
      <c r="AE30" s="4">
        <v>1871024</v>
      </c>
      <c r="AF30" s="4">
        <v>1080143</v>
      </c>
    </row>
    <row r="31" spans="1:34" x14ac:dyDescent="0.2">
      <c r="B31" s="3">
        <v>35217</v>
      </c>
      <c r="C31" s="4">
        <v>131583409</v>
      </c>
      <c r="D31" s="4">
        <v>1719639</v>
      </c>
      <c r="E31" s="4">
        <v>369328</v>
      </c>
      <c r="F31" s="4">
        <v>803516</v>
      </c>
      <c r="G31" s="4">
        <v>891180</v>
      </c>
      <c r="H31" s="4">
        <v>669194</v>
      </c>
      <c r="I31" s="4">
        <v>781736</v>
      </c>
      <c r="J31" s="4">
        <v>756043</v>
      </c>
      <c r="K31" s="4">
        <v>810406</v>
      </c>
      <c r="L31" s="4">
        <v>666120</v>
      </c>
      <c r="M31" s="4">
        <v>714021</v>
      </c>
      <c r="N31" s="4">
        <v>3059006</v>
      </c>
      <c r="O31" s="4">
        <v>915174</v>
      </c>
      <c r="P31" s="4">
        <v>1147407</v>
      </c>
      <c r="Q31" s="4">
        <v>765454</v>
      </c>
      <c r="R31" s="4">
        <v>837581</v>
      </c>
      <c r="S31" s="4">
        <v>928135</v>
      </c>
      <c r="T31" s="4">
        <v>1114402</v>
      </c>
      <c r="U31" s="4">
        <v>1268612</v>
      </c>
      <c r="V31" s="4">
        <v>1386556</v>
      </c>
      <c r="W31" s="4">
        <v>1028934</v>
      </c>
      <c r="X31" s="4">
        <v>644771</v>
      </c>
      <c r="Y31" s="4">
        <v>1693197</v>
      </c>
      <c r="Z31" s="4">
        <v>1461825</v>
      </c>
      <c r="AA31" s="4">
        <v>908512</v>
      </c>
      <c r="AB31" s="4">
        <v>1561734</v>
      </c>
      <c r="AC31" s="4">
        <v>1009025</v>
      </c>
      <c r="AD31" s="4">
        <v>1730197</v>
      </c>
      <c r="AE31" s="4">
        <v>1879563</v>
      </c>
      <c r="AF31" s="4">
        <v>1838625</v>
      </c>
      <c r="AG31" s="4">
        <v>755985</v>
      </c>
    </row>
    <row r="32" spans="1:34" x14ac:dyDescent="0.2">
      <c r="B32" s="3">
        <v>35247</v>
      </c>
      <c r="C32" s="4">
        <v>135931213</v>
      </c>
      <c r="D32" s="4">
        <v>1794677</v>
      </c>
      <c r="E32" s="4">
        <v>376147</v>
      </c>
      <c r="F32" s="4">
        <v>800175</v>
      </c>
      <c r="G32" s="4">
        <v>887367</v>
      </c>
      <c r="H32" s="4">
        <v>701117</v>
      </c>
      <c r="I32" s="4">
        <v>804450</v>
      </c>
      <c r="J32" s="4">
        <v>767836</v>
      </c>
      <c r="K32" s="4">
        <v>853944</v>
      </c>
      <c r="L32" s="4">
        <v>627202</v>
      </c>
      <c r="M32" s="4">
        <v>736856</v>
      </c>
      <c r="N32" s="4">
        <v>3155207</v>
      </c>
      <c r="O32" s="4">
        <v>917751</v>
      </c>
      <c r="P32" s="4">
        <v>1155059</v>
      </c>
      <c r="Q32" s="4">
        <v>734152</v>
      </c>
      <c r="R32" s="4">
        <v>851877</v>
      </c>
      <c r="S32" s="4">
        <v>940431</v>
      </c>
      <c r="T32" s="4">
        <v>1257375</v>
      </c>
      <c r="U32" s="4">
        <v>1335050</v>
      </c>
      <c r="V32" s="4">
        <v>1405691</v>
      </c>
      <c r="W32" s="4">
        <v>1002726</v>
      </c>
      <c r="X32" s="4">
        <v>637034</v>
      </c>
      <c r="Y32" s="4">
        <v>1667161</v>
      </c>
      <c r="Z32" s="4">
        <v>1397861</v>
      </c>
      <c r="AA32" s="4">
        <v>895712</v>
      </c>
      <c r="AB32" s="4">
        <v>1521346</v>
      </c>
      <c r="AC32" s="4">
        <v>1008085</v>
      </c>
      <c r="AD32" s="4">
        <v>1895367</v>
      </c>
      <c r="AE32" s="4">
        <v>1743481</v>
      </c>
      <c r="AF32" s="4">
        <v>1784450</v>
      </c>
      <c r="AG32" s="4">
        <v>1414453</v>
      </c>
      <c r="AH32" s="4">
        <v>832799</v>
      </c>
    </row>
    <row r="33" spans="1:50" x14ac:dyDescent="0.2">
      <c r="B33" s="3">
        <v>35278</v>
      </c>
      <c r="C33" s="4">
        <v>133914332</v>
      </c>
      <c r="D33" s="4">
        <v>1677587</v>
      </c>
      <c r="E33" s="4">
        <v>346103</v>
      </c>
      <c r="F33" s="4">
        <v>804455</v>
      </c>
      <c r="G33" s="4">
        <v>856739</v>
      </c>
      <c r="H33" s="4">
        <v>670142</v>
      </c>
      <c r="I33" s="4">
        <v>779064</v>
      </c>
      <c r="J33" s="4">
        <v>752005</v>
      </c>
      <c r="K33" s="4">
        <v>793427</v>
      </c>
      <c r="L33" s="4">
        <v>566753</v>
      </c>
      <c r="M33" s="4">
        <v>726955</v>
      </c>
      <c r="N33" s="4">
        <v>3103124</v>
      </c>
      <c r="O33" s="4">
        <v>839049</v>
      </c>
      <c r="P33" s="4">
        <v>1114253</v>
      </c>
      <c r="Q33" s="4">
        <v>723141</v>
      </c>
      <c r="R33" s="4">
        <v>832994</v>
      </c>
      <c r="S33" s="4">
        <v>893188</v>
      </c>
      <c r="T33" s="4">
        <v>1095503</v>
      </c>
      <c r="U33" s="4">
        <v>1254237</v>
      </c>
      <c r="V33" s="4">
        <v>1370698</v>
      </c>
      <c r="W33" s="4">
        <v>951798</v>
      </c>
      <c r="X33" s="4">
        <v>653620</v>
      </c>
      <c r="Y33" s="4">
        <v>1665201</v>
      </c>
      <c r="Z33" s="4">
        <v>1368176</v>
      </c>
      <c r="AA33" s="4">
        <v>740898</v>
      </c>
      <c r="AB33" s="4">
        <v>1416643</v>
      </c>
      <c r="AC33" s="4">
        <v>891846</v>
      </c>
      <c r="AD33" s="4">
        <v>1858480</v>
      </c>
      <c r="AE33" s="4">
        <v>1739606</v>
      </c>
      <c r="AF33" s="4">
        <v>1898598</v>
      </c>
      <c r="AG33" s="4">
        <v>1225152</v>
      </c>
      <c r="AH33" s="4">
        <v>1206563</v>
      </c>
      <c r="AI33" s="4">
        <v>1091014</v>
      </c>
    </row>
    <row r="34" spans="1:50" x14ac:dyDescent="0.2">
      <c r="B34" s="3">
        <v>35309</v>
      </c>
      <c r="C34" s="4">
        <v>128153367</v>
      </c>
      <c r="D34" s="4">
        <v>1589942</v>
      </c>
      <c r="E34" s="4">
        <v>331410</v>
      </c>
      <c r="F34" s="4">
        <v>827473</v>
      </c>
      <c r="G34" s="4">
        <v>827763</v>
      </c>
      <c r="H34" s="4">
        <v>635904</v>
      </c>
      <c r="I34" s="4">
        <v>724272</v>
      </c>
      <c r="J34" s="4">
        <v>675957</v>
      </c>
      <c r="K34" s="4">
        <v>801925</v>
      </c>
      <c r="L34" s="4">
        <v>635545</v>
      </c>
      <c r="M34" s="4">
        <v>637025</v>
      </c>
      <c r="N34" s="4">
        <v>3143268</v>
      </c>
      <c r="O34" s="4">
        <v>819444</v>
      </c>
      <c r="P34" s="4">
        <v>1121865</v>
      </c>
      <c r="Q34" s="4">
        <v>647805</v>
      </c>
      <c r="R34" s="4">
        <v>798717</v>
      </c>
      <c r="S34" s="4">
        <v>896575</v>
      </c>
      <c r="T34" s="4">
        <v>1037730</v>
      </c>
      <c r="U34" s="4">
        <v>1168858</v>
      </c>
      <c r="V34" s="4">
        <v>1303457</v>
      </c>
      <c r="W34" s="4">
        <v>1003534</v>
      </c>
      <c r="X34" s="4">
        <v>606654</v>
      </c>
      <c r="Y34" s="4">
        <v>1519671</v>
      </c>
      <c r="Z34" s="4">
        <v>1289508</v>
      </c>
      <c r="AA34" s="4">
        <v>651061</v>
      </c>
      <c r="AB34" s="4">
        <v>1263370</v>
      </c>
      <c r="AC34" s="4">
        <v>871967</v>
      </c>
      <c r="AD34" s="4">
        <v>1794949</v>
      </c>
      <c r="AE34" s="4">
        <v>1513486</v>
      </c>
      <c r="AF34" s="4">
        <v>1691523</v>
      </c>
      <c r="AG34" s="4">
        <v>1153488</v>
      </c>
      <c r="AH34" s="4">
        <v>1172084</v>
      </c>
      <c r="AI34" s="4">
        <v>2023183</v>
      </c>
      <c r="AJ34" s="4">
        <v>950184</v>
      </c>
    </row>
    <row r="35" spans="1:50" x14ac:dyDescent="0.2">
      <c r="B35" s="3">
        <v>35339</v>
      </c>
      <c r="C35" s="4">
        <v>133903145</v>
      </c>
      <c r="D35" s="4">
        <v>1599530</v>
      </c>
      <c r="E35" s="4">
        <v>346412</v>
      </c>
      <c r="F35" s="4">
        <v>772185</v>
      </c>
      <c r="G35" s="4">
        <v>821846</v>
      </c>
      <c r="H35" s="4">
        <v>643977</v>
      </c>
      <c r="I35" s="4">
        <v>765118</v>
      </c>
      <c r="J35" s="4">
        <v>689433</v>
      </c>
      <c r="K35" s="4">
        <v>814423</v>
      </c>
      <c r="L35" s="4">
        <v>693207</v>
      </c>
      <c r="M35" s="4">
        <v>661967</v>
      </c>
      <c r="N35" s="4">
        <v>3168366</v>
      </c>
      <c r="O35" s="4">
        <v>798925</v>
      </c>
      <c r="P35" s="4">
        <v>1076337</v>
      </c>
      <c r="Q35" s="4">
        <v>621310</v>
      </c>
      <c r="R35" s="4">
        <v>747619</v>
      </c>
      <c r="S35" s="4">
        <v>870150</v>
      </c>
      <c r="T35" s="4">
        <v>1053647</v>
      </c>
      <c r="U35" s="4">
        <v>1060017</v>
      </c>
      <c r="V35" s="4">
        <v>1250922</v>
      </c>
      <c r="W35" s="4">
        <v>958001</v>
      </c>
      <c r="X35" s="4">
        <v>585810</v>
      </c>
      <c r="Y35" s="4">
        <v>1550563</v>
      </c>
      <c r="Z35" s="4">
        <v>1250079</v>
      </c>
      <c r="AA35" s="4">
        <v>675952</v>
      </c>
      <c r="AB35" s="4">
        <v>1232390</v>
      </c>
      <c r="AC35" s="4">
        <v>812489</v>
      </c>
      <c r="AD35" s="4">
        <v>1736332</v>
      </c>
      <c r="AE35" s="4">
        <v>1423022</v>
      </c>
      <c r="AF35" s="4">
        <v>1702464</v>
      </c>
      <c r="AG35" s="4">
        <v>1102886</v>
      </c>
      <c r="AH35" s="4">
        <v>1163099</v>
      </c>
      <c r="AI35" s="4">
        <v>1931156</v>
      </c>
      <c r="AJ35" s="4">
        <v>2616942</v>
      </c>
      <c r="AK35" s="4">
        <v>1230470</v>
      </c>
    </row>
    <row r="36" spans="1:50" x14ac:dyDescent="0.2">
      <c r="B36" s="3">
        <v>35370</v>
      </c>
      <c r="C36" s="4">
        <v>127573069</v>
      </c>
      <c r="D36" s="4">
        <v>1570238</v>
      </c>
      <c r="E36" s="4">
        <v>329159</v>
      </c>
      <c r="F36" s="4">
        <v>713932</v>
      </c>
      <c r="G36" s="4">
        <v>769359</v>
      </c>
      <c r="H36" s="4">
        <v>618753</v>
      </c>
      <c r="I36" s="4">
        <v>717721</v>
      </c>
      <c r="J36" s="4">
        <v>673698</v>
      </c>
      <c r="K36" s="4">
        <v>766822</v>
      </c>
      <c r="L36" s="4">
        <v>757796</v>
      </c>
      <c r="M36" s="4">
        <v>795087</v>
      </c>
      <c r="N36" s="4">
        <v>3269976</v>
      </c>
      <c r="O36" s="4">
        <v>749391</v>
      </c>
      <c r="P36" s="4">
        <v>997572</v>
      </c>
      <c r="Q36" s="4">
        <v>580352</v>
      </c>
      <c r="R36" s="4">
        <v>715333</v>
      </c>
      <c r="S36" s="4">
        <v>859309</v>
      </c>
      <c r="T36" s="4">
        <v>1006008</v>
      </c>
      <c r="U36" s="4">
        <v>909684</v>
      </c>
      <c r="V36" s="4">
        <v>1180359</v>
      </c>
      <c r="W36" s="4">
        <v>921367</v>
      </c>
      <c r="X36" s="4">
        <v>557561</v>
      </c>
      <c r="Y36" s="4">
        <v>1449180</v>
      </c>
      <c r="Z36" s="4">
        <v>1158137</v>
      </c>
      <c r="AA36" s="4">
        <v>627956</v>
      </c>
      <c r="AB36" s="4">
        <v>1189274</v>
      </c>
      <c r="AC36" s="4">
        <v>761583</v>
      </c>
      <c r="AD36" s="4">
        <v>1637039</v>
      </c>
      <c r="AE36" s="4">
        <v>1462103</v>
      </c>
      <c r="AF36" s="4">
        <v>1580033</v>
      </c>
      <c r="AG36" s="4">
        <v>1108353</v>
      </c>
      <c r="AH36" s="4">
        <v>1196746</v>
      </c>
      <c r="AI36" s="4">
        <v>1703665</v>
      </c>
      <c r="AJ36" s="4">
        <v>2370489</v>
      </c>
      <c r="AK36" s="4">
        <v>2021550</v>
      </c>
      <c r="AL36" s="4">
        <v>1156872</v>
      </c>
    </row>
    <row r="37" spans="1:50" x14ac:dyDescent="0.2">
      <c r="B37" s="3">
        <v>35400</v>
      </c>
      <c r="C37" s="4">
        <v>129413204</v>
      </c>
      <c r="D37" s="4">
        <v>1623459</v>
      </c>
      <c r="E37" s="4">
        <v>343516</v>
      </c>
      <c r="F37" s="4">
        <v>718301</v>
      </c>
      <c r="G37" s="4">
        <v>765791</v>
      </c>
      <c r="H37" s="4">
        <v>612304</v>
      </c>
      <c r="I37" s="4">
        <v>724673</v>
      </c>
      <c r="J37" s="4">
        <v>648294</v>
      </c>
      <c r="K37" s="4">
        <v>767478</v>
      </c>
      <c r="L37" s="4">
        <v>746881</v>
      </c>
      <c r="M37" s="4">
        <v>617936</v>
      </c>
      <c r="N37" s="4">
        <v>3301028</v>
      </c>
      <c r="O37" s="4">
        <v>724768</v>
      </c>
      <c r="P37" s="4">
        <v>998142</v>
      </c>
      <c r="Q37" s="4">
        <v>612936</v>
      </c>
      <c r="R37" s="4">
        <v>724489</v>
      </c>
      <c r="S37" s="4">
        <v>871908</v>
      </c>
      <c r="T37" s="4">
        <v>1014969</v>
      </c>
      <c r="U37" s="4">
        <v>956601</v>
      </c>
      <c r="V37" s="4">
        <v>1209756</v>
      </c>
      <c r="W37" s="4">
        <v>948607</v>
      </c>
      <c r="X37" s="4">
        <v>614789</v>
      </c>
      <c r="Y37" s="4">
        <v>1546873</v>
      </c>
      <c r="Z37" s="4">
        <v>1123690</v>
      </c>
      <c r="AA37" s="4">
        <v>645325</v>
      </c>
      <c r="AB37" s="4">
        <v>1124638</v>
      </c>
      <c r="AC37" s="4">
        <v>888142</v>
      </c>
      <c r="AD37" s="4">
        <v>1668556</v>
      </c>
      <c r="AE37" s="4">
        <v>1486701</v>
      </c>
      <c r="AF37" s="4">
        <v>1492187</v>
      </c>
      <c r="AG37" s="4">
        <v>1169584</v>
      </c>
      <c r="AH37" s="4">
        <v>1171995</v>
      </c>
      <c r="AI37" s="4">
        <v>1747691</v>
      </c>
      <c r="AJ37" s="4">
        <v>2313412</v>
      </c>
      <c r="AK37" s="4">
        <v>1954100</v>
      </c>
      <c r="AL37" s="4">
        <v>2054373</v>
      </c>
      <c r="AM37" s="4">
        <v>1087789</v>
      </c>
    </row>
    <row r="38" spans="1:50" x14ac:dyDescent="0.2">
      <c r="B38" s="3">
        <v>35431</v>
      </c>
      <c r="C38" s="4">
        <v>126966528</v>
      </c>
      <c r="D38" s="4">
        <v>1527667</v>
      </c>
      <c r="E38" s="4">
        <v>333821</v>
      </c>
      <c r="F38" s="4">
        <v>692950</v>
      </c>
      <c r="G38" s="4">
        <v>738316</v>
      </c>
      <c r="H38" s="4">
        <v>586829</v>
      </c>
      <c r="I38" s="4">
        <v>535791</v>
      </c>
      <c r="J38" s="4">
        <v>626960</v>
      </c>
      <c r="K38" s="4">
        <v>717424</v>
      </c>
      <c r="L38" s="4">
        <v>760195</v>
      </c>
      <c r="M38" s="4">
        <v>587869</v>
      </c>
      <c r="N38" s="4">
        <v>3152561</v>
      </c>
      <c r="O38" s="4">
        <v>719387</v>
      </c>
      <c r="P38" s="4">
        <v>961448</v>
      </c>
      <c r="Q38" s="4">
        <v>570852</v>
      </c>
      <c r="R38" s="4">
        <v>741830</v>
      </c>
      <c r="S38" s="4">
        <v>869525</v>
      </c>
      <c r="T38" s="4">
        <v>973206</v>
      </c>
      <c r="U38" s="4">
        <v>990717</v>
      </c>
      <c r="V38" s="4">
        <v>1162439</v>
      </c>
      <c r="W38" s="4">
        <v>947853</v>
      </c>
      <c r="X38" s="4">
        <v>537727</v>
      </c>
      <c r="Y38" s="4">
        <v>1505649</v>
      </c>
      <c r="Z38" s="4">
        <v>1072148</v>
      </c>
      <c r="AA38" s="4">
        <v>599408</v>
      </c>
      <c r="AB38" s="4">
        <v>1055984</v>
      </c>
      <c r="AC38" s="4">
        <v>895807</v>
      </c>
      <c r="AD38" s="4">
        <v>1570361</v>
      </c>
      <c r="AE38" s="4">
        <v>1382572</v>
      </c>
      <c r="AF38" s="4">
        <v>1410078</v>
      </c>
      <c r="AG38" s="4">
        <v>1101403</v>
      </c>
      <c r="AH38" s="4">
        <v>1105377</v>
      </c>
      <c r="AI38" s="4">
        <v>1612793</v>
      </c>
      <c r="AJ38" s="4">
        <v>2441839</v>
      </c>
      <c r="AK38" s="4">
        <v>1749982</v>
      </c>
      <c r="AL38" s="4">
        <v>1928225</v>
      </c>
      <c r="AM38" s="4">
        <v>1941655</v>
      </c>
      <c r="AN38" s="4">
        <v>566470</v>
      </c>
    </row>
    <row r="39" spans="1:50" x14ac:dyDescent="0.2">
      <c r="B39" s="3">
        <v>35462</v>
      </c>
      <c r="C39" s="4">
        <v>116509545</v>
      </c>
      <c r="D39" s="4">
        <v>1356594</v>
      </c>
      <c r="E39" s="4">
        <v>308516</v>
      </c>
      <c r="F39" s="4">
        <v>638232</v>
      </c>
      <c r="G39" s="4">
        <v>674083</v>
      </c>
      <c r="H39" s="4">
        <v>537675</v>
      </c>
      <c r="I39" s="4">
        <v>624850</v>
      </c>
      <c r="J39" s="4">
        <v>534445</v>
      </c>
      <c r="K39" s="4">
        <v>640448</v>
      </c>
      <c r="L39" s="4">
        <v>675563</v>
      </c>
      <c r="M39" s="4">
        <v>591676</v>
      </c>
      <c r="N39" s="4">
        <v>2815644</v>
      </c>
      <c r="O39" s="4">
        <v>640572</v>
      </c>
      <c r="P39" s="4">
        <v>920394</v>
      </c>
      <c r="Q39" s="4">
        <v>527468</v>
      </c>
      <c r="R39" s="4">
        <v>705725</v>
      </c>
      <c r="S39" s="4">
        <v>802940</v>
      </c>
      <c r="T39" s="4">
        <v>893792</v>
      </c>
      <c r="U39" s="4">
        <v>936555</v>
      </c>
      <c r="V39" s="4">
        <v>1082257</v>
      </c>
      <c r="W39" s="4">
        <v>862081</v>
      </c>
      <c r="X39" s="4">
        <v>474283</v>
      </c>
      <c r="Y39" s="4">
        <v>1345184</v>
      </c>
      <c r="Z39" s="4">
        <v>979898</v>
      </c>
      <c r="AA39" s="4">
        <v>536147</v>
      </c>
      <c r="AB39" s="4">
        <v>973377</v>
      </c>
      <c r="AC39" s="4">
        <v>742234</v>
      </c>
      <c r="AD39" s="4">
        <v>1371415</v>
      </c>
      <c r="AE39" s="4">
        <v>1224573</v>
      </c>
      <c r="AF39" s="4">
        <v>1363112</v>
      </c>
      <c r="AG39" s="4">
        <v>962071</v>
      </c>
      <c r="AH39" s="4">
        <v>1012979</v>
      </c>
      <c r="AI39" s="4">
        <v>1448141</v>
      </c>
      <c r="AJ39" s="4">
        <v>1720784</v>
      </c>
      <c r="AK39" s="4">
        <v>1500997</v>
      </c>
      <c r="AL39" s="4">
        <v>1745714</v>
      </c>
      <c r="AM39" s="4">
        <v>1874988</v>
      </c>
      <c r="AN39" s="4">
        <v>1222073</v>
      </c>
      <c r="AO39" s="4">
        <v>1107782</v>
      </c>
    </row>
    <row r="40" spans="1:50" x14ac:dyDescent="0.2">
      <c r="B40" s="3">
        <v>35490</v>
      </c>
      <c r="C40" s="4">
        <v>129158687</v>
      </c>
      <c r="D40" s="4">
        <v>1374622</v>
      </c>
      <c r="E40" s="4">
        <v>332489</v>
      </c>
      <c r="F40" s="4">
        <v>672468</v>
      </c>
      <c r="G40" s="4">
        <v>673767</v>
      </c>
      <c r="H40" s="4">
        <v>596481</v>
      </c>
      <c r="I40" s="4">
        <v>659109</v>
      </c>
      <c r="J40" s="4">
        <v>480728</v>
      </c>
      <c r="K40" s="4">
        <v>728158</v>
      </c>
      <c r="L40" s="4">
        <v>753365</v>
      </c>
      <c r="M40" s="4">
        <v>673089</v>
      </c>
      <c r="N40" s="4">
        <v>3122359</v>
      </c>
      <c r="O40" s="4">
        <v>736338</v>
      </c>
      <c r="P40" s="4">
        <v>958303</v>
      </c>
      <c r="Q40" s="4">
        <v>603052</v>
      </c>
      <c r="R40" s="4">
        <v>758994</v>
      </c>
      <c r="S40" s="4">
        <v>865028</v>
      </c>
      <c r="T40" s="4">
        <v>966924</v>
      </c>
      <c r="U40" s="4">
        <v>1076950</v>
      </c>
      <c r="V40" s="4">
        <v>1136477</v>
      </c>
      <c r="W40" s="4">
        <v>951905</v>
      </c>
      <c r="X40" s="4">
        <v>555526</v>
      </c>
      <c r="Y40" s="4">
        <v>1386223</v>
      </c>
      <c r="Z40" s="4">
        <v>1070135</v>
      </c>
      <c r="AA40" s="4">
        <v>556897</v>
      </c>
      <c r="AB40" s="4">
        <v>1085165</v>
      </c>
      <c r="AC40" s="4">
        <v>866786</v>
      </c>
      <c r="AD40" s="4">
        <v>1459279</v>
      </c>
      <c r="AE40" s="4">
        <v>1186030</v>
      </c>
      <c r="AF40" s="4">
        <v>1469036</v>
      </c>
      <c r="AG40" s="4">
        <v>1067922</v>
      </c>
      <c r="AH40" s="4">
        <v>1115209</v>
      </c>
      <c r="AI40" s="4">
        <v>1649158</v>
      </c>
      <c r="AJ40" s="4">
        <v>1869114</v>
      </c>
      <c r="AK40" s="4">
        <v>1604759</v>
      </c>
      <c r="AL40" s="4">
        <v>1777904</v>
      </c>
      <c r="AM40" s="4">
        <v>2077728</v>
      </c>
      <c r="AN40" s="4">
        <v>1418017</v>
      </c>
      <c r="AO40" s="4">
        <v>1449899</v>
      </c>
      <c r="AP40" s="4">
        <v>1168327</v>
      </c>
    </row>
    <row r="41" spans="1:50" x14ac:dyDescent="0.2">
      <c r="B41" s="3">
        <v>35521</v>
      </c>
      <c r="C41" s="4">
        <v>124186926</v>
      </c>
      <c r="D41" s="4">
        <v>1356476</v>
      </c>
      <c r="E41" s="4">
        <v>303791</v>
      </c>
      <c r="F41" s="4">
        <v>645142</v>
      </c>
      <c r="G41" s="4">
        <v>708343</v>
      </c>
      <c r="H41" s="4">
        <v>565961</v>
      </c>
      <c r="I41" s="4">
        <v>611996</v>
      </c>
      <c r="J41" s="4">
        <v>519244</v>
      </c>
      <c r="K41" s="4">
        <v>677937</v>
      </c>
      <c r="L41" s="4">
        <v>720143</v>
      </c>
      <c r="M41" s="4">
        <v>597109</v>
      </c>
      <c r="N41" s="4">
        <v>2779491</v>
      </c>
      <c r="O41" s="4">
        <v>717235</v>
      </c>
      <c r="P41" s="4">
        <v>961913</v>
      </c>
      <c r="Q41" s="4">
        <v>582315</v>
      </c>
      <c r="R41" s="4">
        <v>719967</v>
      </c>
      <c r="S41" s="4">
        <v>805081</v>
      </c>
      <c r="T41" s="4">
        <v>905299</v>
      </c>
      <c r="U41" s="4">
        <v>987385</v>
      </c>
      <c r="V41" s="4">
        <v>1116810</v>
      </c>
      <c r="W41" s="4">
        <v>820058</v>
      </c>
      <c r="X41" s="4">
        <v>474451</v>
      </c>
      <c r="Y41" s="4">
        <v>1428928</v>
      </c>
      <c r="Z41" s="4">
        <v>1010908</v>
      </c>
      <c r="AA41" s="4">
        <v>528750</v>
      </c>
      <c r="AB41" s="4">
        <v>939108</v>
      </c>
      <c r="AC41" s="4">
        <v>765418</v>
      </c>
      <c r="AD41" s="4">
        <v>1417426</v>
      </c>
      <c r="AE41" s="4">
        <v>1078793</v>
      </c>
      <c r="AF41" s="4">
        <v>1310687</v>
      </c>
      <c r="AG41" s="4">
        <v>965084</v>
      </c>
      <c r="AH41" s="4">
        <v>989811</v>
      </c>
      <c r="AI41" s="4">
        <v>1438381</v>
      </c>
      <c r="AJ41" s="4">
        <v>1741473</v>
      </c>
      <c r="AK41" s="4">
        <v>1401917</v>
      </c>
      <c r="AL41" s="4">
        <v>1639804</v>
      </c>
      <c r="AM41" s="4">
        <v>1920183</v>
      </c>
      <c r="AN41" s="4">
        <v>1236158</v>
      </c>
      <c r="AO41" s="4">
        <v>1363486</v>
      </c>
      <c r="AP41" s="4">
        <v>1816644</v>
      </c>
      <c r="AQ41" s="4">
        <v>1394062</v>
      </c>
    </row>
    <row r="42" spans="1:50" x14ac:dyDescent="0.2">
      <c r="B42" s="3">
        <v>35551</v>
      </c>
      <c r="C42" s="4">
        <v>125029815</v>
      </c>
      <c r="D42" s="4">
        <v>1448340</v>
      </c>
      <c r="E42" s="4">
        <v>294866</v>
      </c>
      <c r="F42" s="4">
        <v>613725</v>
      </c>
      <c r="G42" s="4">
        <v>727837</v>
      </c>
      <c r="H42" s="4">
        <v>562826</v>
      </c>
      <c r="I42" s="4">
        <v>613036</v>
      </c>
      <c r="J42" s="4">
        <v>529762</v>
      </c>
      <c r="K42" s="4">
        <v>679332</v>
      </c>
      <c r="L42" s="4">
        <v>904053</v>
      </c>
      <c r="M42" s="4">
        <v>601937</v>
      </c>
      <c r="N42" s="4">
        <v>2885766</v>
      </c>
      <c r="O42" s="4">
        <v>749767</v>
      </c>
      <c r="P42" s="4">
        <v>970034</v>
      </c>
      <c r="Q42" s="4">
        <v>585767</v>
      </c>
      <c r="R42" s="4">
        <v>727245</v>
      </c>
      <c r="S42" s="4">
        <v>815751</v>
      </c>
      <c r="T42" s="4">
        <v>1041682</v>
      </c>
      <c r="U42" s="4">
        <v>957631</v>
      </c>
      <c r="V42" s="4">
        <v>1128282</v>
      </c>
      <c r="W42" s="4">
        <v>843450</v>
      </c>
      <c r="X42" s="4">
        <v>471305</v>
      </c>
      <c r="Y42" s="4">
        <v>1570835</v>
      </c>
      <c r="Z42" s="4">
        <v>1034300</v>
      </c>
      <c r="AA42" s="4">
        <v>526108</v>
      </c>
      <c r="AB42" s="4">
        <v>869563</v>
      </c>
      <c r="AC42" s="4">
        <v>761176</v>
      </c>
      <c r="AD42" s="4">
        <v>1548726</v>
      </c>
      <c r="AE42" s="4">
        <v>1207877</v>
      </c>
      <c r="AF42" s="4">
        <v>1405821</v>
      </c>
      <c r="AG42" s="4">
        <v>1004055</v>
      </c>
      <c r="AH42" s="4">
        <v>883573</v>
      </c>
      <c r="AI42" s="4">
        <v>1426120</v>
      </c>
      <c r="AJ42" s="4">
        <v>1739467</v>
      </c>
      <c r="AK42" s="4">
        <v>1431158</v>
      </c>
      <c r="AL42" s="4">
        <v>1703795</v>
      </c>
      <c r="AM42" s="4">
        <v>1784456</v>
      </c>
      <c r="AN42" s="4">
        <v>1019608</v>
      </c>
      <c r="AO42" s="4">
        <v>1417957</v>
      </c>
      <c r="AP42" s="4">
        <v>1675826</v>
      </c>
      <c r="AQ42" s="4">
        <v>2305479</v>
      </c>
      <c r="AR42" s="4">
        <v>1432212</v>
      </c>
    </row>
    <row r="43" spans="1:50" x14ac:dyDescent="0.2">
      <c r="B43" s="3">
        <v>35582</v>
      </c>
      <c r="C43" s="4">
        <v>119729537</v>
      </c>
      <c r="D43" s="4">
        <v>1396997</v>
      </c>
      <c r="E43" s="4">
        <v>292880</v>
      </c>
      <c r="F43" s="4">
        <v>596867</v>
      </c>
      <c r="G43" s="4">
        <v>646666</v>
      </c>
      <c r="H43" s="4">
        <v>523599</v>
      </c>
      <c r="I43" s="4">
        <v>568725</v>
      </c>
      <c r="J43" s="4">
        <v>552239</v>
      </c>
      <c r="K43" s="4">
        <v>644096</v>
      </c>
      <c r="L43" s="4">
        <v>673202</v>
      </c>
      <c r="M43" s="4">
        <v>595368</v>
      </c>
      <c r="N43" s="4">
        <v>2677527</v>
      </c>
      <c r="O43" s="4">
        <v>696611</v>
      </c>
      <c r="P43" s="4">
        <v>944252</v>
      </c>
      <c r="Q43" s="4">
        <v>545464</v>
      </c>
      <c r="R43" s="4">
        <v>673282</v>
      </c>
      <c r="S43" s="4">
        <v>811542</v>
      </c>
      <c r="T43" s="4">
        <v>1023388</v>
      </c>
      <c r="U43" s="4">
        <v>889755</v>
      </c>
      <c r="V43" s="4">
        <v>1102830</v>
      </c>
      <c r="W43" s="4">
        <v>748768</v>
      </c>
      <c r="X43" s="4">
        <v>433499</v>
      </c>
      <c r="Y43" s="4">
        <v>1486053</v>
      </c>
      <c r="Z43" s="4">
        <v>997153</v>
      </c>
      <c r="AA43" s="4">
        <v>513192</v>
      </c>
      <c r="AB43" s="4">
        <v>836410</v>
      </c>
      <c r="AC43" s="4">
        <v>715772</v>
      </c>
      <c r="AD43" s="4">
        <v>1396608</v>
      </c>
      <c r="AE43" s="4">
        <v>1058432</v>
      </c>
      <c r="AF43" s="4">
        <v>1294325</v>
      </c>
      <c r="AG43" s="4">
        <v>992514</v>
      </c>
      <c r="AH43" s="4">
        <v>896168</v>
      </c>
      <c r="AI43" s="4">
        <v>1356064</v>
      </c>
      <c r="AJ43" s="4">
        <v>1613042</v>
      </c>
      <c r="AK43" s="4">
        <v>1437047</v>
      </c>
      <c r="AL43" s="4">
        <v>1547808</v>
      </c>
      <c r="AM43" s="4">
        <v>1584282</v>
      </c>
      <c r="AN43" s="4">
        <v>1002322</v>
      </c>
      <c r="AO43" s="4">
        <v>1275781</v>
      </c>
      <c r="AP43" s="4">
        <v>1434353</v>
      </c>
      <c r="AQ43" s="4">
        <v>2011646</v>
      </c>
      <c r="AR43" s="4">
        <v>2544836</v>
      </c>
      <c r="AS43" s="4">
        <v>1223721</v>
      </c>
    </row>
    <row r="44" spans="1:50" x14ac:dyDescent="0.2">
      <c r="A44" s="4">
        <f>+AVERAGE(C45,C43)</f>
        <v>120664583.5</v>
      </c>
      <c r="B44" s="3">
        <v>35612</v>
      </c>
      <c r="C44" s="4">
        <v>123370270</v>
      </c>
      <c r="D44" s="4">
        <v>1327787</v>
      </c>
      <c r="E44" s="4">
        <v>310191</v>
      </c>
      <c r="F44" s="4">
        <v>634562</v>
      </c>
      <c r="G44" s="4">
        <v>649527</v>
      </c>
      <c r="H44" s="4">
        <v>543486</v>
      </c>
      <c r="I44" s="4">
        <v>606705</v>
      </c>
      <c r="J44" s="4">
        <v>580099</v>
      </c>
      <c r="K44" s="4">
        <v>654281</v>
      </c>
      <c r="L44" s="4">
        <v>701979</v>
      </c>
      <c r="M44" s="4">
        <v>584897</v>
      </c>
      <c r="N44" s="4">
        <v>2694339</v>
      </c>
      <c r="O44" s="4">
        <v>669044</v>
      </c>
      <c r="P44" s="4">
        <v>944629</v>
      </c>
      <c r="Q44" s="4">
        <v>604342</v>
      </c>
      <c r="R44" s="4">
        <v>628933</v>
      </c>
      <c r="S44" s="4">
        <v>874233</v>
      </c>
      <c r="T44" s="4">
        <v>997601</v>
      </c>
      <c r="U44" s="4">
        <v>924873</v>
      </c>
      <c r="V44" s="4">
        <v>1105284</v>
      </c>
      <c r="W44" s="4">
        <v>757040</v>
      </c>
      <c r="X44" s="4">
        <v>446063</v>
      </c>
      <c r="Y44" s="4">
        <v>1485185</v>
      </c>
      <c r="Z44" s="4">
        <v>947245</v>
      </c>
      <c r="AA44" s="4">
        <v>513179</v>
      </c>
      <c r="AB44" s="4">
        <v>822330</v>
      </c>
      <c r="AC44" s="4">
        <v>718450</v>
      </c>
      <c r="AD44" s="4">
        <v>1432929</v>
      </c>
      <c r="AE44" s="4">
        <v>1114056</v>
      </c>
      <c r="AF44" s="4">
        <v>1221032</v>
      </c>
      <c r="AG44" s="4">
        <v>954654</v>
      </c>
      <c r="AH44" s="4">
        <v>894442</v>
      </c>
      <c r="AI44" s="4">
        <v>1313470</v>
      </c>
      <c r="AJ44" s="4">
        <v>1565328</v>
      </c>
      <c r="AK44" s="4">
        <v>1401328</v>
      </c>
      <c r="AL44" s="4">
        <v>1484865</v>
      </c>
      <c r="AM44" s="4">
        <v>1673606</v>
      </c>
      <c r="AN44" s="4">
        <v>950032</v>
      </c>
      <c r="AO44" s="4">
        <v>1154531</v>
      </c>
      <c r="AP44" s="4">
        <v>1460133</v>
      </c>
      <c r="AQ44" s="4">
        <v>1948809</v>
      </c>
      <c r="AR44" s="4">
        <v>2786252</v>
      </c>
      <c r="AS44" s="4">
        <v>2206818</v>
      </c>
      <c r="AT44" s="4">
        <v>869818</v>
      </c>
    </row>
    <row r="45" spans="1:50" x14ac:dyDescent="0.2">
      <c r="B45" s="3">
        <v>35643</v>
      </c>
      <c r="C45" s="4">
        <v>121599630</v>
      </c>
      <c r="D45" s="4">
        <v>1351444</v>
      </c>
      <c r="E45" s="4">
        <v>306209</v>
      </c>
      <c r="F45" s="4">
        <v>646405</v>
      </c>
      <c r="G45" s="4">
        <v>611517</v>
      </c>
      <c r="H45" s="4">
        <v>546792</v>
      </c>
      <c r="I45" s="4">
        <v>601307</v>
      </c>
      <c r="J45" s="4">
        <v>557554</v>
      </c>
      <c r="K45" s="4">
        <v>622264</v>
      </c>
      <c r="L45" s="4">
        <v>666561</v>
      </c>
      <c r="M45" s="4">
        <v>570480</v>
      </c>
      <c r="N45" s="4">
        <v>2823490</v>
      </c>
      <c r="O45" s="4">
        <v>638810</v>
      </c>
      <c r="P45" s="4">
        <v>862141</v>
      </c>
      <c r="Q45" s="4">
        <v>600370</v>
      </c>
      <c r="R45" s="4">
        <v>695933</v>
      </c>
      <c r="S45" s="4">
        <v>851357</v>
      </c>
      <c r="T45" s="4">
        <v>993757</v>
      </c>
      <c r="U45" s="4">
        <v>870309</v>
      </c>
      <c r="V45" s="4">
        <v>1045383</v>
      </c>
      <c r="W45" s="4">
        <v>737600</v>
      </c>
      <c r="X45" s="4">
        <v>439066</v>
      </c>
      <c r="Y45" s="4">
        <v>1285859</v>
      </c>
      <c r="Z45" s="4">
        <v>925714</v>
      </c>
      <c r="AA45" s="4">
        <v>492319</v>
      </c>
      <c r="AB45" s="4">
        <v>822184</v>
      </c>
      <c r="AC45" s="4">
        <v>699346</v>
      </c>
      <c r="AD45" s="4">
        <v>1404833</v>
      </c>
      <c r="AE45" s="4">
        <v>1106347</v>
      </c>
      <c r="AF45" s="4">
        <v>1160268</v>
      </c>
      <c r="AG45" s="4">
        <v>911537</v>
      </c>
      <c r="AH45" s="4">
        <v>825387</v>
      </c>
      <c r="AI45" s="4">
        <v>1321165</v>
      </c>
      <c r="AJ45" s="4">
        <v>1475616</v>
      </c>
      <c r="AK45" s="4">
        <v>1251820</v>
      </c>
      <c r="AL45" s="4">
        <v>1466945</v>
      </c>
      <c r="AM45" s="4">
        <v>1630388</v>
      </c>
      <c r="AN45" s="4">
        <v>880872</v>
      </c>
      <c r="AO45" s="4">
        <v>1090372</v>
      </c>
      <c r="AP45" s="4">
        <v>1421977</v>
      </c>
      <c r="AQ45" s="4">
        <v>1859605</v>
      </c>
      <c r="AR45" s="4">
        <v>2441292</v>
      </c>
      <c r="AS45" s="4">
        <v>2163886</v>
      </c>
      <c r="AT45" s="4">
        <v>1683184</v>
      </c>
      <c r="AU45" s="4">
        <v>993837</v>
      </c>
    </row>
    <row r="46" spans="1:50" x14ac:dyDescent="0.2">
      <c r="B46" s="3">
        <v>35674</v>
      </c>
      <c r="C46" s="4">
        <v>117241287</v>
      </c>
      <c r="D46" s="4">
        <v>1342437</v>
      </c>
      <c r="E46" s="4">
        <v>281344</v>
      </c>
      <c r="F46" s="4">
        <v>600999</v>
      </c>
      <c r="G46" s="4">
        <v>574213</v>
      </c>
      <c r="H46" s="4">
        <v>542487</v>
      </c>
      <c r="I46" s="4">
        <v>570503</v>
      </c>
      <c r="J46" s="4">
        <v>520357</v>
      </c>
      <c r="K46" s="4">
        <v>588193</v>
      </c>
      <c r="L46" s="4">
        <v>629399</v>
      </c>
      <c r="M46" s="4">
        <v>580231</v>
      </c>
      <c r="N46" s="4">
        <v>2714994</v>
      </c>
      <c r="O46" s="4">
        <v>640538</v>
      </c>
      <c r="P46" s="4">
        <v>797595</v>
      </c>
      <c r="Q46" s="4">
        <v>546974</v>
      </c>
      <c r="R46" s="4">
        <v>667251</v>
      </c>
      <c r="S46" s="4">
        <v>780850</v>
      </c>
      <c r="T46" s="4">
        <v>881710</v>
      </c>
      <c r="U46" s="4">
        <v>791391</v>
      </c>
      <c r="V46" s="4">
        <v>962225</v>
      </c>
      <c r="W46" s="4">
        <v>672112</v>
      </c>
      <c r="X46" s="4">
        <v>405030</v>
      </c>
      <c r="Y46" s="4">
        <v>1271397</v>
      </c>
      <c r="Z46" s="4">
        <v>953008</v>
      </c>
      <c r="AA46" s="4">
        <v>482130</v>
      </c>
      <c r="AB46" s="4">
        <v>765272</v>
      </c>
      <c r="AC46" s="4">
        <v>637578</v>
      </c>
      <c r="AD46" s="4">
        <v>1332058</v>
      </c>
      <c r="AE46" s="4">
        <v>989826</v>
      </c>
      <c r="AF46" s="4">
        <v>1145597</v>
      </c>
      <c r="AG46" s="4">
        <v>885009</v>
      </c>
      <c r="AH46" s="4">
        <v>810107</v>
      </c>
      <c r="AI46" s="4">
        <v>1256059</v>
      </c>
      <c r="AJ46" s="4">
        <v>1414463</v>
      </c>
      <c r="AK46" s="4">
        <v>1193611</v>
      </c>
      <c r="AL46" s="4">
        <v>1352931</v>
      </c>
      <c r="AM46" s="4">
        <v>1470637</v>
      </c>
      <c r="AN46" s="4">
        <v>769307</v>
      </c>
      <c r="AO46" s="4">
        <v>999105</v>
      </c>
      <c r="AP46" s="4">
        <v>1328331</v>
      </c>
      <c r="AQ46" s="4">
        <v>1719102</v>
      </c>
      <c r="AR46" s="4">
        <v>2260814</v>
      </c>
      <c r="AS46" s="4">
        <v>1921517</v>
      </c>
      <c r="AT46" s="4">
        <v>1884499</v>
      </c>
      <c r="AU46" s="4">
        <v>1786812</v>
      </c>
      <c r="AV46" s="4">
        <v>1459132</v>
      </c>
    </row>
    <row r="47" spans="1:50" x14ac:dyDescent="0.2">
      <c r="B47" s="3">
        <v>35704</v>
      </c>
      <c r="C47" s="4">
        <v>118802526</v>
      </c>
      <c r="D47" s="4">
        <v>1308712</v>
      </c>
      <c r="E47" s="4">
        <v>272862</v>
      </c>
      <c r="F47" s="4">
        <v>632011</v>
      </c>
      <c r="G47" s="4">
        <v>577580</v>
      </c>
      <c r="H47" s="4">
        <v>566281</v>
      </c>
      <c r="I47" s="4">
        <v>579393</v>
      </c>
      <c r="J47" s="4">
        <v>508967</v>
      </c>
      <c r="K47" s="4">
        <v>586968</v>
      </c>
      <c r="L47" s="4">
        <v>663471</v>
      </c>
      <c r="M47" s="4">
        <v>582170</v>
      </c>
      <c r="N47" s="4">
        <v>2736803</v>
      </c>
      <c r="O47" s="4">
        <v>688401</v>
      </c>
      <c r="P47" s="4">
        <v>830423</v>
      </c>
      <c r="Q47" s="4">
        <v>552600</v>
      </c>
      <c r="R47" s="4">
        <v>671280</v>
      </c>
      <c r="S47" s="4">
        <v>808749</v>
      </c>
      <c r="T47" s="4">
        <v>911756</v>
      </c>
      <c r="U47" s="4">
        <v>818994</v>
      </c>
      <c r="V47" s="4">
        <v>992642</v>
      </c>
      <c r="W47" s="4">
        <v>695705</v>
      </c>
      <c r="X47" s="4">
        <v>420703</v>
      </c>
      <c r="Y47" s="4">
        <v>1227409</v>
      </c>
      <c r="Z47" s="4">
        <v>949572</v>
      </c>
      <c r="AA47" s="4">
        <v>513788</v>
      </c>
      <c r="AB47" s="4">
        <v>827922</v>
      </c>
      <c r="AC47" s="4">
        <v>589287</v>
      </c>
      <c r="AD47" s="4">
        <v>1362656</v>
      </c>
      <c r="AE47" s="4">
        <v>1069593</v>
      </c>
      <c r="AF47" s="4">
        <v>1145036</v>
      </c>
      <c r="AG47" s="4">
        <v>872707</v>
      </c>
      <c r="AH47" s="4">
        <v>774252</v>
      </c>
      <c r="AI47" s="4">
        <v>1146874</v>
      </c>
      <c r="AJ47" s="4">
        <v>1386030</v>
      </c>
      <c r="AK47" s="4">
        <v>1186307</v>
      </c>
      <c r="AL47" s="4">
        <v>1367428</v>
      </c>
      <c r="AM47" s="4">
        <v>1550962</v>
      </c>
      <c r="AN47" s="4">
        <v>724786</v>
      </c>
      <c r="AO47" s="4">
        <v>953993</v>
      </c>
      <c r="AP47" s="4">
        <v>1362878</v>
      </c>
      <c r="AQ47" s="4">
        <v>1695713</v>
      </c>
      <c r="AR47" s="4">
        <v>2219995</v>
      </c>
      <c r="AS47" s="4">
        <v>1829421</v>
      </c>
      <c r="AT47" s="4">
        <v>1981515</v>
      </c>
      <c r="AU47" s="4">
        <v>1621391</v>
      </c>
      <c r="AV47" s="4">
        <v>2622112</v>
      </c>
      <c r="AW47" s="4">
        <v>1268737</v>
      </c>
    </row>
    <row r="48" spans="1:50" x14ac:dyDescent="0.2">
      <c r="B48" s="3">
        <v>35735</v>
      </c>
      <c r="C48" s="4">
        <v>115455483</v>
      </c>
      <c r="D48" s="4">
        <v>1227484</v>
      </c>
      <c r="E48" s="4">
        <v>266466</v>
      </c>
      <c r="F48" s="4">
        <v>562796</v>
      </c>
      <c r="G48" s="4">
        <v>569325</v>
      </c>
      <c r="H48" s="4">
        <v>537907</v>
      </c>
      <c r="I48" s="4">
        <v>557629</v>
      </c>
      <c r="J48" s="4">
        <v>482532</v>
      </c>
      <c r="K48" s="4">
        <v>546675</v>
      </c>
      <c r="L48" s="4">
        <v>676270</v>
      </c>
      <c r="M48" s="4">
        <v>543617</v>
      </c>
      <c r="N48" s="4">
        <v>2715495</v>
      </c>
      <c r="O48" s="4">
        <v>638190</v>
      </c>
      <c r="P48" s="4">
        <v>777017</v>
      </c>
      <c r="Q48" s="4">
        <v>501366</v>
      </c>
      <c r="R48" s="4">
        <v>592370</v>
      </c>
      <c r="S48" s="4">
        <v>744107</v>
      </c>
      <c r="T48" s="4">
        <v>885048</v>
      </c>
      <c r="U48" s="4">
        <v>749929</v>
      </c>
      <c r="V48" s="4">
        <v>963088</v>
      </c>
      <c r="W48" s="4">
        <v>656821</v>
      </c>
      <c r="X48" s="4">
        <v>374128</v>
      </c>
      <c r="Y48" s="4">
        <v>1338076</v>
      </c>
      <c r="Z48" s="4">
        <v>898534</v>
      </c>
      <c r="AA48" s="4">
        <v>493706</v>
      </c>
      <c r="AB48" s="4">
        <v>830493</v>
      </c>
      <c r="AC48" s="4">
        <v>616481</v>
      </c>
      <c r="AD48" s="4">
        <v>1332294</v>
      </c>
      <c r="AE48" s="4">
        <v>1042991</v>
      </c>
      <c r="AF48" s="4">
        <v>1130526</v>
      </c>
      <c r="AG48" s="4">
        <v>860825</v>
      </c>
      <c r="AH48" s="4">
        <v>706847</v>
      </c>
      <c r="AI48" s="4">
        <v>1189111</v>
      </c>
      <c r="AJ48" s="4">
        <v>1295223</v>
      </c>
      <c r="AK48" s="4">
        <v>1138593</v>
      </c>
      <c r="AL48" s="4">
        <v>1301867</v>
      </c>
      <c r="AM48" s="4">
        <v>1466019</v>
      </c>
      <c r="AN48" s="4">
        <v>715922</v>
      </c>
      <c r="AO48" s="4">
        <v>937655</v>
      </c>
      <c r="AP48" s="4">
        <v>1322787</v>
      </c>
      <c r="AQ48" s="4">
        <v>1631273</v>
      </c>
      <c r="AR48" s="4">
        <v>2257045</v>
      </c>
      <c r="AS48" s="4">
        <v>1719101</v>
      </c>
      <c r="AT48" s="4">
        <v>1864471</v>
      </c>
      <c r="AU48" s="4">
        <v>1510943</v>
      </c>
      <c r="AV48" s="4">
        <v>2402525</v>
      </c>
      <c r="AW48" s="4">
        <v>2059837</v>
      </c>
      <c r="AX48" s="4">
        <v>1487853</v>
      </c>
    </row>
    <row r="49" spans="2:66" x14ac:dyDescent="0.2">
      <c r="B49" s="3">
        <v>35765</v>
      </c>
      <c r="C49" s="4">
        <v>116480333</v>
      </c>
      <c r="D49" s="4">
        <v>1244621</v>
      </c>
      <c r="E49" s="4">
        <v>234687</v>
      </c>
      <c r="F49" s="4">
        <v>595735</v>
      </c>
      <c r="G49" s="4">
        <v>577204</v>
      </c>
      <c r="H49" s="4">
        <v>542126</v>
      </c>
      <c r="I49" s="4">
        <v>538539</v>
      </c>
      <c r="J49" s="4">
        <v>501199</v>
      </c>
      <c r="K49" s="4">
        <v>542297</v>
      </c>
      <c r="L49" s="4">
        <v>678525</v>
      </c>
      <c r="M49" s="4">
        <v>530642</v>
      </c>
      <c r="N49" s="4">
        <v>2723810</v>
      </c>
      <c r="O49" s="4">
        <v>645378</v>
      </c>
      <c r="P49" s="4">
        <v>777263</v>
      </c>
      <c r="Q49" s="4">
        <v>497975</v>
      </c>
      <c r="R49" s="4">
        <v>615704</v>
      </c>
      <c r="S49" s="4">
        <v>747904</v>
      </c>
      <c r="T49" s="4">
        <v>878576</v>
      </c>
      <c r="U49" s="4">
        <v>762198</v>
      </c>
      <c r="V49" s="4">
        <v>973768</v>
      </c>
      <c r="W49" s="4">
        <v>655444</v>
      </c>
      <c r="X49" s="4">
        <v>363282</v>
      </c>
      <c r="Y49" s="4">
        <v>1115816</v>
      </c>
      <c r="Z49" s="4">
        <v>885706</v>
      </c>
      <c r="AA49" s="4">
        <v>492287</v>
      </c>
      <c r="AB49" s="4">
        <v>835577</v>
      </c>
      <c r="AC49" s="4">
        <v>586177</v>
      </c>
      <c r="AD49" s="4">
        <v>1415351</v>
      </c>
      <c r="AE49" s="4">
        <v>1058034</v>
      </c>
      <c r="AF49" s="4">
        <v>1116739</v>
      </c>
      <c r="AG49" s="4">
        <v>791684</v>
      </c>
      <c r="AH49" s="4">
        <v>687642</v>
      </c>
      <c r="AI49" s="4">
        <v>1137830</v>
      </c>
      <c r="AJ49" s="4">
        <v>1316619</v>
      </c>
      <c r="AK49" s="4">
        <v>1095245</v>
      </c>
      <c r="AL49" s="4">
        <v>1263010</v>
      </c>
      <c r="AM49" s="4">
        <v>1491997</v>
      </c>
      <c r="AN49" s="4">
        <v>882542</v>
      </c>
      <c r="AO49" s="4">
        <v>800067</v>
      </c>
      <c r="AP49" s="4">
        <v>1262134</v>
      </c>
      <c r="AQ49" s="4">
        <v>1650764</v>
      </c>
      <c r="AR49" s="4">
        <v>1997279</v>
      </c>
      <c r="AS49" s="4">
        <v>1789524</v>
      </c>
      <c r="AT49" s="4">
        <v>1841550</v>
      </c>
      <c r="AU49" s="4">
        <v>1461281</v>
      </c>
      <c r="AV49" s="4">
        <v>2320743</v>
      </c>
      <c r="AW49" s="4">
        <v>2155891</v>
      </c>
      <c r="AX49" s="4">
        <v>2370592</v>
      </c>
      <c r="AY49" s="4">
        <v>1257287</v>
      </c>
    </row>
    <row r="50" spans="2:66" x14ac:dyDescent="0.2">
      <c r="B50" s="3">
        <v>35796</v>
      </c>
      <c r="C50" s="4">
        <v>117806703</v>
      </c>
      <c r="D50" s="4">
        <v>1239364</v>
      </c>
      <c r="E50" s="4">
        <v>273744</v>
      </c>
      <c r="F50" s="4">
        <v>613906</v>
      </c>
      <c r="G50" s="4">
        <v>576383</v>
      </c>
      <c r="H50" s="4">
        <v>524836</v>
      </c>
      <c r="I50" s="4">
        <v>541364</v>
      </c>
      <c r="J50" s="4">
        <v>520863</v>
      </c>
      <c r="K50" s="4">
        <v>498935</v>
      </c>
      <c r="L50" s="4">
        <v>687927</v>
      </c>
      <c r="M50" s="4">
        <v>550283</v>
      </c>
      <c r="N50" s="4">
        <v>2572600</v>
      </c>
      <c r="O50" s="4">
        <v>624354</v>
      </c>
      <c r="P50" s="4">
        <v>759677</v>
      </c>
      <c r="Q50" s="4">
        <v>491064</v>
      </c>
      <c r="R50" s="4">
        <v>600843</v>
      </c>
      <c r="S50" s="4">
        <v>745427</v>
      </c>
      <c r="T50" s="4">
        <v>860244</v>
      </c>
      <c r="U50" s="4">
        <v>802152</v>
      </c>
      <c r="V50" s="4">
        <v>918641</v>
      </c>
      <c r="W50" s="4">
        <v>664025</v>
      </c>
      <c r="X50" s="4">
        <v>371148</v>
      </c>
      <c r="Y50" s="4">
        <v>1102146</v>
      </c>
      <c r="Z50" s="4">
        <v>875301</v>
      </c>
      <c r="AA50" s="4">
        <v>487753</v>
      </c>
      <c r="AB50" s="4">
        <v>821706</v>
      </c>
      <c r="AC50" s="4">
        <v>580836</v>
      </c>
      <c r="AD50" s="4">
        <v>1331771</v>
      </c>
      <c r="AE50" s="4">
        <v>967984</v>
      </c>
      <c r="AF50" s="4">
        <v>1042271</v>
      </c>
      <c r="AG50" s="4">
        <v>813917</v>
      </c>
      <c r="AH50" s="4">
        <v>658148</v>
      </c>
      <c r="AI50" s="4">
        <v>1103953</v>
      </c>
      <c r="AJ50" s="4">
        <v>1305448</v>
      </c>
      <c r="AK50" s="4">
        <v>1092864</v>
      </c>
      <c r="AL50" s="4">
        <v>1263698</v>
      </c>
      <c r="AM50" s="4">
        <v>1418271</v>
      </c>
      <c r="AN50" s="4">
        <v>916542</v>
      </c>
      <c r="AO50" s="4">
        <v>755252</v>
      </c>
      <c r="AP50" s="4">
        <v>1250056</v>
      </c>
      <c r="AQ50" s="4">
        <v>1624320</v>
      </c>
      <c r="AR50" s="4">
        <v>1882846</v>
      </c>
      <c r="AS50" s="4">
        <v>1629168</v>
      </c>
      <c r="AT50" s="4">
        <v>1827763</v>
      </c>
      <c r="AU50" s="4">
        <v>1377515</v>
      </c>
      <c r="AV50" s="4">
        <v>2185647</v>
      </c>
      <c r="AW50" s="4">
        <v>2154076</v>
      </c>
      <c r="AX50" s="4">
        <v>2308898</v>
      </c>
      <c r="AY50" s="4">
        <v>1952549</v>
      </c>
      <c r="AZ50" s="4">
        <v>1302653</v>
      </c>
    </row>
    <row r="51" spans="2:66" x14ac:dyDescent="0.2">
      <c r="B51" s="3">
        <v>35827</v>
      </c>
      <c r="C51" s="4">
        <v>106123978</v>
      </c>
      <c r="D51" s="4">
        <v>1194955</v>
      </c>
      <c r="E51" s="4">
        <v>233867</v>
      </c>
      <c r="F51" s="4">
        <v>552660</v>
      </c>
      <c r="G51" s="4">
        <v>493038</v>
      </c>
      <c r="H51" s="4">
        <v>469990</v>
      </c>
      <c r="I51" s="4">
        <v>459279</v>
      </c>
      <c r="J51" s="4">
        <v>454181</v>
      </c>
      <c r="K51" s="4">
        <v>479315</v>
      </c>
      <c r="L51" s="4">
        <v>580911</v>
      </c>
      <c r="M51" s="4">
        <v>451506</v>
      </c>
      <c r="N51" s="4">
        <v>2177551</v>
      </c>
      <c r="O51" s="4">
        <v>584113</v>
      </c>
      <c r="P51" s="4">
        <v>663775</v>
      </c>
      <c r="Q51" s="4">
        <v>425138</v>
      </c>
      <c r="R51" s="4">
        <v>516264</v>
      </c>
      <c r="S51" s="4">
        <v>650039</v>
      </c>
      <c r="T51" s="4">
        <v>726286</v>
      </c>
      <c r="U51" s="4">
        <v>727118</v>
      </c>
      <c r="V51" s="4">
        <v>802307</v>
      </c>
      <c r="W51" s="4">
        <v>582150</v>
      </c>
      <c r="X51" s="4">
        <v>335138</v>
      </c>
      <c r="Y51" s="4">
        <v>1013642</v>
      </c>
      <c r="Z51" s="4">
        <v>793755</v>
      </c>
      <c r="AA51" s="4">
        <v>428698</v>
      </c>
      <c r="AB51" s="4">
        <v>704772</v>
      </c>
      <c r="AC51" s="4">
        <v>503464</v>
      </c>
      <c r="AD51" s="4">
        <v>1199973</v>
      </c>
      <c r="AE51" s="4">
        <v>871725</v>
      </c>
      <c r="AF51" s="4">
        <v>903559</v>
      </c>
      <c r="AG51" s="4">
        <v>803105</v>
      </c>
      <c r="AH51" s="4">
        <v>589883</v>
      </c>
      <c r="AI51" s="4">
        <v>921519</v>
      </c>
      <c r="AJ51" s="4">
        <v>1131032</v>
      </c>
      <c r="AK51" s="4">
        <v>950299</v>
      </c>
      <c r="AL51" s="4">
        <v>1106973</v>
      </c>
      <c r="AM51" s="4">
        <v>1259479</v>
      </c>
      <c r="AN51" s="4">
        <v>762320</v>
      </c>
      <c r="AO51" s="4">
        <v>705235</v>
      </c>
      <c r="AP51" s="4">
        <v>1041202</v>
      </c>
      <c r="AQ51" s="4">
        <v>1408151</v>
      </c>
      <c r="AR51" s="4">
        <v>1810462</v>
      </c>
      <c r="AS51" s="4">
        <v>1406815</v>
      </c>
      <c r="AT51" s="4">
        <v>1545957</v>
      </c>
      <c r="AU51" s="4">
        <v>1125923</v>
      </c>
      <c r="AV51" s="4">
        <v>1888305</v>
      </c>
      <c r="AW51" s="4">
        <v>1832342</v>
      </c>
      <c r="AX51" s="4">
        <v>2017944</v>
      </c>
      <c r="AY51" s="4">
        <v>1741291</v>
      </c>
      <c r="AZ51" s="4">
        <v>1991316</v>
      </c>
      <c r="BA51" s="4">
        <v>960940</v>
      </c>
    </row>
    <row r="52" spans="2:66" x14ac:dyDescent="0.2">
      <c r="B52" s="3">
        <v>35855</v>
      </c>
      <c r="C52" s="4">
        <v>115578200</v>
      </c>
      <c r="D52" s="4">
        <v>1340116</v>
      </c>
      <c r="E52" s="4">
        <v>275419</v>
      </c>
      <c r="F52" s="4">
        <v>632547</v>
      </c>
      <c r="G52" s="4">
        <v>557112</v>
      </c>
      <c r="H52" s="4">
        <v>511826</v>
      </c>
      <c r="I52" s="4">
        <v>476142</v>
      </c>
      <c r="J52" s="4">
        <v>491301</v>
      </c>
      <c r="K52" s="4">
        <v>534626</v>
      </c>
      <c r="L52" s="4">
        <v>644597</v>
      </c>
      <c r="M52" s="4">
        <v>514947</v>
      </c>
      <c r="N52" s="4">
        <v>2429232</v>
      </c>
      <c r="O52" s="4">
        <v>595308</v>
      </c>
      <c r="P52" s="4">
        <v>720069</v>
      </c>
      <c r="Q52" s="4">
        <v>462110</v>
      </c>
      <c r="R52" s="4">
        <v>530602</v>
      </c>
      <c r="S52" s="4">
        <v>691804</v>
      </c>
      <c r="T52" s="4">
        <v>838674</v>
      </c>
      <c r="U52" s="4">
        <v>789792</v>
      </c>
      <c r="V52" s="4">
        <v>854704</v>
      </c>
      <c r="W52" s="4">
        <v>622536</v>
      </c>
      <c r="X52" s="4">
        <v>353643</v>
      </c>
      <c r="Y52" s="4">
        <v>1169768</v>
      </c>
      <c r="Z52" s="4">
        <v>883253</v>
      </c>
      <c r="AA52" s="4">
        <v>456628</v>
      </c>
      <c r="AB52" s="4">
        <v>765893</v>
      </c>
      <c r="AC52" s="4">
        <v>551781</v>
      </c>
      <c r="AD52" s="4">
        <v>1277966</v>
      </c>
      <c r="AE52" s="4">
        <v>941214</v>
      </c>
      <c r="AF52" s="4">
        <v>932424</v>
      </c>
      <c r="AG52" s="4">
        <v>840881</v>
      </c>
      <c r="AH52" s="4">
        <v>615606</v>
      </c>
      <c r="AI52" s="4">
        <v>1050394</v>
      </c>
      <c r="AJ52" s="4">
        <v>1264021</v>
      </c>
      <c r="AK52" s="4">
        <v>1073640</v>
      </c>
      <c r="AL52" s="4">
        <v>1201744</v>
      </c>
      <c r="AM52" s="4">
        <v>1415746</v>
      </c>
      <c r="AN52" s="4">
        <v>821759</v>
      </c>
      <c r="AO52" s="4">
        <v>765769</v>
      </c>
      <c r="AP52" s="4">
        <v>1146462</v>
      </c>
      <c r="AQ52" s="4">
        <v>1597670</v>
      </c>
      <c r="AR52" s="4">
        <v>1810018</v>
      </c>
      <c r="AS52" s="4">
        <v>1510314</v>
      </c>
      <c r="AT52" s="4">
        <v>1660190</v>
      </c>
      <c r="AU52" s="4">
        <v>1170004</v>
      </c>
      <c r="AV52" s="4">
        <v>1973913</v>
      </c>
      <c r="AW52" s="4">
        <v>1821133</v>
      </c>
      <c r="AX52" s="4">
        <v>2274011</v>
      </c>
      <c r="AY52" s="4">
        <v>1765845</v>
      </c>
      <c r="AZ52" s="4">
        <v>2079378</v>
      </c>
      <c r="BA52" s="4">
        <v>1756880</v>
      </c>
      <c r="BB52" s="4">
        <v>1776095</v>
      </c>
    </row>
    <row r="53" spans="2:66" x14ac:dyDescent="0.2">
      <c r="B53" s="3">
        <v>35886</v>
      </c>
      <c r="C53" s="4">
        <v>110970948</v>
      </c>
      <c r="D53" s="4">
        <v>1237064</v>
      </c>
      <c r="E53" s="4">
        <v>256221</v>
      </c>
      <c r="F53" s="4">
        <v>598909</v>
      </c>
      <c r="G53" s="4">
        <v>515498</v>
      </c>
      <c r="H53" s="4">
        <v>488551</v>
      </c>
      <c r="I53" s="4">
        <v>432042</v>
      </c>
      <c r="J53" s="4">
        <v>468259</v>
      </c>
      <c r="K53" s="4">
        <v>511215</v>
      </c>
      <c r="L53" s="4">
        <v>621953</v>
      </c>
      <c r="M53" s="4">
        <v>477933</v>
      </c>
      <c r="N53" s="4">
        <v>2335831</v>
      </c>
      <c r="O53" s="4">
        <v>550036</v>
      </c>
      <c r="P53" s="4">
        <v>716328</v>
      </c>
      <c r="Q53" s="4">
        <v>429633</v>
      </c>
      <c r="R53" s="4">
        <v>505641</v>
      </c>
      <c r="S53" s="4">
        <v>675215</v>
      </c>
      <c r="T53" s="4">
        <v>781701</v>
      </c>
      <c r="U53" s="4">
        <v>762167</v>
      </c>
      <c r="V53" s="4">
        <v>820712</v>
      </c>
      <c r="W53" s="4">
        <v>623870</v>
      </c>
      <c r="X53" s="4">
        <v>362561</v>
      </c>
      <c r="Y53" s="4">
        <v>1121687</v>
      </c>
      <c r="Z53" s="4">
        <v>876194</v>
      </c>
      <c r="AA53" s="4">
        <v>430508</v>
      </c>
      <c r="AB53" s="4">
        <v>739387</v>
      </c>
      <c r="AC53" s="4">
        <v>517314</v>
      </c>
      <c r="AD53" s="4">
        <v>1279121</v>
      </c>
      <c r="AE53" s="4">
        <v>849635</v>
      </c>
      <c r="AF53" s="4">
        <v>927761</v>
      </c>
      <c r="AG53" s="4">
        <v>800123</v>
      </c>
      <c r="AH53" s="4">
        <v>570501</v>
      </c>
      <c r="AI53" s="4">
        <v>997680</v>
      </c>
      <c r="AJ53" s="4">
        <v>1270813</v>
      </c>
      <c r="AK53" s="4">
        <v>1000855</v>
      </c>
      <c r="AL53" s="4">
        <v>1146108</v>
      </c>
      <c r="AM53" s="4">
        <v>1319662</v>
      </c>
      <c r="AN53" s="4">
        <v>590355</v>
      </c>
      <c r="AO53" s="4">
        <v>803888</v>
      </c>
      <c r="AP53" s="4">
        <v>1079683</v>
      </c>
      <c r="AQ53" s="4">
        <v>1515117</v>
      </c>
      <c r="AR53" s="4">
        <v>1677264</v>
      </c>
      <c r="AS53" s="4">
        <v>1411288</v>
      </c>
      <c r="AT53" s="4">
        <v>1497828</v>
      </c>
      <c r="AU53" s="4">
        <v>1114502</v>
      </c>
      <c r="AV53" s="4">
        <v>1722571</v>
      </c>
      <c r="AW53" s="4">
        <v>1614508</v>
      </c>
      <c r="AX53" s="4">
        <v>1987600</v>
      </c>
      <c r="AY53" s="4">
        <v>1633668</v>
      </c>
      <c r="AZ53" s="4">
        <v>1932884</v>
      </c>
      <c r="BA53" s="4">
        <v>1818443</v>
      </c>
      <c r="BB53" s="4">
        <v>2661895</v>
      </c>
      <c r="BC53" s="4">
        <v>1265054</v>
      </c>
    </row>
    <row r="54" spans="2:66" x14ac:dyDescent="0.2">
      <c r="B54" s="3">
        <v>35916</v>
      </c>
      <c r="C54" s="4">
        <v>115488793</v>
      </c>
      <c r="D54" s="4">
        <v>1257832</v>
      </c>
      <c r="E54" s="4">
        <v>283510</v>
      </c>
      <c r="F54" s="4">
        <v>615363</v>
      </c>
      <c r="G54" s="4">
        <v>530717</v>
      </c>
      <c r="H54" s="4">
        <v>513998</v>
      </c>
      <c r="I54" s="4">
        <v>443900</v>
      </c>
      <c r="J54" s="4">
        <v>469753</v>
      </c>
      <c r="K54" s="4">
        <v>520693</v>
      </c>
      <c r="L54" s="4">
        <v>640470</v>
      </c>
      <c r="M54" s="4">
        <v>498108</v>
      </c>
      <c r="N54" s="4">
        <v>2409716</v>
      </c>
      <c r="O54" s="4">
        <v>566792</v>
      </c>
      <c r="P54" s="4">
        <v>729596</v>
      </c>
      <c r="Q54" s="4">
        <v>441469</v>
      </c>
      <c r="R54" s="4">
        <v>517767</v>
      </c>
      <c r="S54" s="4">
        <v>688489</v>
      </c>
      <c r="T54" s="4">
        <v>788047</v>
      </c>
      <c r="U54" s="4">
        <v>725856</v>
      </c>
      <c r="V54" s="4">
        <v>818773</v>
      </c>
      <c r="W54" s="4">
        <v>611299</v>
      </c>
      <c r="X54" s="4">
        <v>349776</v>
      </c>
      <c r="Y54" s="4">
        <v>1155259</v>
      </c>
      <c r="Z54" s="4">
        <v>931435</v>
      </c>
      <c r="AA54" s="4">
        <v>414046</v>
      </c>
      <c r="AB54" s="4">
        <v>742287</v>
      </c>
      <c r="AC54" s="4">
        <v>530300</v>
      </c>
      <c r="AD54" s="4">
        <v>1259563</v>
      </c>
      <c r="AE54" s="4">
        <v>836989</v>
      </c>
      <c r="AF54" s="4">
        <v>918574</v>
      </c>
      <c r="AG54" s="4">
        <v>831709</v>
      </c>
      <c r="AH54" s="4">
        <v>598621</v>
      </c>
      <c r="AI54" s="4">
        <v>986255</v>
      </c>
      <c r="AJ54" s="4">
        <v>1244694</v>
      </c>
      <c r="AK54" s="4">
        <v>1034862</v>
      </c>
      <c r="AL54" s="4">
        <v>1140257</v>
      </c>
      <c r="AM54" s="4">
        <v>1330170</v>
      </c>
      <c r="AN54" s="4">
        <v>731634</v>
      </c>
      <c r="AO54" s="4">
        <v>918330</v>
      </c>
      <c r="AP54" s="4">
        <v>1102237</v>
      </c>
      <c r="AQ54" s="4">
        <v>1541361</v>
      </c>
      <c r="AR54" s="4">
        <v>1605591</v>
      </c>
      <c r="AS54" s="4">
        <v>1384736</v>
      </c>
      <c r="AT54" s="4">
        <v>1530982</v>
      </c>
      <c r="AU54" s="4">
        <v>1036162</v>
      </c>
      <c r="AV54" s="4">
        <v>1795530</v>
      </c>
      <c r="AW54" s="4">
        <v>1591007</v>
      </c>
      <c r="AX54" s="4">
        <v>1973590</v>
      </c>
      <c r="AY54" s="4">
        <v>1629496</v>
      </c>
      <c r="AZ54" s="4">
        <v>1862913</v>
      </c>
      <c r="BA54" s="4">
        <v>1724022</v>
      </c>
      <c r="BB54" s="4">
        <v>2719639</v>
      </c>
      <c r="BC54" s="4">
        <v>1930411</v>
      </c>
      <c r="BD54" s="4">
        <v>1199738</v>
      </c>
    </row>
    <row r="55" spans="2:66" x14ac:dyDescent="0.2">
      <c r="B55" s="3">
        <v>35947</v>
      </c>
      <c r="C55" s="4">
        <v>110874544</v>
      </c>
      <c r="D55" s="4">
        <v>1256535</v>
      </c>
      <c r="E55" s="4">
        <v>251628</v>
      </c>
      <c r="F55" s="4">
        <v>571754</v>
      </c>
      <c r="G55" s="4">
        <v>509761</v>
      </c>
      <c r="H55" s="4">
        <v>438659</v>
      </c>
      <c r="I55" s="4">
        <v>439591</v>
      </c>
      <c r="J55" s="4">
        <v>432143</v>
      </c>
      <c r="K55" s="4">
        <v>493423</v>
      </c>
      <c r="L55" s="4">
        <v>605163</v>
      </c>
      <c r="M55" s="4">
        <v>475590</v>
      </c>
      <c r="N55" s="4">
        <v>2239934</v>
      </c>
      <c r="O55" s="4">
        <v>543803</v>
      </c>
      <c r="P55" s="4">
        <v>691510</v>
      </c>
      <c r="Q55" s="4">
        <v>416531</v>
      </c>
      <c r="R55" s="4">
        <v>511356</v>
      </c>
      <c r="S55" s="4">
        <v>659327</v>
      </c>
      <c r="T55" s="4">
        <v>746892</v>
      </c>
      <c r="U55" s="4">
        <v>672411</v>
      </c>
      <c r="V55" s="4">
        <v>737621</v>
      </c>
      <c r="W55" s="4">
        <v>565879</v>
      </c>
      <c r="X55" s="4">
        <v>319549</v>
      </c>
      <c r="Y55" s="4">
        <v>1106751</v>
      </c>
      <c r="Z55" s="4">
        <v>865109</v>
      </c>
      <c r="AA55" s="4">
        <v>394848</v>
      </c>
      <c r="AB55" s="4">
        <v>688267</v>
      </c>
      <c r="AC55" s="4">
        <v>482410</v>
      </c>
      <c r="AD55" s="4">
        <v>1182345</v>
      </c>
      <c r="AE55" s="4">
        <v>825981</v>
      </c>
      <c r="AF55" s="4">
        <v>910119</v>
      </c>
      <c r="AG55" s="4">
        <v>759532</v>
      </c>
      <c r="AH55" s="4">
        <v>570576</v>
      </c>
      <c r="AI55" s="4">
        <v>952541</v>
      </c>
      <c r="AJ55" s="4">
        <v>1193586</v>
      </c>
      <c r="AK55" s="4">
        <v>945899</v>
      </c>
      <c r="AL55" s="4">
        <v>1024392</v>
      </c>
      <c r="AM55" s="4">
        <v>1193872</v>
      </c>
      <c r="AN55" s="4">
        <v>663472</v>
      </c>
      <c r="AO55" s="4">
        <v>830452</v>
      </c>
      <c r="AP55" s="4">
        <v>1018280</v>
      </c>
      <c r="AQ55" s="4">
        <v>1502817</v>
      </c>
      <c r="AR55" s="4">
        <v>1462658</v>
      </c>
      <c r="AS55" s="4">
        <v>1282720</v>
      </c>
      <c r="AT55" s="4">
        <v>1351065</v>
      </c>
      <c r="AU55" s="4">
        <v>951278</v>
      </c>
      <c r="AV55" s="4">
        <v>1633999</v>
      </c>
      <c r="AW55" s="4">
        <v>1411691</v>
      </c>
      <c r="AX55" s="4">
        <v>1915391</v>
      </c>
      <c r="AY55" s="4">
        <v>1476625</v>
      </c>
      <c r="AZ55" s="4">
        <v>1716110</v>
      </c>
      <c r="BA55" s="4">
        <v>1399583</v>
      </c>
      <c r="BB55" s="4">
        <v>2730824</v>
      </c>
      <c r="BC55" s="4">
        <v>1636046</v>
      </c>
      <c r="BD55" s="4">
        <v>2014085</v>
      </c>
      <c r="BE55" s="4">
        <v>941976</v>
      </c>
    </row>
    <row r="56" spans="2:66" x14ac:dyDescent="0.2">
      <c r="B56" s="3">
        <v>35977</v>
      </c>
      <c r="C56" s="4">
        <v>113080283</v>
      </c>
      <c r="D56" s="4">
        <v>1261524</v>
      </c>
      <c r="E56" s="4">
        <v>257154</v>
      </c>
      <c r="F56" s="4">
        <v>599355</v>
      </c>
      <c r="G56" s="4">
        <v>525450</v>
      </c>
      <c r="H56" s="4">
        <v>427693</v>
      </c>
      <c r="I56" s="4">
        <v>403658</v>
      </c>
      <c r="J56" s="4">
        <v>453528</v>
      </c>
      <c r="K56" s="4">
        <v>506198</v>
      </c>
      <c r="L56" s="4">
        <v>617264</v>
      </c>
      <c r="M56" s="4">
        <v>462473</v>
      </c>
      <c r="N56" s="4">
        <v>2240171</v>
      </c>
      <c r="O56" s="4">
        <v>528509</v>
      </c>
      <c r="P56" s="4">
        <v>702483</v>
      </c>
      <c r="Q56" s="4">
        <v>428318</v>
      </c>
      <c r="R56" s="4">
        <v>496701</v>
      </c>
      <c r="S56" s="4">
        <v>702553</v>
      </c>
      <c r="T56" s="4">
        <v>707389</v>
      </c>
      <c r="U56" s="4">
        <v>697028</v>
      </c>
      <c r="V56" s="4">
        <v>715184</v>
      </c>
      <c r="W56" s="4">
        <v>544966</v>
      </c>
      <c r="X56" s="4">
        <v>359869</v>
      </c>
      <c r="Y56" s="4">
        <v>1100296</v>
      </c>
      <c r="Z56" s="4">
        <v>857287</v>
      </c>
      <c r="AA56" s="4">
        <v>388410</v>
      </c>
      <c r="AB56" s="4">
        <v>728200</v>
      </c>
      <c r="AC56" s="4">
        <v>484338</v>
      </c>
      <c r="AD56" s="4">
        <v>1202986</v>
      </c>
      <c r="AE56" s="4">
        <v>806093</v>
      </c>
      <c r="AF56" s="4">
        <v>886972</v>
      </c>
      <c r="AG56" s="4">
        <v>765369</v>
      </c>
      <c r="AH56" s="4">
        <v>552221</v>
      </c>
      <c r="AI56" s="4">
        <v>927875</v>
      </c>
      <c r="AJ56" s="4">
        <v>1183022</v>
      </c>
      <c r="AK56" s="4">
        <v>952620</v>
      </c>
      <c r="AL56" s="4">
        <v>998473</v>
      </c>
      <c r="AM56" s="4">
        <v>1239302</v>
      </c>
      <c r="AN56" s="4">
        <v>622920</v>
      </c>
      <c r="AO56" s="4">
        <v>913482</v>
      </c>
      <c r="AP56" s="4">
        <v>1024755</v>
      </c>
      <c r="AQ56" s="4">
        <v>1570355</v>
      </c>
      <c r="AR56" s="4">
        <v>1331360</v>
      </c>
      <c r="AS56" s="4">
        <v>1325169</v>
      </c>
      <c r="AT56" s="4">
        <v>1351545</v>
      </c>
      <c r="AU56" s="4">
        <v>908870</v>
      </c>
      <c r="AV56" s="4">
        <v>1656467</v>
      </c>
      <c r="AW56" s="4">
        <v>1344290</v>
      </c>
      <c r="AX56" s="4">
        <v>1802127</v>
      </c>
      <c r="AY56" s="4">
        <v>1507693</v>
      </c>
      <c r="AZ56" s="4">
        <v>1857129</v>
      </c>
      <c r="BA56" s="4">
        <v>1330210</v>
      </c>
      <c r="BB56" s="4">
        <v>2810031</v>
      </c>
      <c r="BC56" s="4">
        <v>1614263</v>
      </c>
      <c r="BD56" s="4">
        <v>2343010</v>
      </c>
      <c r="BE56" s="4">
        <v>1816414</v>
      </c>
      <c r="BF56" s="4">
        <v>1166787</v>
      </c>
    </row>
    <row r="57" spans="2:66" x14ac:dyDescent="0.2">
      <c r="B57" s="3">
        <v>36008</v>
      </c>
      <c r="C57" s="4">
        <v>112849628</v>
      </c>
      <c r="D57" s="4">
        <v>1198009</v>
      </c>
      <c r="E57" s="4">
        <v>262177</v>
      </c>
      <c r="F57" s="4">
        <v>572088</v>
      </c>
      <c r="G57" s="4">
        <v>453578</v>
      </c>
      <c r="H57" s="4">
        <v>450471</v>
      </c>
      <c r="I57" s="4">
        <v>399887</v>
      </c>
      <c r="J57" s="4">
        <v>428986</v>
      </c>
      <c r="K57" s="4">
        <v>491527</v>
      </c>
      <c r="L57" s="4">
        <v>580759</v>
      </c>
      <c r="M57" s="4">
        <v>443625</v>
      </c>
      <c r="N57" s="4">
        <v>2197265</v>
      </c>
      <c r="O57" s="4">
        <v>475178</v>
      </c>
      <c r="P57" s="4">
        <v>689023</v>
      </c>
      <c r="Q57" s="4">
        <v>413017</v>
      </c>
      <c r="R57" s="4">
        <v>491298</v>
      </c>
      <c r="S57" s="4">
        <v>694650</v>
      </c>
      <c r="T57" s="4">
        <v>701414</v>
      </c>
      <c r="U57" s="4">
        <v>666223</v>
      </c>
      <c r="V57" s="4">
        <v>722515</v>
      </c>
      <c r="W57" s="4">
        <v>513642</v>
      </c>
      <c r="X57" s="4">
        <v>431724</v>
      </c>
      <c r="Y57" s="4">
        <v>1107332</v>
      </c>
      <c r="Z57" s="4">
        <v>843174</v>
      </c>
      <c r="AA57" s="4">
        <v>379645</v>
      </c>
      <c r="AB57" s="4">
        <v>728245</v>
      </c>
      <c r="AC57" s="4">
        <v>481001</v>
      </c>
      <c r="AD57" s="4">
        <v>1206207</v>
      </c>
      <c r="AE57" s="4">
        <v>816504</v>
      </c>
      <c r="AF57" s="4">
        <v>895786</v>
      </c>
      <c r="AG57" s="4">
        <v>724414</v>
      </c>
      <c r="AH57" s="4">
        <v>587237</v>
      </c>
      <c r="AI57" s="4">
        <v>928567</v>
      </c>
      <c r="AJ57" s="4">
        <v>1202176</v>
      </c>
      <c r="AK57" s="4">
        <v>857497</v>
      </c>
      <c r="AL57" s="4">
        <v>992415</v>
      </c>
      <c r="AM57" s="4">
        <v>1208488</v>
      </c>
      <c r="AN57" s="4">
        <v>607006</v>
      </c>
      <c r="AO57" s="4">
        <v>814888</v>
      </c>
      <c r="AP57" s="4">
        <v>1038507</v>
      </c>
      <c r="AQ57" s="4">
        <v>1483963</v>
      </c>
      <c r="AR57" s="4">
        <v>1230256</v>
      </c>
      <c r="AS57" s="4">
        <v>1277817</v>
      </c>
      <c r="AT57" s="4">
        <v>1271834</v>
      </c>
      <c r="AU57" s="4">
        <v>852651</v>
      </c>
      <c r="AV57" s="4">
        <v>1531807</v>
      </c>
      <c r="AW57" s="4">
        <v>1296311</v>
      </c>
      <c r="AX57" s="4">
        <v>1671133</v>
      </c>
      <c r="AY57" s="4">
        <v>1364061</v>
      </c>
      <c r="AZ57" s="4">
        <v>1766557</v>
      </c>
      <c r="BA57" s="4">
        <v>1247697</v>
      </c>
      <c r="BB57" s="4">
        <v>2589987</v>
      </c>
      <c r="BC57" s="4">
        <v>1623538</v>
      </c>
      <c r="BD57" s="4">
        <v>2101986</v>
      </c>
      <c r="BE57" s="4">
        <v>1807252</v>
      </c>
      <c r="BF57" s="4">
        <v>1920163</v>
      </c>
      <c r="BG57" s="4">
        <v>953383</v>
      </c>
    </row>
    <row r="58" spans="2:66" x14ac:dyDescent="0.2">
      <c r="B58" s="3">
        <v>36039</v>
      </c>
      <c r="C58" s="4">
        <v>109180879</v>
      </c>
      <c r="D58" s="4">
        <v>1110991</v>
      </c>
      <c r="E58" s="4">
        <v>235822</v>
      </c>
      <c r="F58" s="4">
        <v>538082</v>
      </c>
      <c r="G58" s="4">
        <v>486090</v>
      </c>
      <c r="H58" s="4">
        <v>413069</v>
      </c>
      <c r="I58" s="4">
        <v>378708</v>
      </c>
      <c r="J58" s="4">
        <v>405114</v>
      </c>
      <c r="K58" s="4">
        <v>469661</v>
      </c>
      <c r="L58" s="4">
        <v>523334</v>
      </c>
      <c r="M58" s="4">
        <v>411904</v>
      </c>
      <c r="N58" s="4">
        <v>2295939</v>
      </c>
      <c r="O58" s="4">
        <v>481179</v>
      </c>
      <c r="P58" s="4">
        <v>656578</v>
      </c>
      <c r="Q58" s="4">
        <v>389449</v>
      </c>
      <c r="R58" s="4">
        <v>454562</v>
      </c>
      <c r="S58" s="4">
        <v>638899</v>
      </c>
      <c r="T58" s="4">
        <v>645947</v>
      </c>
      <c r="U58" s="4">
        <v>572821</v>
      </c>
      <c r="V58" s="4">
        <v>668889</v>
      </c>
      <c r="W58" s="4">
        <v>529633</v>
      </c>
      <c r="X58" s="4">
        <v>411225</v>
      </c>
      <c r="Y58" s="4">
        <v>1105697</v>
      </c>
      <c r="Z58" s="4">
        <v>797219</v>
      </c>
      <c r="AA58" s="4">
        <v>342145</v>
      </c>
      <c r="AB58" s="4">
        <v>627581</v>
      </c>
      <c r="AC58" s="4">
        <v>428408</v>
      </c>
      <c r="AD58" s="4">
        <v>1071183</v>
      </c>
      <c r="AE58" s="4">
        <v>714981</v>
      </c>
      <c r="AF58" s="4">
        <v>818016</v>
      </c>
      <c r="AG58" s="4">
        <v>690959</v>
      </c>
      <c r="AH58" s="4">
        <v>564371</v>
      </c>
      <c r="AI58" s="4">
        <v>880854</v>
      </c>
      <c r="AJ58" s="4">
        <v>1115765</v>
      </c>
      <c r="AK58" s="4">
        <v>881639</v>
      </c>
      <c r="AL58" s="4">
        <v>871609</v>
      </c>
      <c r="AM58" s="4">
        <v>1119165</v>
      </c>
      <c r="AN58" s="4">
        <v>540686</v>
      </c>
      <c r="AO58" s="4">
        <v>762388</v>
      </c>
      <c r="AP58" s="4">
        <v>999276</v>
      </c>
      <c r="AQ58" s="4">
        <v>1391981</v>
      </c>
      <c r="AR58" s="4">
        <v>1156871</v>
      </c>
      <c r="AS58" s="4">
        <v>1232235</v>
      </c>
      <c r="AT58" s="4">
        <v>1192950</v>
      </c>
      <c r="AU58" s="4">
        <v>822658</v>
      </c>
      <c r="AV58" s="4">
        <v>1435396</v>
      </c>
      <c r="AW58" s="4">
        <v>1224464</v>
      </c>
      <c r="AX58" s="4">
        <v>1561999</v>
      </c>
      <c r="AY58" s="4">
        <v>1277818</v>
      </c>
      <c r="AZ58" s="4">
        <v>1659698</v>
      </c>
      <c r="BA58" s="4">
        <v>1121253</v>
      </c>
      <c r="BB58" s="4">
        <v>2527864</v>
      </c>
      <c r="BC58" s="4">
        <v>1447290</v>
      </c>
      <c r="BD58" s="4">
        <v>1655706</v>
      </c>
      <c r="BE58" s="4">
        <v>1885129</v>
      </c>
      <c r="BF58" s="4">
        <v>1629651</v>
      </c>
      <c r="BG58" s="4">
        <v>1831884</v>
      </c>
      <c r="BH58" s="4">
        <v>1065477</v>
      </c>
    </row>
    <row r="59" spans="2:66" x14ac:dyDescent="0.2">
      <c r="B59" s="3">
        <v>36069</v>
      </c>
      <c r="C59" s="4">
        <v>110176489</v>
      </c>
      <c r="D59" s="4">
        <v>1145459</v>
      </c>
      <c r="E59" s="4">
        <v>248985</v>
      </c>
      <c r="F59" s="4">
        <v>568944</v>
      </c>
      <c r="G59" s="4">
        <v>481531</v>
      </c>
      <c r="H59" s="4">
        <v>444520</v>
      </c>
      <c r="I59" s="4">
        <v>390197</v>
      </c>
      <c r="J59" s="4">
        <v>428254</v>
      </c>
      <c r="K59" s="4">
        <v>482982</v>
      </c>
      <c r="L59" s="4">
        <v>519855</v>
      </c>
      <c r="M59" s="4">
        <v>418587</v>
      </c>
      <c r="N59" s="4">
        <v>2281635</v>
      </c>
      <c r="O59" s="4">
        <v>420335</v>
      </c>
      <c r="P59" s="4">
        <v>646779</v>
      </c>
      <c r="Q59" s="4">
        <v>423940</v>
      </c>
      <c r="R59" s="4">
        <v>440312</v>
      </c>
      <c r="S59" s="4">
        <v>695057</v>
      </c>
      <c r="T59" s="4">
        <v>622719</v>
      </c>
      <c r="U59" s="4">
        <v>558790</v>
      </c>
      <c r="V59" s="4">
        <v>669271</v>
      </c>
      <c r="W59" s="4">
        <v>513916</v>
      </c>
      <c r="X59" s="4">
        <v>397752</v>
      </c>
      <c r="Y59" s="4">
        <v>1080934</v>
      </c>
      <c r="Z59" s="4">
        <v>828967</v>
      </c>
      <c r="AA59" s="4">
        <v>357741</v>
      </c>
      <c r="AB59" s="4">
        <v>628577</v>
      </c>
      <c r="AC59" s="4">
        <v>459852</v>
      </c>
      <c r="AD59" s="4">
        <v>1105186</v>
      </c>
      <c r="AE59" s="4">
        <v>710719</v>
      </c>
      <c r="AF59" s="4">
        <v>833219</v>
      </c>
      <c r="AG59" s="4">
        <v>735986</v>
      </c>
      <c r="AH59" s="4">
        <v>524991</v>
      </c>
      <c r="AI59" s="4">
        <v>921899</v>
      </c>
      <c r="AJ59" s="4">
        <v>1073041</v>
      </c>
      <c r="AK59" s="4">
        <v>845955</v>
      </c>
      <c r="AL59" s="4">
        <v>870683</v>
      </c>
      <c r="AM59" s="4">
        <v>1054843</v>
      </c>
      <c r="AN59" s="4">
        <v>469735</v>
      </c>
      <c r="AO59" s="4">
        <v>750932</v>
      </c>
      <c r="AP59" s="4">
        <v>981243</v>
      </c>
      <c r="AQ59" s="4">
        <v>1346241</v>
      </c>
      <c r="AR59" s="4">
        <v>1125192</v>
      </c>
      <c r="AS59" s="4">
        <v>1300538</v>
      </c>
      <c r="AT59" s="4">
        <v>1164967</v>
      </c>
      <c r="AU59" s="4">
        <v>757659</v>
      </c>
      <c r="AV59" s="4">
        <v>1367600</v>
      </c>
      <c r="AW59" s="4">
        <v>1191176</v>
      </c>
      <c r="AX59" s="4">
        <v>1447325</v>
      </c>
      <c r="AY59" s="4">
        <v>1295043</v>
      </c>
      <c r="AZ59" s="4">
        <v>1571362</v>
      </c>
      <c r="BA59" s="4">
        <v>1117080</v>
      </c>
      <c r="BB59" s="4">
        <v>2365572</v>
      </c>
      <c r="BC59" s="4">
        <v>1401977</v>
      </c>
      <c r="BD59" s="4">
        <v>1764380</v>
      </c>
      <c r="BE59" s="4">
        <v>1869892</v>
      </c>
      <c r="BF59" s="4">
        <v>1486504</v>
      </c>
      <c r="BG59" s="4">
        <v>2064353</v>
      </c>
      <c r="BH59" s="4">
        <v>1756590</v>
      </c>
      <c r="BI59" s="4">
        <v>1128405</v>
      </c>
    </row>
    <row r="60" spans="2:66" x14ac:dyDescent="0.2">
      <c r="B60" s="3">
        <v>36100</v>
      </c>
      <c r="C60" s="4">
        <v>106391222</v>
      </c>
      <c r="D60" s="4">
        <v>985166</v>
      </c>
      <c r="E60" s="4">
        <v>263860</v>
      </c>
      <c r="F60" s="4">
        <v>541824</v>
      </c>
      <c r="G60" s="4">
        <v>453923</v>
      </c>
      <c r="H60" s="4">
        <v>429011</v>
      </c>
      <c r="I60" s="4">
        <v>333812</v>
      </c>
      <c r="J60" s="4">
        <v>419527</v>
      </c>
      <c r="K60" s="4">
        <v>456042</v>
      </c>
      <c r="L60" s="4">
        <v>484561</v>
      </c>
      <c r="M60" s="4">
        <v>392463</v>
      </c>
      <c r="N60" s="4">
        <v>2242170</v>
      </c>
      <c r="O60" s="4">
        <v>452690</v>
      </c>
      <c r="P60" s="4">
        <v>587596</v>
      </c>
      <c r="Q60" s="4">
        <v>384309</v>
      </c>
      <c r="R60" s="4">
        <v>441259</v>
      </c>
      <c r="S60" s="4">
        <v>643061</v>
      </c>
      <c r="T60" s="4">
        <v>630067</v>
      </c>
      <c r="U60" s="4">
        <v>554951</v>
      </c>
      <c r="V60" s="4">
        <v>633827</v>
      </c>
      <c r="W60" s="4">
        <v>499104</v>
      </c>
      <c r="X60" s="4">
        <v>380440</v>
      </c>
      <c r="Y60" s="4">
        <v>1017419</v>
      </c>
      <c r="Z60" s="4">
        <v>780650</v>
      </c>
      <c r="AA60" s="4">
        <v>370871</v>
      </c>
      <c r="AB60" s="4">
        <v>614735</v>
      </c>
      <c r="AC60" s="4">
        <v>438969</v>
      </c>
      <c r="AD60" s="4">
        <v>956211</v>
      </c>
      <c r="AE60" s="4">
        <v>707587</v>
      </c>
      <c r="AF60" s="4">
        <v>697487</v>
      </c>
      <c r="AG60" s="4">
        <v>717885</v>
      </c>
      <c r="AH60" s="4">
        <v>484386</v>
      </c>
      <c r="AI60" s="4">
        <v>901642</v>
      </c>
      <c r="AJ60" s="4">
        <v>1038736</v>
      </c>
      <c r="AK60" s="4">
        <v>827524</v>
      </c>
      <c r="AL60" s="4">
        <v>837085</v>
      </c>
      <c r="AM60" s="4">
        <v>1043893</v>
      </c>
      <c r="AN60" s="4">
        <v>436801</v>
      </c>
      <c r="AO60" s="4">
        <v>705379</v>
      </c>
      <c r="AP60" s="4">
        <v>916613</v>
      </c>
      <c r="AQ60" s="4">
        <v>1333450</v>
      </c>
      <c r="AR60" s="4">
        <v>1072048</v>
      </c>
      <c r="AS60" s="4">
        <v>1259151</v>
      </c>
      <c r="AT60" s="4">
        <v>1076716</v>
      </c>
      <c r="AU60" s="4">
        <v>731992</v>
      </c>
      <c r="AV60" s="4">
        <v>1318073</v>
      </c>
      <c r="AW60" s="4">
        <v>1158676</v>
      </c>
      <c r="AX60" s="4">
        <v>1316249</v>
      </c>
      <c r="AY60" s="4">
        <v>1153036</v>
      </c>
      <c r="AZ60" s="4">
        <v>1512571</v>
      </c>
      <c r="BA60" s="4">
        <v>991259</v>
      </c>
      <c r="BB60" s="4">
        <v>2165250</v>
      </c>
      <c r="BC60" s="4">
        <v>1278869</v>
      </c>
      <c r="BD60" s="4">
        <v>1686144</v>
      </c>
      <c r="BE60" s="4">
        <v>1844828</v>
      </c>
      <c r="BF60" s="4">
        <v>1307781</v>
      </c>
      <c r="BG60" s="4">
        <v>1847093</v>
      </c>
      <c r="BH60" s="4">
        <v>1627471</v>
      </c>
      <c r="BI60" s="4">
        <v>1582710</v>
      </c>
      <c r="BJ60" s="4">
        <v>973758</v>
      </c>
    </row>
    <row r="61" spans="2:66" x14ac:dyDescent="0.2">
      <c r="B61" s="3">
        <v>36130</v>
      </c>
      <c r="C61" s="4">
        <v>103905147</v>
      </c>
      <c r="D61" s="4">
        <v>999838</v>
      </c>
      <c r="E61" s="4">
        <v>244496</v>
      </c>
      <c r="F61" s="4">
        <v>521711</v>
      </c>
      <c r="G61" s="4">
        <v>414646</v>
      </c>
      <c r="H61" s="4">
        <v>416784</v>
      </c>
      <c r="I61" s="4">
        <v>358919</v>
      </c>
      <c r="J61" s="4">
        <v>432110</v>
      </c>
      <c r="K61" s="4">
        <v>448377</v>
      </c>
      <c r="L61" s="4">
        <v>506013</v>
      </c>
      <c r="M61" s="4">
        <v>396302</v>
      </c>
      <c r="N61" s="4">
        <v>2128236</v>
      </c>
      <c r="O61" s="4">
        <v>478360</v>
      </c>
      <c r="P61" s="4">
        <v>579672</v>
      </c>
      <c r="Q61" s="4">
        <v>372197</v>
      </c>
      <c r="R61" s="4">
        <v>476492</v>
      </c>
      <c r="S61" s="4">
        <v>622248</v>
      </c>
      <c r="T61" s="4">
        <v>577103</v>
      </c>
      <c r="U61" s="4">
        <v>521230</v>
      </c>
      <c r="V61" s="4">
        <v>643464</v>
      </c>
      <c r="W61" s="4">
        <v>469658</v>
      </c>
      <c r="X61" s="4">
        <v>402567</v>
      </c>
      <c r="Y61" s="4">
        <v>977847</v>
      </c>
      <c r="Z61" s="4">
        <v>738081</v>
      </c>
      <c r="AA61" s="4">
        <v>339090</v>
      </c>
      <c r="AB61" s="4">
        <v>594104</v>
      </c>
      <c r="AC61" s="4">
        <v>424730</v>
      </c>
      <c r="AD61" s="4">
        <v>848856</v>
      </c>
      <c r="AE61" s="4">
        <v>702219</v>
      </c>
      <c r="AF61" s="4">
        <v>751871</v>
      </c>
      <c r="AG61" s="4">
        <v>715777</v>
      </c>
      <c r="AH61" s="4">
        <v>473364</v>
      </c>
      <c r="AI61" s="4">
        <v>894672</v>
      </c>
      <c r="AJ61" s="4">
        <v>1026245</v>
      </c>
      <c r="AK61" s="4">
        <v>850128</v>
      </c>
      <c r="AL61" s="4">
        <v>803819</v>
      </c>
      <c r="AM61" s="4">
        <v>996814</v>
      </c>
      <c r="AN61" s="4">
        <v>410196</v>
      </c>
      <c r="AO61" s="4">
        <v>721929</v>
      </c>
      <c r="AP61" s="4">
        <v>900088</v>
      </c>
      <c r="AQ61" s="4">
        <v>1316827</v>
      </c>
      <c r="AR61" s="4">
        <v>1054282</v>
      </c>
      <c r="AS61" s="4">
        <v>1240318</v>
      </c>
      <c r="AT61" s="4">
        <v>1086565</v>
      </c>
      <c r="AU61" s="4">
        <v>706730</v>
      </c>
      <c r="AV61" s="4">
        <v>1291056</v>
      </c>
      <c r="AW61" s="4">
        <v>1119778</v>
      </c>
      <c r="AX61" s="4">
        <v>1289336</v>
      </c>
      <c r="AY61" s="4">
        <v>1083303</v>
      </c>
      <c r="AZ61" s="4">
        <v>1406155</v>
      </c>
      <c r="BA61" s="4">
        <v>856935</v>
      </c>
      <c r="BB61" s="4">
        <v>2015121</v>
      </c>
      <c r="BC61" s="4">
        <v>1309288</v>
      </c>
      <c r="BD61" s="4">
        <v>1752760</v>
      </c>
      <c r="BE61" s="4">
        <v>1643671</v>
      </c>
      <c r="BF61" s="4">
        <v>1122850</v>
      </c>
      <c r="BG61" s="4">
        <v>1789439</v>
      </c>
      <c r="BH61" s="4">
        <v>1510930</v>
      </c>
      <c r="BI61" s="4">
        <v>1487009</v>
      </c>
      <c r="BJ61" s="4">
        <v>1226453</v>
      </c>
      <c r="BK61" s="4">
        <v>449647</v>
      </c>
    </row>
    <row r="62" spans="2:66" x14ac:dyDescent="0.2">
      <c r="B62" s="3">
        <v>36161</v>
      </c>
      <c r="C62" s="4">
        <v>107089611</v>
      </c>
      <c r="D62" s="4">
        <v>1029238</v>
      </c>
      <c r="E62" s="4">
        <v>253856</v>
      </c>
      <c r="F62" s="4">
        <v>501009</v>
      </c>
      <c r="G62" s="4">
        <v>443625</v>
      </c>
      <c r="H62" s="4">
        <v>422738</v>
      </c>
      <c r="I62" s="4">
        <v>360779</v>
      </c>
      <c r="J62" s="4">
        <v>411973</v>
      </c>
      <c r="K62" s="4">
        <v>454388</v>
      </c>
      <c r="L62" s="4">
        <v>506843</v>
      </c>
      <c r="M62" s="4">
        <v>388262</v>
      </c>
      <c r="N62" s="4">
        <v>2214913</v>
      </c>
      <c r="O62" s="4">
        <v>476750</v>
      </c>
      <c r="P62" s="4">
        <v>562453</v>
      </c>
      <c r="Q62" s="4">
        <v>365995</v>
      </c>
      <c r="R62" s="4">
        <v>520616</v>
      </c>
      <c r="S62" s="4">
        <v>628718</v>
      </c>
      <c r="T62" s="4">
        <v>607086</v>
      </c>
      <c r="U62" s="4">
        <v>554248</v>
      </c>
      <c r="V62" s="4">
        <v>666789</v>
      </c>
      <c r="W62" s="4">
        <v>482298</v>
      </c>
      <c r="X62" s="4">
        <v>391980</v>
      </c>
      <c r="Y62" s="4">
        <v>1083068</v>
      </c>
      <c r="Z62" s="4">
        <v>749222</v>
      </c>
      <c r="AA62" s="4">
        <v>334754</v>
      </c>
      <c r="AB62" s="4">
        <v>631896</v>
      </c>
      <c r="AC62" s="4">
        <v>439207</v>
      </c>
      <c r="AD62" s="4">
        <v>901308</v>
      </c>
      <c r="AE62" s="4">
        <v>896849</v>
      </c>
      <c r="AF62" s="4">
        <v>735630</v>
      </c>
      <c r="AG62" s="4">
        <v>690570</v>
      </c>
      <c r="AH62" s="4">
        <v>483278</v>
      </c>
      <c r="AI62" s="4">
        <v>851226</v>
      </c>
      <c r="AJ62" s="4">
        <v>1031416</v>
      </c>
      <c r="AK62" s="4">
        <v>888083</v>
      </c>
      <c r="AL62" s="4">
        <v>811806</v>
      </c>
      <c r="AM62" s="4">
        <v>1007038</v>
      </c>
      <c r="AN62" s="4">
        <v>427498</v>
      </c>
      <c r="AO62" s="4">
        <v>688649</v>
      </c>
      <c r="AP62" s="4">
        <v>856454</v>
      </c>
      <c r="AQ62" s="4">
        <v>1307215</v>
      </c>
      <c r="AR62" s="4">
        <v>1003572</v>
      </c>
      <c r="AS62" s="4">
        <v>1256660</v>
      </c>
      <c r="AT62" s="4">
        <v>1068725</v>
      </c>
      <c r="AU62" s="4">
        <v>685066</v>
      </c>
      <c r="AV62" s="4">
        <v>1226806</v>
      </c>
      <c r="AW62" s="4">
        <v>1078645</v>
      </c>
      <c r="AX62" s="4">
        <v>1294004</v>
      </c>
      <c r="AY62" s="4">
        <v>1054492</v>
      </c>
      <c r="AZ62" s="4">
        <v>1277649</v>
      </c>
      <c r="BA62" s="4">
        <v>902381</v>
      </c>
      <c r="BB62" s="4">
        <v>2004598</v>
      </c>
      <c r="BC62" s="4">
        <v>1376656</v>
      </c>
      <c r="BD62" s="4">
        <v>1547034</v>
      </c>
      <c r="BE62" s="4">
        <v>1577363</v>
      </c>
      <c r="BF62" s="4">
        <v>1099279</v>
      </c>
      <c r="BG62" s="4">
        <v>1716165</v>
      </c>
      <c r="BH62" s="4">
        <v>1398484</v>
      </c>
      <c r="BI62" s="4">
        <v>1280221</v>
      </c>
      <c r="BJ62" s="4">
        <v>1340833</v>
      </c>
      <c r="BK62" s="4">
        <v>1155021</v>
      </c>
      <c r="BL62" s="4">
        <v>979189</v>
      </c>
    </row>
    <row r="63" spans="2:66" x14ac:dyDescent="0.2">
      <c r="B63" s="3">
        <v>36192</v>
      </c>
      <c r="C63" s="4">
        <v>97380199</v>
      </c>
      <c r="D63" s="4">
        <v>922626</v>
      </c>
      <c r="E63" s="4">
        <v>215997</v>
      </c>
      <c r="F63" s="4">
        <v>456914</v>
      </c>
      <c r="G63" s="4">
        <v>380273</v>
      </c>
      <c r="H63" s="4">
        <v>370950</v>
      </c>
      <c r="I63" s="4">
        <v>376494</v>
      </c>
      <c r="J63" s="4">
        <v>377916</v>
      </c>
      <c r="K63" s="4">
        <v>416964</v>
      </c>
      <c r="L63" s="4">
        <v>452990</v>
      </c>
      <c r="M63" s="4">
        <v>339222</v>
      </c>
      <c r="N63" s="4">
        <v>2093260</v>
      </c>
      <c r="O63" s="4">
        <v>433456</v>
      </c>
      <c r="P63" s="4">
        <v>534171</v>
      </c>
      <c r="Q63" s="4">
        <v>325821</v>
      </c>
      <c r="R63" s="4">
        <v>436433</v>
      </c>
      <c r="S63" s="4">
        <v>544080</v>
      </c>
      <c r="T63" s="4">
        <v>515775</v>
      </c>
      <c r="U63" s="4">
        <v>479601</v>
      </c>
      <c r="V63" s="4">
        <v>609009</v>
      </c>
      <c r="W63" s="4">
        <v>421015</v>
      </c>
      <c r="X63" s="4">
        <v>382241</v>
      </c>
      <c r="Y63" s="4">
        <v>969434</v>
      </c>
      <c r="Z63" s="4">
        <v>670206</v>
      </c>
      <c r="AA63" s="4">
        <v>314338</v>
      </c>
      <c r="AB63" s="4">
        <v>581123</v>
      </c>
      <c r="AC63" s="4">
        <v>392246</v>
      </c>
      <c r="AD63" s="4">
        <v>700155</v>
      </c>
      <c r="AE63" s="4">
        <v>589890</v>
      </c>
      <c r="AF63" s="4">
        <v>666440</v>
      </c>
      <c r="AG63" s="4">
        <v>608905</v>
      </c>
      <c r="AH63" s="4">
        <v>416540</v>
      </c>
      <c r="AI63" s="4">
        <v>721704</v>
      </c>
      <c r="AJ63" s="4">
        <v>932253</v>
      </c>
      <c r="AK63" s="4">
        <v>750456</v>
      </c>
      <c r="AL63" s="4">
        <v>723143</v>
      </c>
      <c r="AM63" s="4">
        <v>891090</v>
      </c>
      <c r="AN63" s="4">
        <v>394715</v>
      </c>
      <c r="AO63" s="4">
        <v>587513</v>
      </c>
      <c r="AP63" s="4">
        <v>759019</v>
      </c>
      <c r="AQ63" s="4">
        <v>1218220</v>
      </c>
      <c r="AR63" s="4">
        <v>894676</v>
      </c>
      <c r="AS63" s="4">
        <v>1099276</v>
      </c>
      <c r="AT63" s="4">
        <v>919037</v>
      </c>
      <c r="AU63" s="4">
        <v>613480</v>
      </c>
      <c r="AV63" s="4">
        <v>1080390</v>
      </c>
      <c r="AW63" s="4">
        <v>925837</v>
      </c>
      <c r="AX63" s="4">
        <v>1057368</v>
      </c>
      <c r="AY63" s="4">
        <v>916080</v>
      </c>
      <c r="AZ63" s="4">
        <v>1066376</v>
      </c>
      <c r="BA63" s="4">
        <v>804146</v>
      </c>
      <c r="BB63" s="4">
        <v>1766239</v>
      </c>
      <c r="BC63" s="4">
        <v>1308389</v>
      </c>
      <c r="BD63" s="4">
        <v>1591969</v>
      </c>
      <c r="BE63" s="4">
        <v>1388407</v>
      </c>
      <c r="BF63" s="4">
        <v>965319</v>
      </c>
      <c r="BG63" s="4">
        <v>1556226</v>
      </c>
      <c r="BH63" s="4">
        <v>1177514</v>
      </c>
      <c r="BI63" s="4">
        <v>1231123</v>
      </c>
      <c r="BJ63" s="4">
        <v>1133739</v>
      </c>
      <c r="BK63" s="4">
        <v>1017374</v>
      </c>
      <c r="BL63" s="4">
        <v>1176962</v>
      </c>
      <c r="BM63" s="4">
        <v>725518</v>
      </c>
    </row>
    <row r="64" spans="2:66" x14ac:dyDescent="0.2">
      <c r="B64" s="3">
        <v>36220</v>
      </c>
      <c r="C64" s="4">
        <v>104184644</v>
      </c>
      <c r="D64" s="4">
        <v>914778</v>
      </c>
      <c r="E64" s="4">
        <v>218923</v>
      </c>
      <c r="F64" s="4">
        <v>501667</v>
      </c>
      <c r="G64" s="4">
        <v>395129</v>
      </c>
      <c r="H64" s="4">
        <v>394998</v>
      </c>
      <c r="I64" s="4">
        <v>398435</v>
      </c>
      <c r="J64" s="4">
        <v>402953</v>
      </c>
      <c r="K64" s="4">
        <v>458978</v>
      </c>
      <c r="L64" s="4">
        <v>497155</v>
      </c>
      <c r="M64" s="4">
        <v>351713</v>
      </c>
      <c r="N64" s="4">
        <v>2470832</v>
      </c>
      <c r="O64" s="4">
        <v>462445</v>
      </c>
      <c r="P64" s="4">
        <v>579790</v>
      </c>
      <c r="Q64" s="4">
        <v>353128</v>
      </c>
      <c r="R64" s="4">
        <v>448698</v>
      </c>
      <c r="S64" s="4">
        <v>590236</v>
      </c>
      <c r="T64" s="4">
        <v>558605</v>
      </c>
      <c r="U64" s="4">
        <v>563551</v>
      </c>
      <c r="V64" s="4">
        <v>617698</v>
      </c>
      <c r="W64" s="4">
        <v>480335</v>
      </c>
      <c r="X64" s="4">
        <v>404980</v>
      </c>
      <c r="Y64" s="4">
        <v>1059247</v>
      </c>
      <c r="Z64" s="4">
        <v>749701</v>
      </c>
      <c r="AA64" s="4">
        <v>358767</v>
      </c>
      <c r="AB64" s="4">
        <v>730300</v>
      </c>
      <c r="AC64" s="4">
        <v>425355</v>
      </c>
      <c r="AD64" s="4">
        <v>681096</v>
      </c>
      <c r="AE64" s="4">
        <v>654154</v>
      </c>
      <c r="AF64" s="4">
        <v>737523</v>
      </c>
      <c r="AG64" s="4">
        <v>683583</v>
      </c>
      <c r="AH64" s="4">
        <v>405071</v>
      </c>
      <c r="AI64" s="4">
        <v>780089</v>
      </c>
      <c r="AJ64" s="4">
        <v>1030085</v>
      </c>
      <c r="AK64" s="4">
        <v>800899</v>
      </c>
      <c r="AL64" s="4">
        <v>787439</v>
      </c>
      <c r="AM64" s="4">
        <v>951914</v>
      </c>
      <c r="AN64" s="4">
        <v>413697</v>
      </c>
      <c r="AO64" s="4">
        <v>616006</v>
      </c>
      <c r="AP64" s="4">
        <v>807432</v>
      </c>
      <c r="AQ64" s="4">
        <v>1183934</v>
      </c>
      <c r="AR64" s="4">
        <v>1003848</v>
      </c>
      <c r="AS64" s="4">
        <v>1163863</v>
      </c>
      <c r="AT64" s="4">
        <v>993239</v>
      </c>
      <c r="AU64" s="4">
        <v>626003</v>
      </c>
      <c r="AV64" s="4">
        <v>1120283</v>
      </c>
      <c r="AW64" s="4">
        <v>1036174</v>
      </c>
      <c r="AX64" s="4">
        <v>1111137</v>
      </c>
      <c r="AY64" s="4">
        <v>964936</v>
      </c>
      <c r="AZ64" s="4">
        <v>1290936</v>
      </c>
      <c r="BA64" s="4">
        <v>872839</v>
      </c>
      <c r="BB64" s="4">
        <v>1915165</v>
      </c>
      <c r="BC64" s="4">
        <v>1330420</v>
      </c>
      <c r="BD64" s="4">
        <v>1723632</v>
      </c>
      <c r="BE64" s="4">
        <v>1493035</v>
      </c>
      <c r="BF64" s="4">
        <v>954571</v>
      </c>
      <c r="BG64" s="4">
        <v>1736556</v>
      </c>
      <c r="BH64" s="4">
        <v>1291817</v>
      </c>
      <c r="BI64" s="4">
        <v>1347524</v>
      </c>
      <c r="BJ64" s="4">
        <v>1239485</v>
      </c>
      <c r="BK64" s="4">
        <v>1014268</v>
      </c>
      <c r="BL64" s="4">
        <v>1284441</v>
      </c>
      <c r="BM64" s="4">
        <v>1201350</v>
      </c>
      <c r="BN64" s="4">
        <v>940099</v>
      </c>
    </row>
    <row r="65" spans="2:82" x14ac:dyDescent="0.2">
      <c r="B65" s="3">
        <v>36251</v>
      </c>
      <c r="C65" s="4">
        <v>102912932</v>
      </c>
      <c r="D65" s="4">
        <v>1057564</v>
      </c>
      <c r="E65" s="4">
        <v>216050</v>
      </c>
      <c r="F65" s="4">
        <v>479837</v>
      </c>
      <c r="G65" s="4">
        <v>423597</v>
      </c>
      <c r="H65" s="4">
        <v>394766</v>
      </c>
      <c r="I65" s="4">
        <v>318729</v>
      </c>
      <c r="J65" s="4">
        <v>385317</v>
      </c>
      <c r="K65" s="4">
        <v>443348</v>
      </c>
      <c r="L65" s="4">
        <v>541518</v>
      </c>
      <c r="M65" s="4">
        <v>360329</v>
      </c>
      <c r="N65" s="4">
        <v>2180035</v>
      </c>
      <c r="O65" s="4">
        <v>479376</v>
      </c>
      <c r="P65" s="4">
        <v>568449</v>
      </c>
      <c r="Q65" s="4">
        <v>330324</v>
      </c>
      <c r="R65" s="4">
        <v>442947</v>
      </c>
      <c r="S65" s="4">
        <v>578080</v>
      </c>
      <c r="T65" s="4">
        <v>517586</v>
      </c>
      <c r="U65" s="4">
        <v>559173</v>
      </c>
      <c r="V65" s="4">
        <v>603598</v>
      </c>
      <c r="W65" s="4">
        <v>469379</v>
      </c>
      <c r="X65" s="4">
        <v>378048</v>
      </c>
      <c r="Y65" s="4">
        <v>1017740</v>
      </c>
      <c r="Z65" s="4">
        <v>738746</v>
      </c>
      <c r="AA65" s="4">
        <v>341891</v>
      </c>
      <c r="AB65" s="4">
        <v>504375</v>
      </c>
      <c r="AC65" s="4">
        <v>425796</v>
      </c>
      <c r="AD65" s="4">
        <v>676804</v>
      </c>
      <c r="AE65" s="4">
        <v>631107</v>
      </c>
      <c r="AF65" s="4">
        <v>700722</v>
      </c>
      <c r="AG65" s="4">
        <v>671869</v>
      </c>
      <c r="AH65" s="4">
        <v>413846</v>
      </c>
      <c r="AI65" s="4">
        <v>736303</v>
      </c>
      <c r="AJ65" s="4">
        <v>990982</v>
      </c>
      <c r="AK65" s="4">
        <v>755297</v>
      </c>
      <c r="AL65" s="4">
        <v>749533</v>
      </c>
      <c r="AM65" s="4">
        <v>892483</v>
      </c>
      <c r="AN65" s="4">
        <v>422894</v>
      </c>
      <c r="AO65" s="4">
        <v>644079</v>
      </c>
      <c r="AP65" s="4">
        <v>805073</v>
      </c>
      <c r="AQ65" s="4">
        <v>1466348</v>
      </c>
      <c r="AR65" s="4">
        <v>929609</v>
      </c>
      <c r="AS65" s="4">
        <v>1118608</v>
      </c>
      <c r="AT65" s="4">
        <v>994356</v>
      </c>
      <c r="AU65" s="4">
        <v>686702</v>
      </c>
      <c r="AV65" s="4">
        <v>1073816</v>
      </c>
      <c r="AW65" s="4">
        <v>923923</v>
      </c>
      <c r="AX65" s="4">
        <v>1019139</v>
      </c>
      <c r="AY65" s="4">
        <v>968932</v>
      </c>
      <c r="AZ65" s="4">
        <v>1079924</v>
      </c>
      <c r="BA65" s="4">
        <v>841167</v>
      </c>
      <c r="BB65" s="4">
        <v>1866080</v>
      </c>
      <c r="BC65" s="4">
        <v>1277027</v>
      </c>
      <c r="BD65" s="4">
        <v>1693912</v>
      </c>
      <c r="BE65" s="4">
        <v>1280378</v>
      </c>
      <c r="BF65" s="4">
        <v>930632</v>
      </c>
      <c r="BG65" s="4">
        <v>1579916</v>
      </c>
      <c r="BH65" s="4">
        <v>1192739</v>
      </c>
      <c r="BI65" s="4">
        <v>1228340</v>
      </c>
      <c r="BJ65" s="4">
        <v>1122639</v>
      </c>
      <c r="BK65" s="4">
        <v>868245</v>
      </c>
      <c r="BL65" s="4">
        <v>1198459</v>
      </c>
      <c r="BM65" s="4">
        <v>1115397</v>
      </c>
      <c r="BN65" s="4">
        <v>1568531</v>
      </c>
      <c r="BO65" s="4">
        <v>1432939</v>
      </c>
    </row>
    <row r="66" spans="2:82" x14ac:dyDescent="0.2">
      <c r="B66" s="3">
        <v>36281</v>
      </c>
      <c r="C66" s="4">
        <v>106222654</v>
      </c>
      <c r="D66" s="4">
        <v>1131862</v>
      </c>
      <c r="E66" s="4">
        <v>227220</v>
      </c>
      <c r="F66" s="4">
        <v>489844</v>
      </c>
      <c r="G66" s="4">
        <v>426872</v>
      </c>
      <c r="H66" s="4">
        <v>403136</v>
      </c>
      <c r="I66" s="4">
        <v>367884</v>
      </c>
      <c r="J66" s="4">
        <v>397987</v>
      </c>
      <c r="K66" s="4">
        <v>458201</v>
      </c>
      <c r="L66" s="4">
        <v>481424</v>
      </c>
      <c r="M66" s="4">
        <v>396042</v>
      </c>
      <c r="N66" s="4">
        <v>2139020</v>
      </c>
      <c r="O66" s="4">
        <v>475699</v>
      </c>
      <c r="P66" s="4">
        <v>566373</v>
      </c>
      <c r="Q66" s="4">
        <v>341145</v>
      </c>
      <c r="R66" s="4">
        <v>467421</v>
      </c>
      <c r="S66" s="4">
        <v>594498</v>
      </c>
      <c r="T66" s="4">
        <v>525337</v>
      </c>
      <c r="U66" s="4">
        <v>576529</v>
      </c>
      <c r="V66" s="4">
        <v>572095</v>
      </c>
      <c r="W66" s="4">
        <v>443199</v>
      </c>
      <c r="X66" s="4">
        <v>396356</v>
      </c>
      <c r="Y66" s="4">
        <v>1078061</v>
      </c>
      <c r="Z66" s="4">
        <v>738428</v>
      </c>
      <c r="AA66" s="4">
        <v>339576</v>
      </c>
      <c r="AB66" s="4">
        <v>673606</v>
      </c>
      <c r="AC66" s="4">
        <v>431876</v>
      </c>
      <c r="AD66" s="4">
        <v>678254</v>
      </c>
      <c r="AE66" s="4">
        <v>670317</v>
      </c>
      <c r="AF66" s="4">
        <v>706349</v>
      </c>
      <c r="AG66" s="4">
        <v>640352</v>
      </c>
      <c r="AH66" s="4">
        <v>476248</v>
      </c>
      <c r="AI66" s="4">
        <v>745401</v>
      </c>
      <c r="AJ66" s="4">
        <v>1058466</v>
      </c>
      <c r="AK66" s="4">
        <v>875681</v>
      </c>
      <c r="AL66" s="4">
        <v>803961</v>
      </c>
      <c r="AM66" s="4">
        <v>936832</v>
      </c>
      <c r="AN66" s="4">
        <v>428901</v>
      </c>
      <c r="AO66" s="4">
        <v>692774</v>
      </c>
      <c r="AP66" s="4">
        <v>844412</v>
      </c>
      <c r="AQ66" s="4">
        <v>1345462</v>
      </c>
      <c r="AR66" s="4">
        <v>874131</v>
      </c>
      <c r="AS66" s="4">
        <v>1188620</v>
      </c>
      <c r="AT66" s="4">
        <v>976066</v>
      </c>
      <c r="AU66" s="4">
        <v>710092</v>
      </c>
      <c r="AV66" s="4">
        <v>1079866</v>
      </c>
      <c r="AW66" s="4">
        <v>857810</v>
      </c>
      <c r="AX66" s="4">
        <v>1073409</v>
      </c>
      <c r="AY66" s="4">
        <v>1014366</v>
      </c>
      <c r="AZ66" s="4">
        <v>1205842</v>
      </c>
      <c r="BA66" s="4">
        <v>819748</v>
      </c>
      <c r="BB66" s="4">
        <v>1853047</v>
      </c>
      <c r="BC66" s="4">
        <v>1021030</v>
      </c>
      <c r="BD66" s="4">
        <v>1641327</v>
      </c>
      <c r="BE66" s="4">
        <v>1286467</v>
      </c>
      <c r="BF66" s="4">
        <v>927688</v>
      </c>
      <c r="BG66" s="4">
        <v>1578451</v>
      </c>
      <c r="BH66" s="4">
        <v>1156806</v>
      </c>
      <c r="BI66" s="4">
        <v>1234936</v>
      </c>
      <c r="BJ66" s="4">
        <v>1085366</v>
      </c>
      <c r="BK66" s="4">
        <v>888181</v>
      </c>
      <c r="BL66" s="4">
        <v>1155896</v>
      </c>
      <c r="BM66" s="4">
        <v>1270246</v>
      </c>
      <c r="BN66" s="4">
        <v>1515190</v>
      </c>
      <c r="BO66" s="4">
        <v>2284825</v>
      </c>
      <c r="BP66" s="4">
        <v>721676</v>
      </c>
    </row>
    <row r="67" spans="2:82" x14ac:dyDescent="0.2">
      <c r="B67" s="3">
        <v>36312</v>
      </c>
      <c r="C67" s="4">
        <v>103637814</v>
      </c>
      <c r="D67" s="4">
        <v>1042020</v>
      </c>
      <c r="E67" s="4">
        <v>224876</v>
      </c>
      <c r="F67" s="4">
        <v>488998</v>
      </c>
      <c r="G67" s="4">
        <v>423037</v>
      </c>
      <c r="H67" s="4">
        <v>395592</v>
      </c>
      <c r="I67" s="4">
        <v>347153</v>
      </c>
      <c r="J67" s="4">
        <v>392888</v>
      </c>
      <c r="K67" s="4">
        <v>534822</v>
      </c>
      <c r="L67" s="4">
        <v>426806</v>
      </c>
      <c r="M67" s="4">
        <v>389906</v>
      </c>
      <c r="N67" s="4">
        <v>2233792</v>
      </c>
      <c r="O67" s="4">
        <v>407010</v>
      </c>
      <c r="P67" s="4">
        <v>553346</v>
      </c>
      <c r="Q67" s="4">
        <v>333080</v>
      </c>
      <c r="R67" s="4">
        <v>472856</v>
      </c>
      <c r="S67" s="4">
        <v>582053</v>
      </c>
      <c r="T67" s="4">
        <v>502587</v>
      </c>
      <c r="U67" s="4">
        <v>552477</v>
      </c>
      <c r="V67" s="4">
        <v>526577</v>
      </c>
      <c r="W67" s="4">
        <v>411536</v>
      </c>
      <c r="X67" s="4">
        <v>387124</v>
      </c>
      <c r="Y67" s="4">
        <v>1057704</v>
      </c>
      <c r="Z67" s="4">
        <v>683874</v>
      </c>
      <c r="AA67" s="4">
        <v>322302</v>
      </c>
      <c r="AB67" s="4">
        <v>511661</v>
      </c>
      <c r="AC67" s="4">
        <v>372893</v>
      </c>
      <c r="AD67" s="4">
        <v>640841</v>
      </c>
      <c r="AE67" s="4">
        <v>637525</v>
      </c>
      <c r="AF67" s="4">
        <v>712298</v>
      </c>
      <c r="AG67" s="4">
        <v>637809</v>
      </c>
      <c r="AH67" s="4">
        <v>429326</v>
      </c>
      <c r="AI67" s="4">
        <v>699688</v>
      </c>
      <c r="AJ67" s="4">
        <v>946965</v>
      </c>
      <c r="AK67" s="4">
        <v>731377</v>
      </c>
      <c r="AL67" s="4">
        <v>753119</v>
      </c>
      <c r="AM67" s="4">
        <v>874942</v>
      </c>
      <c r="AN67" s="4">
        <v>418170</v>
      </c>
      <c r="AO67" s="4">
        <v>715748</v>
      </c>
      <c r="AP67" s="4">
        <v>766549</v>
      </c>
      <c r="AQ67" s="4">
        <v>1236471</v>
      </c>
      <c r="AR67" s="4">
        <v>926578</v>
      </c>
      <c r="AS67" s="4">
        <v>1100446</v>
      </c>
      <c r="AT67" s="4">
        <v>882416</v>
      </c>
      <c r="AU67" s="4">
        <v>629271</v>
      </c>
      <c r="AV67" s="4">
        <v>997872</v>
      </c>
      <c r="AW67" s="4">
        <v>923008</v>
      </c>
      <c r="AX67" s="4">
        <v>1051858</v>
      </c>
      <c r="AY67" s="4">
        <v>925770</v>
      </c>
      <c r="AZ67" s="4">
        <v>1132850</v>
      </c>
      <c r="BA67" s="4">
        <v>813763</v>
      </c>
      <c r="BB67" s="4">
        <v>1712429</v>
      </c>
      <c r="BC67" s="4">
        <v>958380</v>
      </c>
      <c r="BD67" s="4">
        <v>1367235</v>
      </c>
      <c r="BE67" s="4">
        <v>1267631</v>
      </c>
      <c r="BF67" s="4">
        <v>812595</v>
      </c>
      <c r="BG67" s="4">
        <v>1398951</v>
      </c>
      <c r="BH67" s="4">
        <v>1133396</v>
      </c>
      <c r="BI67" s="4">
        <v>1174918</v>
      </c>
      <c r="BJ67" s="4">
        <v>1253037</v>
      </c>
      <c r="BK67" s="4">
        <v>787944</v>
      </c>
      <c r="BL67" s="4">
        <v>916755</v>
      </c>
      <c r="BM67" s="4">
        <v>1132752</v>
      </c>
      <c r="BN67" s="4">
        <v>1183724</v>
      </c>
      <c r="BO67" s="4">
        <v>2059736</v>
      </c>
      <c r="BP67" s="4">
        <v>1217310</v>
      </c>
      <c r="BQ67" s="4">
        <v>976662</v>
      </c>
    </row>
    <row r="68" spans="2:82" x14ac:dyDescent="0.2">
      <c r="B68" s="3">
        <v>36342</v>
      </c>
      <c r="C68" s="4">
        <v>106844299</v>
      </c>
      <c r="D68" s="4">
        <v>1070474</v>
      </c>
      <c r="E68" s="4">
        <v>230079</v>
      </c>
      <c r="F68" s="4">
        <v>485921</v>
      </c>
      <c r="G68" s="4">
        <v>453675</v>
      </c>
      <c r="H68" s="4">
        <v>399095</v>
      </c>
      <c r="I68" s="4">
        <v>352635</v>
      </c>
      <c r="J68" s="4">
        <v>394582</v>
      </c>
      <c r="K68" s="4">
        <v>459971</v>
      </c>
      <c r="L68" s="4">
        <v>485667</v>
      </c>
      <c r="M68" s="4">
        <v>407167</v>
      </c>
      <c r="N68" s="4">
        <v>2304827</v>
      </c>
      <c r="O68" s="4">
        <v>484659</v>
      </c>
      <c r="P68" s="4">
        <v>522591</v>
      </c>
      <c r="Q68" s="4">
        <v>378589</v>
      </c>
      <c r="R68" s="4">
        <v>488546</v>
      </c>
      <c r="S68" s="4">
        <v>599204</v>
      </c>
      <c r="T68" s="4">
        <v>540255</v>
      </c>
      <c r="U68" s="4">
        <v>550237</v>
      </c>
      <c r="V68" s="4">
        <v>542540</v>
      </c>
      <c r="W68" s="4">
        <v>413215</v>
      </c>
      <c r="X68" s="4">
        <v>360152</v>
      </c>
      <c r="Y68" s="4">
        <v>1080756</v>
      </c>
      <c r="Z68" s="4">
        <v>717479</v>
      </c>
      <c r="AA68" s="4">
        <v>330895</v>
      </c>
      <c r="AB68" s="4">
        <v>496030</v>
      </c>
      <c r="AC68" s="4">
        <v>460834</v>
      </c>
      <c r="AD68" s="4">
        <v>635332</v>
      </c>
      <c r="AE68" s="4">
        <v>661801</v>
      </c>
      <c r="AF68" s="4">
        <v>741994</v>
      </c>
      <c r="AG68" s="4">
        <v>637747</v>
      </c>
      <c r="AH68" s="4">
        <v>496693</v>
      </c>
      <c r="AI68" s="4">
        <v>729704</v>
      </c>
      <c r="AJ68" s="4">
        <v>972822</v>
      </c>
      <c r="AK68" s="4">
        <v>638383</v>
      </c>
      <c r="AL68" s="4">
        <v>751213</v>
      </c>
      <c r="AM68" s="4">
        <v>891971</v>
      </c>
      <c r="AN68" s="4">
        <v>408503</v>
      </c>
      <c r="AO68" s="4">
        <v>670678</v>
      </c>
      <c r="AP68" s="4">
        <v>705634</v>
      </c>
      <c r="AQ68" s="4">
        <v>1276664</v>
      </c>
      <c r="AR68" s="4">
        <v>850908</v>
      </c>
      <c r="AS68" s="4">
        <v>1123767</v>
      </c>
      <c r="AT68" s="4">
        <v>867236</v>
      </c>
      <c r="AU68" s="4">
        <v>621658</v>
      </c>
      <c r="AV68" s="4">
        <v>1002319</v>
      </c>
      <c r="AW68" s="4">
        <v>952408</v>
      </c>
      <c r="AX68" s="4">
        <v>1058607</v>
      </c>
      <c r="AY68" s="4">
        <v>918030</v>
      </c>
      <c r="AZ68" s="4">
        <v>1103574</v>
      </c>
      <c r="BA68" s="4">
        <v>821511</v>
      </c>
      <c r="BB68" s="4">
        <v>1862129</v>
      </c>
      <c r="BC68" s="4">
        <v>948010</v>
      </c>
      <c r="BD68" s="4">
        <v>1421840</v>
      </c>
      <c r="BE68" s="4">
        <v>1457348</v>
      </c>
      <c r="BF68" s="4">
        <v>801156</v>
      </c>
      <c r="BG68" s="4">
        <v>1545492</v>
      </c>
      <c r="BH68" s="4">
        <v>1016727</v>
      </c>
      <c r="BI68" s="4">
        <v>1197319</v>
      </c>
      <c r="BJ68" s="4">
        <v>1252641</v>
      </c>
      <c r="BK68" s="4">
        <v>878524</v>
      </c>
      <c r="BL68" s="4">
        <v>848302</v>
      </c>
      <c r="BM68" s="4">
        <v>1123819</v>
      </c>
      <c r="BN68" s="4">
        <v>1111168</v>
      </c>
      <c r="BO68" s="4">
        <v>1972795</v>
      </c>
      <c r="BP68" s="4">
        <v>1124979</v>
      </c>
      <c r="BQ68" s="4">
        <v>2272830</v>
      </c>
      <c r="BR68" s="4">
        <v>765589</v>
      </c>
    </row>
    <row r="69" spans="2:82" x14ac:dyDescent="0.2">
      <c r="B69" s="3">
        <v>36373</v>
      </c>
      <c r="C69" s="4">
        <v>106399007</v>
      </c>
      <c r="D69" s="4">
        <v>1049211</v>
      </c>
      <c r="E69" s="4">
        <v>223788</v>
      </c>
      <c r="F69" s="4">
        <v>467240</v>
      </c>
      <c r="G69" s="4">
        <v>446519</v>
      </c>
      <c r="H69" s="4">
        <v>398571</v>
      </c>
      <c r="I69" s="4">
        <v>336876</v>
      </c>
      <c r="J69" s="4">
        <v>370497</v>
      </c>
      <c r="K69" s="4">
        <v>443017</v>
      </c>
      <c r="L69" s="4">
        <v>431003</v>
      </c>
      <c r="M69" s="4">
        <v>438297</v>
      </c>
      <c r="N69" s="4">
        <v>2267967</v>
      </c>
      <c r="O69" s="4">
        <v>490824</v>
      </c>
      <c r="P69" s="4">
        <v>508237</v>
      </c>
      <c r="Q69" s="4">
        <v>373448</v>
      </c>
      <c r="R69" s="4">
        <v>483941</v>
      </c>
      <c r="S69" s="4">
        <v>592871</v>
      </c>
      <c r="T69" s="4">
        <v>484160</v>
      </c>
      <c r="U69" s="4">
        <v>539769</v>
      </c>
      <c r="V69" s="4">
        <v>550261</v>
      </c>
      <c r="W69" s="4">
        <v>411531</v>
      </c>
      <c r="X69" s="4">
        <v>387591</v>
      </c>
      <c r="Y69" s="4">
        <v>1042844</v>
      </c>
      <c r="Z69" s="4">
        <v>687100</v>
      </c>
      <c r="AA69" s="4">
        <v>354602</v>
      </c>
      <c r="AB69" s="4">
        <v>566060</v>
      </c>
      <c r="AC69" s="4">
        <v>389296</v>
      </c>
      <c r="AD69" s="4">
        <v>601301</v>
      </c>
      <c r="AE69" s="4">
        <v>639534</v>
      </c>
      <c r="AF69" s="4">
        <v>690629</v>
      </c>
      <c r="AG69" s="4">
        <v>606949</v>
      </c>
      <c r="AH69" s="4">
        <v>475234</v>
      </c>
      <c r="AI69" s="4">
        <v>697013</v>
      </c>
      <c r="AJ69" s="4">
        <v>938311</v>
      </c>
      <c r="AK69" s="4">
        <v>752907</v>
      </c>
      <c r="AL69" s="4">
        <v>792249</v>
      </c>
      <c r="AM69" s="4">
        <v>833778</v>
      </c>
      <c r="AN69" s="4">
        <v>394819</v>
      </c>
      <c r="AO69" s="4">
        <v>621160</v>
      </c>
      <c r="AP69" s="4">
        <v>744526</v>
      </c>
      <c r="AQ69" s="4">
        <v>1272300</v>
      </c>
      <c r="AR69" s="4">
        <v>792051</v>
      </c>
      <c r="AS69" s="4">
        <v>1086580</v>
      </c>
      <c r="AT69" s="4">
        <v>872436</v>
      </c>
      <c r="AU69" s="4">
        <v>607375</v>
      </c>
      <c r="AV69" s="4">
        <v>1007115</v>
      </c>
      <c r="AW69" s="4">
        <v>884958</v>
      </c>
      <c r="AX69" s="4">
        <v>1042774</v>
      </c>
      <c r="AY69" s="4">
        <v>903539</v>
      </c>
      <c r="AZ69" s="4">
        <v>1071747</v>
      </c>
      <c r="BA69" s="4">
        <v>779526</v>
      </c>
      <c r="BB69" s="4">
        <v>1716490</v>
      </c>
      <c r="BC69" s="4">
        <v>893849</v>
      </c>
      <c r="BD69" s="4">
        <v>1501707</v>
      </c>
      <c r="BE69" s="4">
        <v>1291910</v>
      </c>
      <c r="BF69" s="4">
        <v>776635</v>
      </c>
      <c r="BG69" s="4">
        <v>1644007</v>
      </c>
      <c r="BH69" s="4">
        <v>931692</v>
      </c>
      <c r="BI69" s="4">
        <v>1195163</v>
      </c>
      <c r="BJ69" s="4">
        <v>1146945</v>
      </c>
      <c r="BK69" s="4">
        <v>879257</v>
      </c>
      <c r="BL69" s="4">
        <v>818666</v>
      </c>
      <c r="BM69" s="4">
        <v>1143348</v>
      </c>
      <c r="BN69" s="4">
        <v>1018069</v>
      </c>
      <c r="BO69" s="4">
        <v>1723162</v>
      </c>
      <c r="BP69" s="4">
        <v>1136424</v>
      </c>
      <c r="BQ69" s="4">
        <v>2424794</v>
      </c>
      <c r="BR69" s="4">
        <v>1450556</v>
      </c>
      <c r="BS69" s="4">
        <v>889220</v>
      </c>
    </row>
    <row r="70" spans="2:82" x14ac:dyDescent="0.2">
      <c r="B70" s="3">
        <v>36404</v>
      </c>
      <c r="C70" s="4">
        <v>101621262</v>
      </c>
      <c r="D70" s="4">
        <v>1017719</v>
      </c>
      <c r="E70" s="4">
        <v>208532</v>
      </c>
      <c r="F70" s="4">
        <v>399871</v>
      </c>
      <c r="G70" s="4">
        <v>423798</v>
      </c>
      <c r="H70" s="4">
        <v>373190</v>
      </c>
      <c r="I70" s="4">
        <v>334673</v>
      </c>
      <c r="J70" s="4">
        <v>326833</v>
      </c>
      <c r="K70" s="4">
        <v>397822</v>
      </c>
      <c r="L70" s="4">
        <v>438901</v>
      </c>
      <c r="M70" s="4">
        <v>421654</v>
      </c>
      <c r="N70" s="4">
        <v>2312535</v>
      </c>
      <c r="O70" s="4">
        <v>466559</v>
      </c>
      <c r="P70" s="4">
        <v>478990</v>
      </c>
      <c r="Q70" s="4">
        <v>337828</v>
      </c>
      <c r="R70" s="4">
        <v>437118</v>
      </c>
      <c r="S70" s="4">
        <v>543743</v>
      </c>
      <c r="T70" s="4">
        <v>517342</v>
      </c>
      <c r="U70" s="4">
        <v>471675</v>
      </c>
      <c r="V70" s="4">
        <v>563863</v>
      </c>
      <c r="W70" s="4">
        <v>390631</v>
      </c>
      <c r="X70" s="4">
        <v>400980</v>
      </c>
      <c r="Y70" s="4">
        <v>1034349</v>
      </c>
      <c r="Z70" s="4">
        <v>654863</v>
      </c>
      <c r="AA70" s="4">
        <v>341150</v>
      </c>
      <c r="AB70" s="4">
        <v>543097</v>
      </c>
      <c r="AC70" s="4">
        <v>378420</v>
      </c>
      <c r="AD70" s="4">
        <v>551697</v>
      </c>
      <c r="AE70" s="4">
        <v>637216</v>
      </c>
      <c r="AF70" s="4">
        <v>667673</v>
      </c>
      <c r="AG70" s="4">
        <v>554736</v>
      </c>
      <c r="AH70" s="4">
        <v>474121</v>
      </c>
      <c r="AI70" s="4">
        <v>685379</v>
      </c>
      <c r="AJ70" s="4">
        <v>901000</v>
      </c>
      <c r="AK70" s="4">
        <v>727337</v>
      </c>
      <c r="AL70" s="4">
        <v>738950</v>
      </c>
      <c r="AM70" s="4">
        <v>810177</v>
      </c>
      <c r="AN70" s="4">
        <v>377720</v>
      </c>
      <c r="AO70" s="4">
        <v>610924</v>
      </c>
      <c r="AP70" s="4">
        <v>648881</v>
      </c>
      <c r="AQ70" s="4">
        <v>1205119</v>
      </c>
      <c r="AR70" s="4">
        <v>751397</v>
      </c>
      <c r="AS70" s="4">
        <v>1020304</v>
      </c>
      <c r="AT70" s="4">
        <v>835567</v>
      </c>
      <c r="AU70" s="4">
        <v>566494</v>
      </c>
      <c r="AV70" s="4">
        <v>960435</v>
      </c>
      <c r="AW70" s="4">
        <v>810772</v>
      </c>
      <c r="AX70" s="4">
        <v>950997</v>
      </c>
      <c r="AY70" s="4">
        <v>852456</v>
      </c>
      <c r="AZ70" s="4">
        <v>986900</v>
      </c>
      <c r="BA70" s="4">
        <v>783349</v>
      </c>
      <c r="BB70" s="4">
        <v>1624216</v>
      </c>
      <c r="BC70" s="4">
        <v>843028</v>
      </c>
      <c r="BD70" s="4">
        <v>1511270</v>
      </c>
      <c r="BE70" s="4">
        <v>1060201</v>
      </c>
      <c r="BF70" s="4">
        <v>729705</v>
      </c>
      <c r="BG70" s="4">
        <v>1875737</v>
      </c>
      <c r="BH70" s="4">
        <v>975934</v>
      </c>
      <c r="BI70" s="4">
        <v>1030811</v>
      </c>
      <c r="BJ70" s="4">
        <v>1065805</v>
      </c>
      <c r="BK70" s="4">
        <v>794542</v>
      </c>
      <c r="BL70" s="4">
        <v>806683</v>
      </c>
      <c r="BM70" s="4">
        <v>995132</v>
      </c>
      <c r="BN70" s="4">
        <v>904169</v>
      </c>
      <c r="BO70" s="4">
        <v>1536955</v>
      </c>
      <c r="BP70" s="4">
        <v>1024484</v>
      </c>
      <c r="BQ70" s="4">
        <v>2112414</v>
      </c>
      <c r="BR70" s="4">
        <v>1401477</v>
      </c>
      <c r="BS70" s="4">
        <v>1333820</v>
      </c>
      <c r="BT70" s="4">
        <v>530045</v>
      </c>
    </row>
    <row r="71" spans="2:82" x14ac:dyDescent="0.2">
      <c r="B71" s="3">
        <v>36434</v>
      </c>
      <c r="C71" s="4">
        <v>103016351</v>
      </c>
      <c r="D71" s="4">
        <v>1057021</v>
      </c>
      <c r="E71" s="4">
        <v>214805</v>
      </c>
      <c r="F71" s="4">
        <v>460530</v>
      </c>
      <c r="G71" s="4">
        <v>425751</v>
      </c>
      <c r="H71" s="4">
        <v>394112</v>
      </c>
      <c r="I71" s="4">
        <v>338925</v>
      </c>
      <c r="J71" s="4">
        <v>351927</v>
      </c>
      <c r="K71" s="4">
        <v>420107</v>
      </c>
      <c r="L71" s="4">
        <v>427178</v>
      </c>
      <c r="M71" s="4">
        <v>433286</v>
      </c>
      <c r="N71" s="4">
        <v>2365635</v>
      </c>
      <c r="O71" s="4">
        <v>418082</v>
      </c>
      <c r="P71" s="4">
        <v>505869</v>
      </c>
      <c r="Q71" s="4">
        <v>365692</v>
      </c>
      <c r="R71" s="4">
        <v>431081</v>
      </c>
      <c r="S71" s="4">
        <v>568292</v>
      </c>
      <c r="T71" s="4">
        <v>492427</v>
      </c>
      <c r="U71" s="4">
        <v>446043</v>
      </c>
      <c r="V71" s="4">
        <v>519433</v>
      </c>
      <c r="W71" s="4">
        <v>394510</v>
      </c>
      <c r="X71" s="4">
        <v>393656</v>
      </c>
      <c r="Y71" s="4">
        <v>1080576</v>
      </c>
      <c r="Z71" s="4">
        <v>668895</v>
      </c>
      <c r="AA71" s="4">
        <v>330320</v>
      </c>
      <c r="AB71" s="4">
        <v>557529</v>
      </c>
      <c r="AC71" s="4">
        <v>389977</v>
      </c>
      <c r="AD71" s="4">
        <v>567881</v>
      </c>
      <c r="AE71" s="4">
        <v>673399</v>
      </c>
      <c r="AF71" s="4">
        <v>654033</v>
      </c>
      <c r="AG71" s="4">
        <v>585108</v>
      </c>
      <c r="AH71" s="4">
        <v>479191</v>
      </c>
      <c r="AI71" s="4">
        <v>651284</v>
      </c>
      <c r="AJ71" s="4">
        <v>944259</v>
      </c>
      <c r="AK71" s="4">
        <v>765596</v>
      </c>
      <c r="AL71" s="4">
        <v>716116</v>
      </c>
      <c r="AM71" s="4">
        <v>809010</v>
      </c>
      <c r="AN71" s="4">
        <v>394805</v>
      </c>
      <c r="AO71" s="4">
        <v>650126</v>
      </c>
      <c r="AP71" s="4">
        <v>637881</v>
      </c>
      <c r="AQ71" s="4">
        <v>1210923</v>
      </c>
      <c r="AR71" s="4">
        <v>730946</v>
      </c>
      <c r="AS71" s="4">
        <v>1019582</v>
      </c>
      <c r="AT71" s="4">
        <v>831136</v>
      </c>
      <c r="AU71" s="4">
        <v>611631</v>
      </c>
      <c r="AV71" s="4">
        <v>941819</v>
      </c>
      <c r="AW71" s="4">
        <v>776531</v>
      </c>
      <c r="AX71" s="4">
        <v>961569</v>
      </c>
      <c r="AY71" s="4">
        <v>876501</v>
      </c>
      <c r="AZ71" s="4">
        <v>988861</v>
      </c>
      <c r="BA71" s="4">
        <v>749415</v>
      </c>
      <c r="BB71" s="4">
        <v>2033566</v>
      </c>
      <c r="BC71" s="4">
        <v>845853</v>
      </c>
      <c r="BD71" s="4">
        <v>1576677</v>
      </c>
      <c r="BE71" s="4">
        <v>999738</v>
      </c>
      <c r="BF71" s="4">
        <v>711315</v>
      </c>
      <c r="BG71" s="4">
        <v>2047124</v>
      </c>
      <c r="BH71" s="4">
        <v>954320</v>
      </c>
      <c r="BI71" s="4">
        <v>1022899</v>
      </c>
      <c r="BJ71" s="4">
        <v>1036103</v>
      </c>
      <c r="BK71" s="4">
        <v>798133</v>
      </c>
      <c r="BL71" s="4">
        <v>789279</v>
      </c>
      <c r="BM71" s="4">
        <v>1016523</v>
      </c>
      <c r="BN71" s="4">
        <v>986662</v>
      </c>
      <c r="BO71" s="4">
        <v>1517157</v>
      </c>
      <c r="BP71" s="4">
        <v>1122371</v>
      </c>
      <c r="BQ71" s="4">
        <v>2034994</v>
      </c>
      <c r="BR71" s="4">
        <v>1363654</v>
      </c>
      <c r="BS71" s="4">
        <v>1312816</v>
      </c>
      <c r="BT71" s="4">
        <v>1067405</v>
      </c>
      <c r="BU71" s="4">
        <v>632354</v>
      </c>
    </row>
    <row r="72" spans="2:82" x14ac:dyDescent="0.2">
      <c r="B72" s="3">
        <v>36465</v>
      </c>
      <c r="C72" s="4">
        <v>100005535</v>
      </c>
      <c r="D72" s="4">
        <v>1056290</v>
      </c>
      <c r="E72" s="4">
        <v>209321</v>
      </c>
      <c r="F72" s="4">
        <v>437490</v>
      </c>
      <c r="G72" s="4">
        <v>410454</v>
      </c>
      <c r="H72" s="4">
        <v>369901</v>
      </c>
      <c r="I72" s="4">
        <v>309065</v>
      </c>
      <c r="J72" s="4">
        <v>340927</v>
      </c>
      <c r="K72" s="4">
        <v>410646</v>
      </c>
      <c r="L72" s="4">
        <v>401753</v>
      </c>
      <c r="M72" s="4">
        <v>421706</v>
      </c>
      <c r="N72" s="4">
        <v>2298546</v>
      </c>
      <c r="O72" s="4">
        <v>444725</v>
      </c>
      <c r="P72" s="4">
        <v>506347</v>
      </c>
      <c r="Q72" s="4">
        <v>348977</v>
      </c>
      <c r="R72" s="4">
        <v>365905</v>
      </c>
      <c r="S72" s="4">
        <v>521562</v>
      </c>
      <c r="T72" s="4">
        <v>462561</v>
      </c>
      <c r="U72" s="4">
        <v>477245</v>
      </c>
      <c r="V72" s="4">
        <v>492868</v>
      </c>
      <c r="W72" s="4">
        <v>401258</v>
      </c>
      <c r="X72" s="4">
        <v>359821</v>
      </c>
      <c r="Y72" s="4">
        <v>973180</v>
      </c>
      <c r="Z72" s="4">
        <v>641888</v>
      </c>
      <c r="AA72" s="4">
        <v>313310</v>
      </c>
      <c r="AB72" s="4">
        <v>584085</v>
      </c>
      <c r="AC72" s="4">
        <v>368221</v>
      </c>
      <c r="AD72" s="4">
        <v>569292</v>
      </c>
      <c r="AE72" s="4">
        <v>653435</v>
      </c>
      <c r="AF72" s="4">
        <v>601415</v>
      </c>
      <c r="AG72" s="4">
        <v>567285</v>
      </c>
      <c r="AH72" s="4">
        <v>483017</v>
      </c>
      <c r="AI72" s="4">
        <v>631235</v>
      </c>
      <c r="AJ72" s="4">
        <v>850066</v>
      </c>
      <c r="AK72" s="4">
        <v>718168</v>
      </c>
      <c r="AL72" s="4">
        <v>683940</v>
      </c>
      <c r="AM72" s="4">
        <v>817648</v>
      </c>
      <c r="AN72" s="4">
        <v>380908</v>
      </c>
      <c r="AO72" s="4">
        <v>570057</v>
      </c>
      <c r="AP72" s="4">
        <v>622790</v>
      </c>
      <c r="AQ72" s="4">
        <v>1047845</v>
      </c>
      <c r="AR72" s="4">
        <v>699131</v>
      </c>
      <c r="AS72" s="4">
        <v>973144</v>
      </c>
      <c r="AT72" s="4">
        <v>777127</v>
      </c>
      <c r="AU72" s="4">
        <v>602996</v>
      </c>
      <c r="AV72" s="4">
        <v>907682</v>
      </c>
      <c r="AW72" s="4">
        <v>764347</v>
      </c>
      <c r="AX72" s="4">
        <v>893168</v>
      </c>
      <c r="AY72" s="4">
        <v>820475</v>
      </c>
      <c r="AZ72" s="4">
        <v>931319</v>
      </c>
      <c r="BA72" s="4">
        <v>719195</v>
      </c>
      <c r="BB72" s="4">
        <v>2045081</v>
      </c>
      <c r="BC72" s="4">
        <v>802133</v>
      </c>
      <c r="BD72" s="4">
        <v>1549261</v>
      </c>
      <c r="BE72" s="4">
        <v>1116772</v>
      </c>
      <c r="BF72" s="4">
        <v>666947</v>
      </c>
      <c r="BG72" s="4">
        <v>1920153</v>
      </c>
      <c r="BH72" s="4">
        <v>895579</v>
      </c>
      <c r="BI72" s="4">
        <v>1032012</v>
      </c>
      <c r="BJ72" s="4">
        <v>973963</v>
      </c>
      <c r="BK72" s="4">
        <v>845000</v>
      </c>
      <c r="BL72" s="4">
        <v>699670</v>
      </c>
      <c r="BM72" s="4">
        <v>823564</v>
      </c>
      <c r="BN72" s="4">
        <v>906627</v>
      </c>
      <c r="BO72" s="4">
        <v>1414870</v>
      </c>
      <c r="BP72" s="4">
        <v>1104391</v>
      </c>
      <c r="BQ72" s="4">
        <v>2021089</v>
      </c>
      <c r="BR72" s="4">
        <v>1253765</v>
      </c>
      <c r="BS72" s="4">
        <v>1226108</v>
      </c>
      <c r="BT72" s="4">
        <v>917290</v>
      </c>
      <c r="BU72" s="4">
        <v>1452258</v>
      </c>
      <c r="BV72" s="4">
        <v>906721</v>
      </c>
    </row>
    <row r="73" spans="2:82" x14ac:dyDescent="0.2">
      <c r="B73" s="3">
        <v>36495</v>
      </c>
      <c r="C73" s="4">
        <v>101047036</v>
      </c>
      <c r="D73" s="4">
        <v>1051987</v>
      </c>
      <c r="E73" s="4">
        <v>213924</v>
      </c>
      <c r="F73" s="4">
        <v>431915</v>
      </c>
      <c r="G73" s="4">
        <v>416510</v>
      </c>
      <c r="H73" s="4">
        <v>371669</v>
      </c>
      <c r="I73" s="4">
        <v>315799</v>
      </c>
      <c r="J73" s="4">
        <v>322897</v>
      </c>
      <c r="K73" s="4">
        <v>414378</v>
      </c>
      <c r="L73" s="4">
        <v>402329</v>
      </c>
      <c r="M73" s="4">
        <v>426255</v>
      </c>
      <c r="N73" s="4">
        <v>2309031</v>
      </c>
      <c r="O73" s="4">
        <v>379815</v>
      </c>
      <c r="P73" s="4">
        <v>504789</v>
      </c>
      <c r="Q73" s="4">
        <v>371714</v>
      </c>
      <c r="R73" s="4">
        <v>396961</v>
      </c>
      <c r="S73" s="4">
        <v>546579</v>
      </c>
      <c r="T73" s="4">
        <v>469957</v>
      </c>
      <c r="U73" s="4">
        <v>487319</v>
      </c>
      <c r="V73" s="4">
        <v>517352</v>
      </c>
      <c r="W73" s="4">
        <v>421865</v>
      </c>
      <c r="X73" s="4">
        <v>356267</v>
      </c>
      <c r="Y73" s="4">
        <v>903468</v>
      </c>
      <c r="Z73" s="4">
        <v>649206</v>
      </c>
      <c r="AA73" s="4">
        <v>327206</v>
      </c>
      <c r="AB73" s="4">
        <v>616286</v>
      </c>
      <c r="AC73" s="4">
        <v>357240</v>
      </c>
      <c r="AD73" s="4">
        <v>557324</v>
      </c>
      <c r="AE73" s="4">
        <v>649858</v>
      </c>
      <c r="AF73" s="4">
        <v>628346</v>
      </c>
      <c r="AG73" s="4">
        <v>593936</v>
      </c>
      <c r="AH73" s="4">
        <v>504593</v>
      </c>
      <c r="AI73" s="4">
        <v>649800</v>
      </c>
      <c r="AJ73" s="4">
        <v>848741</v>
      </c>
      <c r="AK73" s="4">
        <v>729988</v>
      </c>
      <c r="AL73" s="4">
        <v>680776</v>
      </c>
      <c r="AM73" s="4">
        <v>789590</v>
      </c>
      <c r="AN73" s="4">
        <v>372711</v>
      </c>
      <c r="AO73" s="4">
        <v>630392</v>
      </c>
      <c r="AP73" s="4">
        <v>687120</v>
      </c>
      <c r="AQ73" s="4">
        <v>1050792</v>
      </c>
      <c r="AR73" s="4">
        <v>699256</v>
      </c>
      <c r="AS73" s="4">
        <v>1022432</v>
      </c>
      <c r="AT73" s="4">
        <v>814209</v>
      </c>
      <c r="AU73" s="4">
        <v>565330</v>
      </c>
      <c r="AV73" s="4">
        <v>888070</v>
      </c>
      <c r="AW73" s="4">
        <v>737177</v>
      </c>
      <c r="AX73" s="4">
        <v>878940</v>
      </c>
      <c r="AY73" s="4">
        <v>835062</v>
      </c>
      <c r="AZ73" s="4">
        <v>930600</v>
      </c>
      <c r="BA73" s="4">
        <v>687790</v>
      </c>
      <c r="BB73" s="4">
        <v>2121168</v>
      </c>
      <c r="BC73" s="4">
        <v>800236</v>
      </c>
      <c r="BD73" s="4">
        <v>1530074</v>
      </c>
      <c r="BE73" s="4">
        <v>1215911</v>
      </c>
      <c r="BF73" s="4">
        <v>670316</v>
      </c>
      <c r="BG73" s="4">
        <v>1846226</v>
      </c>
      <c r="BH73" s="4">
        <v>895942</v>
      </c>
      <c r="BI73" s="4">
        <v>972803</v>
      </c>
      <c r="BJ73" s="4">
        <v>978782</v>
      </c>
      <c r="BK73" s="4">
        <v>888167</v>
      </c>
      <c r="BL73" s="4">
        <v>652941</v>
      </c>
      <c r="BM73" s="4">
        <v>823294</v>
      </c>
      <c r="BN73" s="4">
        <v>950635</v>
      </c>
      <c r="BO73" s="4">
        <v>1387402</v>
      </c>
      <c r="BP73" s="4">
        <v>1045096</v>
      </c>
      <c r="BQ73" s="4">
        <v>1889712</v>
      </c>
      <c r="BR73" s="4">
        <v>1174852</v>
      </c>
      <c r="BS73" s="4">
        <v>1157753</v>
      </c>
      <c r="BT73" s="4">
        <v>1119074</v>
      </c>
      <c r="BU73" s="4">
        <v>1581024</v>
      </c>
      <c r="BV73" s="4">
        <v>1471946</v>
      </c>
      <c r="BW73" s="4">
        <v>968446</v>
      </c>
    </row>
    <row r="74" spans="2:82" x14ac:dyDescent="0.2">
      <c r="B74" s="3">
        <v>36526</v>
      </c>
      <c r="C74" s="4">
        <v>101625689</v>
      </c>
      <c r="D74" s="4">
        <v>1045447</v>
      </c>
      <c r="E74" s="4">
        <v>210736</v>
      </c>
      <c r="F74" s="4">
        <v>401897</v>
      </c>
      <c r="G74" s="4">
        <v>393715</v>
      </c>
      <c r="H74" s="4">
        <v>366540</v>
      </c>
      <c r="I74" s="4">
        <v>313580</v>
      </c>
      <c r="J74" s="4">
        <v>331207</v>
      </c>
      <c r="K74" s="4">
        <v>400833</v>
      </c>
      <c r="L74" s="4">
        <v>371741</v>
      </c>
      <c r="M74" s="4">
        <v>416529</v>
      </c>
      <c r="N74" s="4">
        <v>2309587</v>
      </c>
      <c r="O74" s="4">
        <v>386771</v>
      </c>
      <c r="P74" s="4">
        <v>490072</v>
      </c>
      <c r="Q74" s="4">
        <v>367743</v>
      </c>
      <c r="R74" s="4">
        <v>383383</v>
      </c>
      <c r="S74" s="4">
        <v>545537</v>
      </c>
      <c r="T74" s="4">
        <v>475802</v>
      </c>
      <c r="U74" s="4">
        <v>473972</v>
      </c>
      <c r="V74" s="4">
        <v>527626</v>
      </c>
      <c r="W74" s="4">
        <v>423138</v>
      </c>
      <c r="X74" s="4">
        <v>282142</v>
      </c>
      <c r="Y74" s="4">
        <v>905643</v>
      </c>
      <c r="Z74" s="4">
        <v>653674</v>
      </c>
      <c r="AA74" s="4">
        <v>330458</v>
      </c>
      <c r="AB74" s="4">
        <v>671565</v>
      </c>
      <c r="AC74" s="4">
        <v>341271</v>
      </c>
      <c r="AD74" s="4">
        <v>642939</v>
      </c>
      <c r="AE74" s="4">
        <v>649957</v>
      </c>
      <c r="AF74" s="4">
        <v>597398</v>
      </c>
      <c r="AG74" s="4">
        <v>577232</v>
      </c>
      <c r="AH74" s="4">
        <v>533555</v>
      </c>
      <c r="AI74" s="4">
        <v>701477</v>
      </c>
      <c r="AJ74" s="4">
        <v>863380</v>
      </c>
      <c r="AK74" s="4">
        <v>729381</v>
      </c>
      <c r="AL74" s="4">
        <v>647449</v>
      </c>
      <c r="AM74" s="4">
        <v>792667</v>
      </c>
      <c r="AN74" s="4">
        <v>372702</v>
      </c>
      <c r="AO74" s="4">
        <v>579737</v>
      </c>
      <c r="AP74" s="4">
        <v>665317</v>
      </c>
      <c r="AQ74" s="4">
        <v>1105501</v>
      </c>
      <c r="AR74" s="4">
        <v>683140</v>
      </c>
      <c r="AS74" s="4">
        <v>994123</v>
      </c>
      <c r="AT74" s="4">
        <v>797981</v>
      </c>
      <c r="AU74" s="4">
        <v>593632</v>
      </c>
      <c r="AV74" s="4">
        <v>849468</v>
      </c>
      <c r="AW74" s="4">
        <v>687431</v>
      </c>
      <c r="AX74" s="4">
        <v>857755</v>
      </c>
      <c r="AY74" s="4">
        <v>817346</v>
      </c>
      <c r="AZ74" s="4">
        <v>904539</v>
      </c>
      <c r="BA74" s="4">
        <v>698637</v>
      </c>
      <c r="BB74" s="4">
        <v>1973858</v>
      </c>
      <c r="BC74" s="4">
        <v>767890</v>
      </c>
      <c r="BD74" s="4">
        <v>1533077</v>
      </c>
      <c r="BE74" s="4">
        <v>1285148</v>
      </c>
      <c r="BF74" s="4">
        <v>681778</v>
      </c>
      <c r="BG74" s="4">
        <v>1870760</v>
      </c>
      <c r="BH74" s="4">
        <v>772557</v>
      </c>
      <c r="BI74" s="4">
        <v>966081</v>
      </c>
      <c r="BJ74" s="4">
        <v>930701</v>
      </c>
      <c r="BK74" s="4">
        <v>880149</v>
      </c>
      <c r="BL74" s="4">
        <v>644936</v>
      </c>
      <c r="BM74" s="4">
        <v>765393</v>
      </c>
      <c r="BN74" s="4">
        <v>992498</v>
      </c>
      <c r="BO74" s="4">
        <v>1321748</v>
      </c>
      <c r="BP74" s="4">
        <v>1081018</v>
      </c>
      <c r="BQ74" s="4">
        <v>1736472</v>
      </c>
      <c r="BR74" s="4">
        <v>1043839</v>
      </c>
      <c r="BS74" s="4">
        <v>1139320</v>
      </c>
      <c r="BT74" s="4">
        <v>1059726</v>
      </c>
      <c r="BU74" s="4">
        <v>1471796</v>
      </c>
      <c r="BV74" s="4">
        <v>1382403</v>
      </c>
      <c r="BW74" s="4">
        <v>1704012</v>
      </c>
      <c r="BX74" s="4">
        <v>1593753</v>
      </c>
    </row>
    <row r="75" spans="2:82" x14ac:dyDescent="0.2">
      <c r="B75" s="3">
        <v>36557</v>
      </c>
      <c r="C75" s="4">
        <v>95760505</v>
      </c>
      <c r="D75" s="4">
        <v>1001259</v>
      </c>
      <c r="E75" s="4">
        <v>198292</v>
      </c>
      <c r="F75" s="4">
        <v>387491</v>
      </c>
      <c r="G75" s="4">
        <v>399674</v>
      </c>
      <c r="H75" s="4">
        <v>340010</v>
      </c>
      <c r="I75" s="4">
        <v>289223</v>
      </c>
      <c r="J75" s="4">
        <v>294800</v>
      </c>
      <c r="K75" s="4">
        <v>365726</v>
      </c>
      <c r="L75" s="4">
        <v>326106</v>
      </c>
      <c r="M75" s="4">
        <v>431642</v>
      </c>
      <c r="N75" s="4">
        <v>2093317</v>
      </c>
      <c r="O75" s="4">
        <v>363078</v>
      </c>
      <c r="P75" s="4">
        <v>451420</v>
      </c>
      <c r="Q75" s="4">
        <v>338363</v>
      </c>
      <c r="R75" s="4">
        <v>356847</v>
      </c>
      <c r="S75" s="4">
        <v>516308</v>
      </c>
      <c r="T75" s="4">
        <v>444568</v>
      </c>
      <c r="U75" s="4">
        <v>450010</v>
      </c>
      <c r="V75" s="4">
        <v>441418</v>
      </c>
      <c r="W75" s="4">
        <v>372578</v>
      </c>
      <c r="X75" s="4">
        <v>284932</v>
      </c>
      <c r="Y75" s="4">
        <v>857548</v>
      </c>
      <c r="Z75" s="4">
        <v>610425</v>
      </c>
      <c r="AA75" s="4">
        <v>291277</v>
      </c>
      <c r="AB75" s="4">
        <v>657115</v>
      </c>
      <c r="AC75" s="4">
        <v>345978</v>
      </c>
      <c r="AD75" s="4">
        <v>592112</v>
      </c>
      <c r="AE75" s="4">
        <v>584745</v>
      </c>
      <c r="AF75" s="4">
        <v>571424</v>
      </c>
      <c r="AG75" s="4">
        <v>542165</v>
      </c>
      <c r="AH75" s="4">
        <v>464551</v>
      </c>
      <c r="AI75" s="4">
        <v>650834</v>
      </c>
      <c r="AJ75" s="4">
        <v>786373</v>
      </c>
      <c r="AK75" s="4">
        <v>653691</v>
      </c>
      <c r="AL75" s="4">
        <v>627158</v>
      </c>
      <c r="AM75" s="4">
        <v>673352</v>
      </c>
      <c r="AN75" s="4">
        <v>342872</v>
      </c>
      <c r="AO75" s="4">
        <v>551436</v>
      </c>
      <c r="AP75" s="4">
        <v>578241</v>
      </c>
      <c r="AQ75" s="4">
        <v>890067</v>
      </c>
      <c r="AR75" s="4">
        <v>589592</v>
      </c>
      <c r="AS75" s="4">
        <v>946428</v>
      </c>
      <c r="AT75" s="4">
        <v>718770</v>
      </c>
      <c r="AU75" s="4">
        <v>518004</v>
      </c>
      <c r="AV75" s="4">
        <v>778428</v>
      </c>
      <c r="AW75" s="4">
        <v>598046</v>
      </c>
      <c r="AX75" s="4">
        <v>776565</v>
      </c>
      <c r="AY75" s="4">
        <v>715928</v>
      </c>
      <c r="AZ75" s="4">
        <v>818557</v>
      </c>
      <c r="BA75" s="4">
        <v>637389</v>
      </c>
      <c r="BB75" s="4">
        <v>1744683</v>
      </c>
      <c r="BC75" s="4">
        <v>709362</v>
      </c>
      <c r="BD75" s="4">
        <v>1490120</v>
      </c>
      <c r="BE75" s="4">
        <v>1124122</v>
      </c>
      <c r="BF75" s="4">
        <v>604618</v>
      </c>
      <c r="BG75" s="4">
        <v>1665697</v>
      </c>
      <c r="BH75" s="4">
        <v>706868</v>
      </c>
      <c r="BI75" s="4">
        <v>887087</v>
      </c>
      <c r="BJ75" s="4">
        <v>814227</v>
      </c>
      <c r="BK75" s="4">
        <v>752175</v>
      </c>
      <c r="BL75" s="4">
        <v>580928</v>
      </c>
      <c r="BM75" s="4">
        <v>656791</v>
      </c>
      <c r="BN75" s="4">
        <v>846760</v>
      </c>
      <c r="BO75" s="4">
        <v>1295228</v>
      </c>
      <c r="BP75" s="4">
        <v>894992</v>
      </c>
      <c r="BQ75" s="4">
        <v>1652385</v>
      </c>
      <c r="BR75" s="4">
        <v>1005567</v>
      </c>
      <c r="BS75" s="4">
        <v>1005710</v>
      </c>
      <c r="BT75" s="4">
        <v>887830</v>
      </c>
      <c r="BU75" s="4">
        <v>1324295</v>
      </c>
      <c r="BV75" s="4">
        <v>1214145</v>
      </c>
      <c r="BW75" s="4">
        <v>1767167</v>
      </c>
      <c r="BX75" s="4">
        <v>2641181</v>
      </c>
      <c r="BY75" s="4">
        <v>1057555</v>
      </c>
    </row>
    <row r="76" spans="2:82" x14ac:dyDescent="0.2">
      <c r="B76" s="3">
        <v>36586</v>
      </c>
      <c r="C76" s="4">
        <v>102219532</v>
      </c>
      <c r="D76" s="4">
        <v>1017692</v>
      </c>
      <c r="E76" s="4">
        <v>206295</v>
      </c>
      <c r="F76" s="4">
        <v>410470</v>
      </c>
      <c r="G76" s="4">
        <v>398851</v>
      </c>
      <c r="H76" s="4">
        <v>354102</v>
      </c>
      <c r="I76" s="4">
        <v>307936</v>
      </c>
      <c r="J76" s="4">
        <v>395182</v>
      </c>
      <c r="K76" s="4">
        <v>401633</v>
      </c>
      <c r="L76" s="4">
        <v>354904</v>
      </c>
      <c r="M76" s="4">
        <v>422662</v>
      </c>
      <c r="N76" s="4">
        <v>2184847</v>
      </c>
      <c r="O76" s="4">
        <v>377357</v>
      </c>
      <c r="P76" s="4">
        <v>479681</v>
      </c>
      <c r="Q76" s="4">
        <v>361923</v>
      </c>
      <c r="R76" s="4">
        <v>411278</v>
      </c>
      <c r="S76" s="4">
        <v>542539</v>
      </c>
      <c r="T76" s="4">
        <v>454590</v>
      </c>
      <c r="U76" s="4">
        <v>475119</v>
      </c>
      <c r="V76" s="4">
        <v>450944</v>
      </c>
      <c r="W76" s="4">
        <v>402551</v>
      </c>
      <c r="X76" s="4">
        <v>351663</v>
      </c>
      <c r="Y76" s="4">
        <v>886102</v>
      </c>
      <c r="Z76" s="4">
        <v>647991</v>
      </c>
      <c r="AA76" s="4">
        <v>304625</v>
      </c>
      <c r="AB76" s="4">
        <v>738513</v>
      </c>
      <c r="AC76" s="4">
        <v>342528</v>
      </c>
      <c r="AD76" s="4">
        <v>646361</v>
      </c>
      <c r="AE76" s="4">
        <v>638084</v>
      </c>
      <c r="AF76" s="4">
        <v>628736</v>
      </c>
      <c r="AG76" s="4">
        <v>585152</v>
      </c>
      <c r="AH76" s="4">
        <v>511855</v>
      </c>
      <c r="AI76" s="4">
        <v>673615</v>
      </c>
      <c r="AJ76" s="4">
        <v>802663</v>
      </c>
      <c r="AK76" s="4">
        <v>676332</v>
      </c>
      <c r="AL76" s="4">
        <v>670370</v>
      </c>
      <c r="AM76" s="4">
        <v>707719</v>
      </c>
      <c r="AN76" s="4">
        <v>352369</v>
      </c>
      <c r="AO76" s="4">
        <v>465308</v>
      </c>
      <c r="AP76" s="4">
        <v>625956</v>
      </c>
      <c r="AQ76" s="4">
        <v>1000934</v>
      </c>
      <c r="AR76" s="4">
        <v>639068</v>
      </c>
      <c r="AS76" s="4">
        <v>979904</v>
      </c>
      <c r="AT76" s="4">
        <v>762275</v>
      </c>
      <c r="AU76" s="4">
        <v>601524</v>
      </c>
      <c r="AV76" s="4">
        <v>796034</v>
      </c>
      <c r="AW76" s="4">
        <v>646168</v>
      </c>
      <c r="AX76" s="4">
        <v>828108</v>
      </c>
      <c r="AY76" s="4">
        <v>769658</v>
      </c>
      <c r="AZ76" s="4">
        <v>896489</v>
      </c>
      <c r="BA76" s="4">
        <v>671415</v>
      </c>
      <c r="BB76" s="4">
        <v>1728678</v>
      </c>
      <c r="BC76" s="4">
        <v>774247</v>
      </c>
      <c r="BD76" s="4">
        <v>1537113</v>
      </c>
      <c r="BE76" s="4">
        <v>1179217</v>
      </c>
      <c r="BF76" s="4">
        <v>643283</v>
      </c>
      <c r="BG76" s="4">
        <v>1744464</v>
      </c>
      <c r="BH76" s="4">
        <v>1447049</v>
      </c>
      <c r="BI76" s="4">
        <v>900628</v>
      </c>
      <c r="BJ76" s="4">
        <v>800730</v>
      </c>
      <c r="BK76" s="4">
        <v>739267</v>
      </c>
      <c r="BL76" s="4">
        <v>615008</v>
      </c>
      <c r="BM76" s="4">
        <v>648041</v>
      </c>
      <c r="BN76" s="4">
        <v>1011964</v>
      </c>
      <c r="BO76" s="4">
        <v>1429331</v>
      </c>
      <c r="BP76" s="4">
        <v>1249397</v>
      </c>
      <c r="BQ76" s="4">
        <v>1758529</v>
      </c>
      <c r="BR76" s="4">
        <v>1067336</v>
      </c>
      <c r="BS76" s="4">
        <v>1038084</v>
      </c>
      <c r="BT76" s="4">
        <v>861139</v>
      </c>
      <c r="BU76" s="4">
        <v>1371837</v>
      </c>
      <c r="BV76" s="4">
        <v>1263410</v>
      </c>
      <c r="BW76" s="4">
        <v>1527541</v>
      </c>
      <c r="BX76" s="4">
        <v>2619668</v>
      </c>
      <c r="BY76" s="4">
        <v>1895954</v>
      </c>
      <c r="BZ76" s="4">
        <v>1520817</v>
      </c>
    </row>
    <row r="77" spans="2:82" x14ac:dyDescent="0.2">
      <c r="B77" s="3">
        <v>36617</v>
      </c>
      <c r="C77" s="4">
        <v>98107905</v>
      </c>
      <c r="D77" s="4">
        <v>952558</v>
      </c>
      <c r="E77" s="4">
        <v>190803</v>
      </c>
      <c r="F77" s="4">
        <v>389445</v>
      </c>
      <c r="G77" s="4">
        <v>376177</v>
      </c>
      <c r="H77" s="4">
        <v>350814</v>
      </c>
      <c r="I77" s="4">
        <v>288996</v>
      </c>
      <c r="J77" s="4">
        <v>364413</v>
      </c>
      <c r="K77" s="4">
        <v>381470</v>
      </c>
      <c r="L77" s="4">
        <v>319329</v>
      </c>
      <c r="M77" s="4">
        <v>394496</v>
      </c>
      <c r="N77" s="4">
        <v>2081944</v>
      </c>
      <c r="O77" s="4">
        <v>371386</v>
      </c>
      <c r="P77" s="4">
        <v>466739</v>
      </c>
      <c r="Q77" s="4">
        <v>345722</v>
      </c>
      <c r="R77" s="4">
        <v>402541</v>
      </c>
      <c r="S77" s="4">
        <v>512454</v>
      </c>
      <c r="T77" s="4">
        <v>447362</v>
      </c>
      <c r="U77" s="4">
        <v>456047</v>
      </c>
      <c r="V77" s="4">
        <v>405386</v>
      </c>
      <c r="W77" s="4">
        <v>398791</v>
      </c>
      <c r="X77" s="4">
        <v>329916</v>
      </c>
      <c r="Y77" s="4">
        <v>856032</v>
      </c>
      <c r="Z77" s="4">
        <v>613974</v>
      </c>
      <c r="AA77" s="4">
        <v>292529</v>
      </c>
      <c r="AB77" s="4">
        <v>709703</v>
      </c>
      <c r="AC77" s="4">
        <v>335408</v>
      </c>
      <c r="AD77" s="4">
        <v>632536</v>
      </c>
      <c r="AE77" s="4">
        <v>614008</v>
      </c>
      <c r="AF77" s="4">
        <v>632715</v>
      </c>
      <c r="AG77" s="4">
        <v>541835</v>
      </c>
      <c r="AH77" s="4">
        <v>489080</v>
      </c>
      <c r="AI77" s="4">
        <v>649834</v>
      </c>
      <c r="AJ77" s="4">
        <v>754306</v>
      </c>
      <c r="AK77" s="4">
        <v>617721</v>
      </c>
      <c r="AL77" s="4">
        <v>624669</v>
      </c>
      <c r="AM77" s="4">
        <v>684051</v>
      </c>
      <c r="AN77" s="4">
        <v>351563</v>
      </c>
      <c r="AO77" s="4">
        <v>527361</v>
      </c>
      <c r="AP77" s="4">
        <v>681834</v>
      </c>
      <c r="AQ77" s="4">
        <v>933511</v>
      </c>
      <c r="AR77" s="4">
        <v>601118</v>
      </c>
      <c r="AS77" s="4">
        <v>936450</v>
      </c>
      <c r="AT77" s="4">
        <v>690468</v>
      </c>
      <c r="AU77" s="4">
        <v>670191</v>
      </c>
      <c r="AV77" s="4">
        <v>760606</v>
      </c>
      <c r="AW77" s="4">
        <v>624549</v>
      </c>
      <c r="AX77" s="4">
        <v>765793</v>
      </c>
      <c r="AY77" s="4">
        <v>739042</v>
      </c>
      <c r="AZ77" s="4">
        <v>823661</v>
      </c>
      <c r="BA77" s="4">
        <v>650637</v>
      </c>
      <c r="BB77" s="4">
        <v>1634252</v>
      </c>
      <c r="BC77" s="4">
        <v>709645</v>
      </c>
      <c r="BD77" s="4">
        <v>1406192</v>
      </c>
      <c r="BE77" s="4">
        <v>1127505</v>
      </c>
      <c r="BF77" s="4">
        <v>652240</v>
      </c>
      <c r="BG77" s="4">
        <v>1569538</v>
      </c>
      <c r="BH77" s="4">
        <v>689064</v>
      </c>
      <c r="BI77" s="4">
        <v>834091</v>
      </c>
      <c r="BJ77" s="4">
        <v>714960</v>
      </c>
      <c r="BK77" s="4">
        <v>667482</v>
      </c>
      <c r="BL77" s="4">
        <v>570450</v>
      </c>
      <c r="BM77" s="4">
        <v>670973</v>
      </c>
      <c r="BN77" s="4">
        <v>908399</v>
      </c>
      <c r="BO77" s="4">
        <v>1322455</v>
      </c>
      <c r="BP77" s="4">
        <v>911723</v>
      </c>
      <c r="BQ77" s="4">
        <v>1634959</v>
      </c>
      <c r="BR77" s="4">
        <v>930167</v>
      </c>
      <c r="BS77" s="4">
        <v>900363</v>
      </c>
      <c r="BT77" s="4">
        <v>783892</v>
      </c>
      <c r="BU77" s="4">
        <v>1277858</v>
      </c>
      <c r="BV77" s="4">
        <v>1039449</v>
      </c>
      <c r="BW77" s="4">
        <v>1242938</v>
      </c>
      <c r="BX77" s="4">
        <v>2117343</v>
      </c>
      <c r="BY77" s="4">
        <v>1819960</v>
      </c>
      <c r="BZ77" s="4">
        <v>2438613</v>
      </c>
      <c r="CA77" s="4">
        <v>1156275</v>
      </c>
    </row>
    <row r="78" spans="2:82" x14ac:dyDescent="0.2">
      <c r="B78" s="3">
        <v>36647</v>
      </c>
      <c r="C78" s="4">
        <v>99965481</v>
      </c>
      <c r="D78" s="4">
        <v>1181685</v>
      </c>
      <c r="E78" s="4">
        <v>197141</v>
      </c>
      <c r="F78" s="4">
        <v>390133</v>
      </c>
      <c r="G78" s="4">
        <v>391291</v>
      </c>
      <c r="H78" s="4">
        <v>350696</v>
      </c>
      <c r="I78" s="4">
        <v>312834</v>
      </c>
      <c r="J78" s="4">
        <v>359150</v>
      </c>
      <c r="K78" s="4">
        <v>384262</v>
      </c>
      <c r="L78" s="4">
        <v>341672</v>
      </c>
      <c r="M78" s="4">
        <v>375803</v>
      </c>
      <c r="N78" s="4">
        <v>2148559</v>
      </c>
      <c r="O78" s="4">
        <v>362693</v>
      </c>
      <c r="P78" s="4">
        <v>468425</v>
      </c>
      <c r="Q78" s="4">
        <v>349176</v>
      </c>
      <c r="R78" s="4">
        <v>408749</v>
      </c>
      <c r="S78" s="4">
        <v>515217</v>
      </c>
      <c r="T78" s="4">
        <v>504169</v>
      </c>
      <c r="U78" s="4">
        <v>456263</v>
      </c>
      <c r="V78" s="4">
        <v>445262</v>
      </c>
      <c r="W78" s="4">
        <v>381160</v>
      </c>
      <c r="X78" s="4">
        <v>313162</v>
      </c>
      <c r="Y78" s="4">
        <v>868382</v>
      </c>
      <c r="Z78" s="4">
        <v>622203</v>
      </c>
      <c r="AA78" s="4">
        <v>311361</v>
      </c>
      <c r="AB78" s="4">
        <v>722744</v>
      </c>
      <c r="AC78" s="4">
        <v>338473</v>
      </c>
      <c r="AD78" s="4">
        <v>616596</v>
      </c>
      <c r="AE78" s="4">
        <v>537654</v>
      </c>
      <c r="AF78" s="4">
        <v>564603</v>
      </c>
      <c r="AG78" s="4">
        <v>548479</v>
      </c>
      <c r="AH78" s="4">
        <v>492386</v>
      </c>
      <c r="AI78" s="4">
        <v>668653</v>
      </c>
      <c r="AJ78" s="4">
        <v>784818</v>
      </c>
      <c r="AK78" s="4">
        <v>619008</v>
      </c>
      <c r="AL78" s="4">
        <v>648689</v>
      </c>
      <c r="AM78" s="4">
        <v>680705</v>
      </c>
      <c r="AN78" s="4">
        <v>338331</v>
      </c>
      <c r="AO78" s="4">
        <v>529148</v>
      </c>
      <c r="AP78" s="4">
        <v>693732</v>
      </c>
      <c r="AQ78" s="4">
        <v>762369</v>
      </c>
      <c r="AR78" s="4">
        <v>623211</v>
      </c>
      <c r="AS78" s="4">
        <v>930266</v>
      </c>
      <c r="AT78" s="4">
        <v>696996</v>
      </c>
      <c r="AU78" s="4">
        <v>597454</v>
      </c>
      <c r="AV78" s="4">
        <v>775803</v>
      </c>
      <c r="AW78" s="4">
        <v>661802</v>
      </c>
      <c r="AX78" s="4">
        <v>773255</v>
      </c>
      <c r="AY78" s="4">
        <v>751763</v>
      </c>
      <c r="AZ78" s="4">
        <v>818985</v>
      </c>
      <c r="BA78" s="4">
        <v>658487</v>
      </c>
      <c r="BB78" s="4">
        <v>1581981</v>
      </c>
      <c r="BC78" s="4">
        <v>677046</v>
      </c>
      <c r="BD78" s="4">
        <v>1397526</v>
      </c>
      <c r="BE78" s="4">
        <v>1099268</v>
      </c>
      <c r="BF78" s="4">
        <v>710925</v>
      </c>
      <c r="BG78" s="4">
        <v>1537009</v>
      </c>
      <c r="BH78" s="4">
        <v>676537</v>
      </c>
      <c r="BI78" s="4">
        <v>823448</v>
      </c>
      <c r="BJ78" s="4">
        <v>726205</v>
      </c>
      <c r="BK78" s="4">
        <v>662087</v>
      </c>
      <c r="BL78" s="4">
        <v>540552</v>
      </c>
      <c r="BM78" s="4">
        <v>652258</v>
      </c>
      <c r="BN78" s="4">
        <v>851309</v>
      </c>
      <c r="BO78" s="4">
        <v>1293280</v>
      </c>
      <c r="BP78" s="4">
        <v>869479</v>
      </c>
      <c r="BQ78" s="4">
        <v>1653460</v>
      </c>
      <c r="BR78" s="4">
        <v>906815</v>
      </c>
      <c r="BS78" s="4">
        <v>911958</v>
      </c>
      <c r="BT78" s="4">
        <v>785595</v>
      </c>
      <c r="BU78" s="4">
        <v>1262816</v>
      </c>
      <c r="BV78" s="4">
        <v>1158923</v>
      </c>
      <c r="BW78" s="4">
        <v>1284298</v>
      </c>
      <c r="BX78" s="4">
        <v>2060132</v>
      </c>
      <c r="BY78" s="4">
        <v>1696283</v>
      </c>
      <c r="BZ78" s="4">
        <v>2578208</v>
      </c>
      <c r="CA78" s="4">
        <v>2173053</v>
      </c>
      <c r="CB78" s="4">
        <v>1278430</v>
      </c>
    </row>
    <row r="79" spans="2:82" x14ac:dyDescent="0.2">
      <c r="B79" s="3">
        <v>36678</v>
      </c>
      <c r="C79" s="4">
        <v>96503339</v>
      </c>
      <c r="D79" s="4">
        <v>957730</v>
      </c>
      <c r="E79" s="4">
        <v>184364</v>
      </c>
      <c r="F79" s="4">
        <v>384385</v>
      </c>
      <c r="G79" s="4">
        <v>374947</v>
      </c>
      <c r="H79" s="4">
        <v>326669</v>
      </c>
      <c r="I79" s="4">
        <v>282821</v>
      </c>
      <c r="J79" s="4">
        <v>331611</v>
      </c>
      <c r="K79" s="4">
        <v>382317</v>
      </c>
      <c r="L79" s="4">
        <v>328298</v>
      </c>
      <c r="M79" s="4">
        <v>329960</v>
      </c>
      <c r="N79" s="4">
        <v>2045932</v>
      </c>
      <c r="O79" s="4">
        <v>332637</v>
      </c>
      <c r="P79" s="4">
        <v>439943</v>
      </c>
      <c r="Q79" s="4">
        <v>338605</v>
      </c>
      <c r="R79" s="4">
        <v>381077</v>
      </c>
      <c r="S79" s="4">
        <v>504187</v>
      </c>
      <c r="T79" s="4">
        <v>435883</v>
      </c>
      <c r="U79" s="4">
        <v>403188</v>
      </c>
      <c r="V79" s="4">
        <v>421219</v>
      </c>
      <c r="W79" s="4">
        <v>367251</v>
      </c>
      <c r="X79" s="4">
        <v>299237</v>
      </c>
      <c r="Y79" s="4">
        <v>786676</v>
      </c>
      <c r="Z79" s="4">
        <v>580922</v>
      </c>
      <c r="AA79" s="4">
        <v>295329</v>
      </c>
      <c r="AB79" s="4">
        <v>671644</v>
      </c>
      <c r="AC79" s="4">
        <v>326248</v>
      </c>
      <c r="AD79" s="4">
        <v>580992</v>
      </c>
      <c r="AE79" s="4">
        <v>495218</v>
      </c>
      <c r="AF79" s="4">
        <v>541558</v>
      </c>
      <c r="AG79" s="4">
        <v>514963</v>
      </c>
      <c r="AH79" s="4">
        <v>477950</v>
      </c>
      <c r="AI79" s="4">
        <v>638116</v>
      </c>
      <c r="AJ79" s="4">
        <v>730428</v>
      </c>
      <c r="AK79" s="4">
        <v>624529</v>
      </c>
      <c r="AL79" s="4">
        <v>622280</v>
      </c>
      <c r="AM79" s="4">
        <v>673415</v>
      </c>
      <c r="AN79" s="4">
        <v>299047</v>
      </c>
      <c r="AO79" s="4">
        <v>527254</v>
      </c>
      <c r="AP79" s="4">
        <v>704426</v>
      </c>
      <c r="AQ79" s="4">
        <v>733199</v>
      </c>
      <c r="AR79" s="4">
        <v>650510</v>
      </c>
      <c r="AS79" s="4">
        <v>872358</v>
      </c>
      <c r="AT79" s="4">
        <v>657623</v>
      </c>
      <c r="AU79" s="4">
        <v>571894</v>
      </c>
      <c r="AV79" s="4">
        <v>748232</v>
      </c>
      <c r="AW79" s="4">
        <v>625313</v>
      </c>
      <c r="AX79" s="4">
        <v>740397</v>
      </c>
      <c r="AY79" s="4">
        <v>738416</v>
      </c>
      <c r="AZ79" s="4">
        <v>778649</v>
      </c>
      <c r="BA79" s="4">
        <v>620677</v>
      </c>
      <c r="BB79" s="4">
        <v>1582409</v>
      </c>
      <c r="BC79" s="4">
        <v>642317</v>
      </c>
      <c r="BD79" s="4">
        <v>1444138</v>
      </c>
      <c r="BE79" s="4">
        <v>1084504</v>
      </c>
      <c r="BF79" s="4">
        <v>655996</v>
      </c>
      <c r="BG79" s="4">
        <v>1484704</v>
      </c>
      <c r="BH79" s="4">
        <v>636409</v>
      </c>
      <c r="BI79" s="4">
        <v>778592</v>
      </c>
      <c r="BJ79" s="4">
        <v>703935</v>
      </c>
      <c r="BK79" s="4">
        <v>610249</v>
      </c>
      <c r="BL79" s="4">
        <v>527924</v>
      </c>
      <c r="BM79" s="4">
        <v>587405</v>
      </c>
      <c r="BN79" s="4">
        <v>855912</v>
      </c>
      <c r="BO79" s="4">
        <v>1185117</v>
      </c>
      <c r="BP79" s="4">
        <v>959538</v>
      </c>
      <c r="BQ79" s="4">
        <v>1482276</v>
      </c>
      <c r="BR79" s="4">
        <v>931775</v>
      </c>
      <c r="BS79" s="4">
        <v>872665</v>
      </c>
      <c r="BT79" s="4">
        <v>733155</v>
      </c>
      <c r="BU79" s="4">
        <v>1167695</v>
      </c>
      <c r="BV79" s="4">
        <v>1119027</v>
      </c>
      <c r="BW79" s="4">
        <v>1166801</v>
      </c>
      <c r="BX79" s="4">
        <v>1982704</v>
      </c>
      <c r="BY79" s="4">
        <v>1581353</v>
      </c>
      <c r="BZ79" s="4">
        <v>2533575</v>
      </c>
      <c r="CA79" s="4">
        <v>2098064</v>
      </c>
      <c r="CB79" s="4">
        <v>2209526</v>
      </c>
      <c r="CC79" s="4">
        <v>1250219</v>
      </c>
    </row>
    <row r="80" spans="2:82" x14ac:dyDescent="0.2">
      <c r="B80" s="3">
        <v>36708</v>
      </c>
      <c r="C80" s="4">
        <v>98854041</v>
      </c>
      <c r="D80" s="4">
        <v>923861</v>
      </c>
      <c r="E80" s="4">
        <v>192845</v>
      </c>
      <c r="F80" s="4">
        <v>389837</v>
      </c>
      <c r="G80" s="4">
        <v>371913</v>
      </c>
      <c r="H80" s="4">
        <v>332562</v>
      </c>
      <c r="I80" s="4">
        <v>289420</v>
      </c>
      <c r="J80" s="4">
        <v>364728</v>
      </c>
      <c r="K80" s="4">
        <v>395921</v>
      </c>
      <c r="L80" s="4">
        <v>315564</v>
      </c>
      <c r="M80" s="4">
        <v>348159</v>
      </c>
      <c r="N80" s="4">
        <v>2057905</v>
      </c>
      <c r="O80" s="4">
        <v>349200</v>
      </c>
      <c r="P80" s="4">
        <v>447929</v>
      </c>
      <c r="Q80" s="4">
        <v>348170</v>
      </c>
      <c r="R80" s="4">
        <v>378410</v>
      </c>
      <c r="S80" s="4">
        <v>528624</v>
      </c>
      <c r="T80" s="4">
        <v>442346</v>
      </c>
      <c r="U80" s="4">
        <v>373991</v>
      </c>
      <c r="V80" s="4">
        <v>461963</v>
      </c>
      <c r="W80" s="4">
        <v>395897</v>
      </c>
      <c r="X80" s="4">
        <v>335489</v>
      </c>
      <c r="Y80" s="4">
        <v>816732</v>
      </c>
      <c r="Z80" s="4">
        <v>560200</v>
      </c>
      <c r="AA80" s="4">
        <v>288425</v>
      </c>
      <c r="AB80" s="4">
        <v>661390</v>
      </c>
      <c r="AC80" s="4">
        <v>331221</v>
      </c>
      <c r="AD80" s="4">
        <v>591645</v>
      </c>
      <c r="AE80" s="4">
        <v>510975</v>
      </c>
      <c r="AF80" s="4">
        <v>549079</v>
      </c>
      <c r="AG80" s="4">
        <v>528621</v>
      </c>
      <c r="AH80" s="4">
        <v>459893</v>
      </c>
      <c r="AI80" s="4">
        <v>626678</v>
      </c>
      <c r="AJ80" s="4">
        <v>755334</v>
      </c>
      <c r="AK80" s="4">
        <v>649630</v>
      </c>
      <c r="AL80" s="4">
        <v>593492</v>
      </c>
      <c r="AM80" s="4">
        <v>692597</v>
      </c>
      <c r="AN80" s="4">
        <v>315827</v>
      </c>
      <c r="AO80" s="4">
        <v>529758</v>
      </c>
      <c r="AP80" s="4">
        <v>722053</v>
      </c>
      <c r="AQ80" s="4">
        <v>741552</v>
      </c>
      <c r="AR80" s="4">
        <v>627013</v>
      </c>
      <c r="AS80" s="4">
        <v>863563</v>
      </c>
      <c r="AT80" s="4">
        <v>674828</v>
      </c>
      <c r="AU80" s="4">
        <v>575430</v>
      </c>
      <c r="AV80" s="4">
        <v>762754</v>
      </c>
      <c r="AW80" s="4">
        <v>609332</v>
      </c>
      <c r="AX80" s="4">
        <v>746226</v>
      </c>
      <c r="AY80" s="4">
        <v>749981</v>
      </c>
      <c r="AZ80" s="4">
        <v>773750</v>
      </c>
      <c r="BA80" s="4">
        <v>636764</v>
      </c>
      <c r="BB80" s="4">
        <v>1527495</v>
      </c>
      <c r="BC80" s="4">
        <v>620676</v>
      </c>
      <c r="BD80" s="4">
        <v>1466303</v>
      </c>
      <c r="BE80" s="4">
        <v>1073890</v>
      </c>
      <c r="BF80" s="4">
        <v>571495</v>
      </c>
      <c r="BG80" s="4">
        <v>1478960</v>
      </c>
      <c r="BH80" s="4">
        <v>653881</v>
      </c>
      <c r="BI80" s="4">
        <v>780006</v>
      </c>
      <c r="BJ80" s="4">
        <v>708442</v>
      </c>
      <c r="BK80" s="4">
        <v>599413</v>
      </c>
      <c r="BL80" s="4">
        <v>533873</v>
      </c>
      <c r="BM80" s="4">
        <v>601695</v>
      </c>
      <c r="BN80" s="4">
        <v>868856</v>
      </c>
      <c r="BO80" s="4">
        <v>1163130</v>
      </c>
      <c r="BP80" s="4">
        <v>1026998</v>
      </c>
      <c r="BQ80" s="4">
        <v>1493952</v>
      </c>
      <c r="BR80" s="4">
        <v>1002363</v>
      </c>
      <c r="BS80" s="4">
        <v>882438</v>
      </c>
      <c r="BT80" s="4">
        <v>678333</v>
      </c>
      <c r="BU80" s="4">
        <v>1245139</v>
      </c>
      <c r="BV80" s="4">
        <v>1129656</v>
      </c>
      <c r="BW80" s="4">
        <v>1289663</v>
      </c>
      <c r="BX80" s="4">
        <v>1818374</v>
      </c>
      <c r="BY80" s="4">
        <v>1672896</v>
      </c>
      <c r="BZ80" s="4">
        <v>2498625</v>
      </c>
      <c r="CA80" s="4">
        <v>1889091</v>
      </c>
      <c r="CB80" s="4">
        <v>1952046</v>
      </c>
      <c r="CC80" s="4">
        <v>1759804</v>
      </c>
      <c r="CD80" s="2">
        <v>1746685</v>
      </c>
    </row>
    <row r="81" spans="2:92" x14ac:dyDescent="0.2">
      <c r="B81" s="3">
        <v>36739</v>
      </c>
      <c r="C81" s="4">
        <v>97698355</v>
      </c>
      <c r="D81" s="4">
        <v>900271</v>
      </c>
      <c r="E81" s="4">
        <v>179800</v>
      </c>
      <c r="F81" s="4">
        <v>393259</v>
      </c>
      <c r="G81" s="4">
        <v>354338</v>
      </c>
      <c r="H81" s="4">
        <v>337212</v>
      </c>
      <c r="I81" s="4">
        <v>260343</v>
      </c>
      <c r="J81" s="4">
        <v>363593</v>
      </c>
      <c r="K81" s="4">
        <v>380090</v>
      </c>
      <c r="L81" s="4">
        <v>340757</v>
      </c>
      <c r="M81" s="4">
        <v>341058</v>
      </c>
      <c r="N81" s="4">
        <v>2001387</v>
      </c>
      <c r="O81" s="4">
        <v>323492</v>
      </c>
      <c r="P81" s="4">
        <v>423683</v>
      </c>
      <c r="Q81" s="4">
        <v>338247</v>
      </c>
      <c r="R81" s="4">
        <v>364750</v>
      </c>
      <c r="S81" s="4">
        <v>529922</v>
      </c>
      <c r="T81" s="4">
        <v>436514</v>
      </c>
      <c r="U81" s="4">
        <v>409091</v>
      </c>
      <c r="V81" s="4">
        <v>420619</v>
      </c>
      <c r="W81" s="4">
        <v>381383</v>
      </c>
      <c r="X81" s="4">
        <v>368493</v>
      </c>
      <c r="Y81" s="4">
        <v>815316</v>
      </c>
      <c r="Z81" s="4">
        <v>566613</v>
      </c>
      <c r="AA81" s="4">
        <v>322589</v>
      </c>
      <c r="AB81" s="4">
        <v>647374</v>
      </c>
      <c r="AC81" s="4">
        <v>330878</v>
      </c>
      <c r="AD81" s="4">
        <v>558725</v>
      </c>
      <c r="AE81" s="4">
        <v>485137</v>
      </c>
      <c r="AF81" s="4">
        <v>500238</v>
      </c>
      <c r="AG81" s="4">
        <v>531873</v>
      </c>
      <c r="AH81" s="4">
        <v>406676</v>
      </c>
      <c r="AI81" s="4">
        <v>595628</v>
      </c>
      <c r="AJ81" s="4">
        <v>754695</v>
      </c>
      <c r="AK81" s="4">
        <v>635573</v>
      </c>
      <c r="AL81" s="4">
        <v>603978</v>
      </c>
      <c r="AM81" s="4">
        <v>658041</v>
      </c>
      <c r="AN81" s="4">
        <v>326160</v>
      </c>
      <c r="AO81" s="4">
        <v>508689</v>
      </c>
      <c r="AP81" s="4">
        <v>673567</v>
      </c>
      <c r="AQ81" s="4">
        <v>728431</v>
      </c>
      <c r="AR81" s="4">
        <v>617894</v>
      </c>
      <c r="AS81" s="4">
        <v>838486</v>
      </c>
      <c r="AT81" s="4">
        <v>638965</v>
      </c>
      <c r="AU81" s="4">
        <v>554101</v>
      </c>
      <c r="AV81" s="4">
        <v>726622</v>
      </c>
      <c r="AW81" s="4">
        <v>603237</v>
      </c>
      <c r="AX81" s="4">
        <v>722821</v>
      </c>
      <c r="AY81" s="4">
        <v>705034</v>
      </c>
      <c r="AZ81" s="4">
        <v>697108</v>
      </c>
      <c r="BA81" s="4">
        <v>631356</v>
      </c>
      <c r="BB81" s="4">
        <v>1483611</v>
      </c>
      <c r="BC81" s="4">
        <v>588972</v>
      </c>
      <c r="BD81" s="4">
        <v>1436398</v>
      </c>
      <c r="BE81" s="4">
        <v>1038765</v>
      </c>
      <c r="BF81" s="4">
        <v>567984</v>
      </c>
      <c r="BG81" s="4">
        <v>1397211</v>
      </c>
      <c r="BH81" s="4">
        <v>662071</v>
      </c>
      <c r="BI81" s="4">
        <v>705402</v>
      </c>
      <c r="BJ81" s="4">
        <v>662426</v>
      </c>
      <c r="BK81" s="4">
        <v>577688</v>
      </c>
      <c r="BL81" s="4">
        <v>494050</v>
      </c>
      <c r="BM81" s="4">
        <v>572173</v>
      </c>
      <c r="BN81" s="4">
        <v>866482</v>
      </c>
      <c r="BO81" s="4">
        <v>1018119</v>
      </c>
      <c r="BP81" s="4">
        <v>867177</v>
      </c>
      <c r="BQ81" s="4">
        <v>1395413</v>
      </c>
      <c r="BR81" s="4">
        <v>950585</v>
      </c>
      <c r="BS81" s="4">
        <v>846698</v>
      </c>
      <c r="BT81" s="4">
        <v>646185</v>
      </c>
      <c r="BU81" s="4">
        <v>1150043</v>
      </c>
      <c r="BV81" s="4">
        <v>1082565</v>
      </c>
      <c r="BW81" s="4">
        <v>1153903</v>
      </c>
      <c r="BX81" s="4">
        <v>1615893</v>
      </c>
      <c r="BY81" s="4">
        <v>1527813</v>
      </c>
      <c r="BZ81" s="4">
        <v>2393207</v>
      </c>
      <c r="CA81" s="4">
        <v>1693697</v>
      </c>
      <c r="CB81" s="4">
        <v>1786245</v>
      </c>
      <c r="CC81" s="4">
        <v>1841845</v>
      </c>
      <c r="CD81" s="4">
        <v>2572135</v>
      </c>
      <c r="CE81" s="2">
        <v>1985532</v>
      </c>
    </row>
    <row r="82" spans="2:92" x14ac:dyDescent="0.2">
      <c r="B82" s="3">
        <v>36770</v>
      </c>
      <c r="C82" s="4">
        <v>95592260</v>
      </c>
      <c r="D82" s="4">
        <v>869798</v>
      </c>
      <c r="E82" s="4">
        <v>180257</v>
      </c>
      <c r="F82" s="4">
        <v>370444</v>
      </c>
      <c r="G82" s="4">
        <v>358240</v>
      </c>
      <c r="H82" s="4">
        <v>324346</v>
      </c>
      <c r="I82" s="4">
        <v>257246</v>
      </c>
      <c r="J82" s="4">
        <v>345625</v>
      </c>
      <c r="K82" s="4">
        <v>374630</v>
      </c>
      <c r="L82" s="4">
        <v>305959</v>
      </c>
      <c r="M82" s="4">
        <v>338292</v>
      </c>
      <c r="N82" s="4">
        <v>1836904</v>
      </c>
      <c r="O82" s="4">
        <v>305841</v>
      </c>
      <c r="P82" s="4">
        <v>411528</v>
      </c>
      <c r="Q82" s="4">
        <v>341828</v>
      </c>
      <c r="R82" s="4">
        <v>365724</v>
      </c>
      <c r="S82" s="4">
        <v>521297</v>
      </c>
      <c r="T82" s="4">
        <v>428274</v>
      </c>
      <c r="U82" s="4">
        <v>390245</v>
      </c>
      <c r="V82" s="4">
        <v>479316</v>
      </c>
      <c r="W82" s="4">
        <v>381144</v>
      </c>
      <c r="X82" s="4">
        <v>340919</v>
      </c>
      <c r="Y82" s="4">
        <v>733928</v>
      </c>
      <c r="Z82" s="4">
        <v>542365</v>
      </c>
      <c r="AA82" s="4">
        <v>297873</v>
      </c>
      <c r="AB82" s="4">
        <v>556971</v>
      </c>
      <c r="AC82" s="4">
        <v>312945</v>
      </c>
      <c r="AD82" s="4">
        <v>544826</v>
      </c>
      <c r="AE82" s="4">
        <v>505505</v>
      </c>
      <c r="AF82" s="4">
        <v>563578</v>
      </c>
      <c r="AG82" s="4">
        <v>479106</v>
      </c>
      <c r="AH82" s="4">
        <v>402333</v>
      </c>
      <c r="AI82" s="4">
        <v>574335</v>
      </c>
      <c r="AJ82" s="4">
        <v>701040</v>
      </c>
      <c r="AK82" s="4">
        <v>592664</v>
      </c>
      <c r="AL82" s="4">
        <v>562514</v>
      </c>
      <c r="AM82" s="4">
        <v>645617</v>
      </c>
      <c r="AN82" s="4">
        <v>360531</v>
      </c>
      <c r="AO82" s="4">
        <v>510117</v>
      </c>
      <c r="AP82" s="4">
        <v>670123</v>
      </c>
      <c r="AQ82" s="4">
        <v>839697</v>
      </c>
      <c r="AR82" s="4">
        <v>599089</v>
      </c>
      <c r="AS82" s="4">
        <v>807238</v>
      </c>
      <c r="AT82" s="4">
        <v>608980</v>
      </c>
      <c r="AU82" s="4">
        <v>542530</v>
      </c>
      <c r="AV82" s="4">
        <v>673269</v>
      </c>
      <c r="AW82" s="4">
        <v>566840</v>
      </c>
      <c r="AX82" s="4">
        <v>687679</v>
      </c>
      <c r="AY82" s="4">
        <v>706578</v>
      </c>
      <c r="AZ82" s="4">
        <v>681145</v>
      </c>
      <c r="BA82" s="4">
        <v>633009</v>
      </c>
      <c r="BB82" s="4">
        <v>1443057</v>
      </c>
      <c r="BC82" s="4">
        <v>589365</v>
      </c>
      <c r="BD82" s="4">
        <v>1349218</v>
      </c>
      <c r="BE82" s="4">
        <v>950584</v>
      </c>
      <c r="BF82" s="4">
        <v>554823</v>
      </c>
      <c r="BG82" s="4">
        <v>1381792</v>
      </c>
      <c r="BH82" s="4">
        <v>651731</v>
      </c>
      <c r="BI82" s="4">
        <v>771715</v>
      </c>
      <c r="BJ82" s="4">
        <v>608454</v>
      </c>
      <c r="BK82" s="4">
        <v>574303</v>
      </c>
      <c r="BL82" s="4">
        <v>470181</v>
      </c>
      <c r="BM82" s="4">
        <v>513636</v>
      </c>
      <c r="BN82" s="4">
        <v>844725</v>
      </c>
      <c r="BO82" s="4">
        <v>890069</v>
      </c>
      <c r="BP82" s="4">
        <v>845910</v>
      </c>
      <c r="BQ82" s="4">
        <v>1307488</v>
      </c>
      <c r="BR82" s="4">
        <v>974358</v>
      </c>
      <c r="BS82" s="4">
        <v>861082</v>
      </c>
      <c r="BT82" s="4">
        <v>492337</v>
      </c>
      <c r="BU82" s="4">
        <v>858253</v>
      </c>
      <c r="BV82" s="4">
        <v>922602</v>
      </c>
      <c r="BW82" s="4">
        <v>1072265</v>
      </c>
      <c r="BX82" s="4">
        <v>1483632</v>
      </c>
      <c r="BY82" s="4">
        <v>1481338</v>
      </c>
      <c r="BZ82" s="4">
        <v>2261263</v>
      </c>
      <c r="CA82" s="4">
        <v>1499738</v>
      </c>
      <c r="CB82" s="4">
        <v>1518704</v>
      </c>
      <c r="CC82" s="4">
        <v>1858919</v>
      </c>
      <c r="CD82" s="4">
        <v>2313334</v>
      </c>
      <c r="CE82" s="4">
        <v>3543309</v>
      </c>
      <c r="CF82" s="2">
        <v>1728881</v>
      </c>
    </row>
    <row r="83" spans="2:92" x14ac:dyDescent="0.2">
      <c r="B83" s="3">
        <v>36800</v>
      </c>
      <c r="C83" s="4">
        <v>93435921</v>
      </c>
      <c r="D83" s="4">
        <v>937036</v>
      </c>
      <c r="E83" s="4">
        <v>173637</v>
      </c>
      <c r="F83" s="4">
        <v>359054</v>
      </c>
      <c r="G83" s="4">
        <v>350444</v>
      </c>
      <c r="H83" s="4">
        <v>342201</v>
      </c>
      <c r="I83" s="4">
        <v>253683</v>
      </c>
      <c r="J83" s="4">
        <v>322022</v>
      </c>
      <c r="K83" s="4">
        <v>377802</v>
      </c>
      <c r="L83" s="4">
        <v>311327</v>
      </c>
      <c r="M83" s="4">
        <v>334708</v>
      </c>
      <c r="N83" s="4">
        <v>1877744</v>
      </c>
      <c r="O83" s="4">
        <v>309310</v>
      </c>
      <c r="P83" s="4">
        <v>411528</v>
      </c>
      <c r="Q83" s="4">
        <v>1001364</v>
      </c>
      <c r="R83" s="4">
        <v>355483</v>
      </c>
      <c r="S83" s="4">
        <v>511644</v>
      </c>
      <c r="T83" s="4">
        <v>364610</v>
      </c>
      <c r="U83" s="4">
        <v>326394</v>
      </c>
      <c r="V83" s="4">
        <v>404020</v>
      </c>
      <c r="W83" s="4">
        <v>623910</v>
      </c>
      <c r="X83" s="4">
        <v>349726</v>
      </c>
      <c r="Y83" s="4">
        <v>728029</v>
      </c>
      <c r="Z83" s="4">
        <v>569539</v>
      </c>
      <c r="AA83" s="4">
        <v>297813</v>
      </c>
      <c r="AB83" s="4">
        <v>432053</v>
      </c>
      <c r="AC83" s="4">
        <v>303724</v>
      </c>
      <c r="AD83" s="4">
        <v>515093</v>
      </c>
      <c r="AE83" s="4">
        <v>537270</v>
      </c>
      <c r="AF83" s="4">
        <v>569395</v>
      </c>
      <c r="AG83" s="4">
        <v>445711</v>
      </c>
      <c r="AH83" s="4">
        <v>420265</v>
      </c>
      <c r="AI83" s="4">
        <v>589237</v>
      </c>
      <c r="AJ83" s="4">
        <v>708664</v>
      </c>
      <c r="AK83" s="4">
        <v>564874</v>
      </c>
      <c r="AL83" s="4">
        <v>549127</v>
      </c>
      <c r="AM83" s="4">
        <v>650901</v>
      </c>
      <c r="AN83" s="4">
        <v>359592</v>
      </c>
      <c r="AO83" s="4">
        <v>480943</v>
      </c>
      <c r="AP83" s="4">
        <v>568420</v>
      </c>
      <c r="AQ83" s="4">
        <v>806875</v>
      </c>
      <c r="AR83" s="4">
        <v>588166</v>
      </c>
      <c r="AS83" s="4">
        <v>824262</v>
      </c>
      <c r="AT83" s="4">
        <v>633840</v>
      </c>
      <c r="AU83" s="4">
        <v>552354</v>
      </c>
      <c r="AV83" s="4">
        <v>671177</v>
      </c>
      <c r="AW83" s="4">
        <v>545229</v>
      </c>
      <c r="AX83" s="4">
        <v>686483</v>
      </c>
      <c r="AY83" s="4">
        <v>688891</v>
      </c>
      <c r="AZ83" s="4">
        <v>638250</v>
      </c>
      <c r="BA83" s="4">
        <v>595698</v>
      </c>
      <c r="BB83" s="4">
        <v>1521484</v>
      </c>
      <c r="BC83" s="4">
        <v>539378</v>
      </c>
      <c r="BD83" s="4">
        <v>1148451</v>
      </c>
      <c r="BE83" s="4">
        <v>708230</v>
      </c>
      <c r="BF83" s="4">
        <v>492483</v>
      </c>
      <c r="BG83" s="4">
        <v>1562627</v>
      </c>
      <c r="BH83" s="4">
        <v>606821</v>
      </c>
      <c r="BI83" s="4">
        <v>799206</v>
      </c>
      <c r="BJ83" s="4">
        <v>556091</v>
      </c>
      <c r="BK83" s="4">
        <v>552116</v>
      </c>
      <c r="BL83" s="4">
        <v>485703</v>
      </c>
      <c r="BM83" s="4">
        <v>497103</v>
      </c>
      <c r="BN83" s="4">
        <v>814826</v>
      </c>
      <c r="BO83" s="4">
        <v>874914</v>
      </c>
      <c r="BP83" s="4">
        <v>840077</v>
      </c>
      <c r="BQ83" s="4">
        <v>1255446</v>
      </c>
      <c r="BR83" s="4">
        <v>890183</v>
      </c>
      <c r="BS83" s="4">
        <v>715170</v>
      </c>
      <c r="BT83" s="4">
        <v>471063</v>
      </c>
      <c r="BU83" s="4">
        <v>860332</v>
      </c>
      <c r="BV83" s="4">
        <v>923995</v>
      </c>
      <c r="BW83" s="4">
        <v>1031990</v>
      </c>
      <c r="BX83" s="4">
        <v>1463838</v>
      </c>
      <c r="BY83" s="4">
        <v>1345811</v>
      </c>
      <c r="BZ83" s="4">
        <v>2089523</v>
      </c>
      <c r="CA83" s="4">
        <v>1317501</v>
      </c>
      <c r="CB83" s="4">
        <v>1528888</v>
      </c>
      <c r="CC83" s="4">
        <v>1572636</v>
      </c>
      <c r="CD83" s="4">
        <v>1970244</v>
      </c>
      <c r="CE83" s="4">
        <v>3104185</v>
      </c>
      <c r="CF83" s="4">
        <v>2194749</v>
      </c>
      <c r="CG83" s="4">
        <v>1488054</v>
      </c>
      <c r="CH83" s="4"/>
      <c r="CI83" s="4"/>
    </row>
    <row r="84" spans="2:92" x14ac:dyDescent="0.2">
      <c r="B84" s="3">
        <v>36831</v>
      </c>
      <c r="C84" s="4">
        <v>91759843</v>
      </c>
      <c r="D84" s="4">
        <v>878311</v>
      </c>
      <c r="E84" s="4">
        <v>174831</v>
      </c>
      <c r="F84" s="4">
        <v>342814</v>
      </c>
      <c r="G84" s="4">
        <v>332683</v>
      </c>
      <c r="H84" s="4">
        <v>308616</v>
      </c>
      <c r="I84" s="4">
        <v>241146</v>
      </c>
      <c r="J84" s="4">
        <v>293006</v>
      </c>
      <c r="K84" s="4">
        <v>361618</v>
      </c>
      <c r="L84" s="4">
        <v>301386</v>
      </c>
      <c r="M84" s="4">
        <v>323997</v>
      </c>
      <c r="N84" s="4">
        <v>1920791</v>
      </c>
      <c r="O84" s="4">
        <v>335832</v>
      </c>
      <c r="P84" s="4">
        <v>389709</v>
      </c>
      <c r="Q84" s="4">
        <v>317138</v>
      </c>
      <c r="R84" s="4">
        <v>327216</v>
      </c>
      <c r="S84" s="4">
        <v>457720</v>
      </c>
      <c r="T84" s="4">
        <v>352597</v>
      </c>
      <c r="U84" s="4">
        <v>342794</v>
      </c>
      <c r="V84" s="4">
        <v>380766</v>
      </c>
      <c r="W84" s="4">
        <v>488621</v>
      </c>
      <c r="X84" s="4">
        <v>325201</v>
      </c>
      <c r="Y84" s="4">
        <v>663311</v>
      </c>
      <c r="Z84" s="4">
        <v>542027</v>
      </c>
      <c r="AA84" s="4">
        <v>282123</v>
      </c>
      <c r="AB84" s="4">
        <v>404261</v>
      </c>
      <c r="AC84" s="4">
        <v>283447</v>
      </c>
      <c r="AD84" s="4">
        <v>478172</v>
      </c>
      <c r="AE84" s="4">
        <v>549489</v>
      </c>
      <c r="AF84" s="4">
        <v>518620</v>
      </c>
      <c r="AG84" s="4">
        <v>455435</v>
      </c>
      <c r="AH84" s="4">
        <v>368011</v>
      </c>
      <c r="AI84" s="4">
        <v>558226</v>
      </c>
      <c r="AJ84" s="4">
        <v>643679</v>
      </c>
      <c r="AK84" s="4">
        <v>542232</v>
      </c>
      <c r="AL84" s="4">
        <v>499556</v>
      </c>
      <c r="AM84" s="4">
        <v>611122</v>
      </c>
      <c r="AN84" s="4">
        <v>336748</v>
      </c>
      <c r="AO84" s="4">
        <v>442985</v>
      </c>
      <c r="AP84" s="4">
        <v>573257</v>
      </c>
      <c r="AQ84" s="4">
        <v>906259</v>
      </c>
      <c r="AR84" s="4">
        <v>534861</v>
      </c>
      <c r="AS84" s="4">
        <v>753908</v>
      </c>
      <c r="AT84" s="4">
        <v>580392</v>
      </c>
      <c r="AU84" s="4">
        <v>529408</v>
      </c>
      <c r="AV84" s="4">
        <v>649419</v>
      </c>
      <c r="AW84" s="4">
        <v>519834</v>
      </c>
      <c r="AX84" s="4">
        <v>605276</v>
      </c>
      <c r="AY84" s="4">
        <v>657597</v>
      </c>
      <c r="AZ84" s="4">
        <v>660367</v>
      </c>
      <c r="BA84" s="4">
        <v>592270</v>
      </c>
      <c r="BB84" s="4">
        <v>1519698</v>
      </c>
      <c r="BC84" s="4">
        <v>640235</v>
      </c>
      <c r="BD84" s="4">
        <v>1113472</v>
      </c>
      <c r="BE84" s="4">
        <v>940647</v>
      </c>
      <c r="BF84" s="4">
        <v>487978</v>
      </c>
      <c r="BG84" s="4">
        <v>1386914</v>
      </c>
      <c r="BH84" s="4">
        <v>536846</v>
      </c>
      <c r="BI84" s="4">
        <v>709991</v>
      </c>
      <c r="BJ84" s="4">
        <v>514017</v>
      </c>
      <c r="BK84" s="4">
        <v>571123</v>
      </c>
      <c r="BL84" s="4">
        <v>649452</v>
      </c>
      <c r="BM84" s="4">
        <v>504814</v>
      </c>
      <c r="BN84" s="4">
        <v>768335</v>
      </c>
      <c r="BO84" s="4">
        <v>875435</v>
      </c>
      <c r="BP84" s="4">
        <v>750742</v>
      </c>
      <c r="BQ84" s="4">
        <v>1242483</v>
      </c>
      <c r="BR84" s="4">
        <v>839875</v>
      </c>
      <c r="BS84" s="4">
        <v>690406</v>
      </c>
      <c r="BT84" s="4">
        <v>440793</v>
      </c>
      <c r="BU84" s="4">
        <v>700824</v>
      </c>
      <c r="BV84" s="4">
        <v>820133</v>
      </c>
      <c r="BW84" s="4">
        <v>982264</v>
      </c>
      <c r="BX84" s="4">
        <v>1342642</v>
      </c>
      <c r="BY84" s="4">
        <v>1194852</v>
      </c>
      <c r="BZ84" s="4">
        <v>1765140</v>
      </c>
      <c r="CA84" s="4">
        <v>1189371</v>
      </c>
      <c r="CB84" s="4">
        <v>1437046</v>
      </c>
      <c r="CC84" s="4">
        <v>1500237</v>
      </c>
      <c r="CD84" s="4">
        <v>1648521</v>
      </c>
      <c r="CE84" s="4">
        <v>2389442</v>
      </c>
      <c r="CF84" s="4">
        <v>1819628</v>
      </c>
      <c r="CG84" s="4">
        <v>2254114</v>
      </c>
      <c r="CH84" s="4">
        <v>1447455</v>
      </c>
      <c r="CI84" s="4"/>
    </row>
    <row r="85" spans="2:92" x14ac:dyDescent="0.2">
      <c r="B85" s="3">
        <v>36861</v>
      </c>
      <c r="C85" s="4">
        <v>93314895</v>
      </c>
      <c r="D85" s="4">
        <v>960163</v>
      </c>
      <c r="E85" s="4">
        <v>184331</v>
      </c>
      <c r="F85" s="4">
        <v>348892</v>
      </c>
      <c r="G85" s="4">
        <v>330157</v>
      </c>
      <c r="H85" s="4">
        <v>310772</v>
      </c>
      <c r="I85" s="4">
        <v>231422</v>
      </c>
      <c r="J85" s="4">
        <v>314178</v>
      </c>
      <c r="K85" s="4">
        <v>371754</v>
      </c>
      <c r="L85" s="4">
        <v>295719</v>
      </c>
      <c r="M85" s="4">
        <v>329679</v>
      </c>
      <c r="N85" s="4">
        <v>1727850</v>
      </c>
      <c r="O85" s="4">
        <v>328411</v>
      </c>
      <c r="P85" s="4">
        <v>390632</v>
      </c>
      <c r="Q85" s="4">
        <v>323166</v>
      </c>
      <c r="R85" s="4">
        <v>349642</v>
      </c>
      <c r="S85" s="4">
        <v>470258</v>
      </c>
      <c r="T85" s="4">
        <v>385169</v>
      </c>
      <c r="U85" s="4">
        <v>299736</v>
      </c>
      <c r="V85" s="4">
        <v>367476</v>
      </c>
      <c r="W85" s="4">
        <v>318380</v>
      </c>
      <c r="X85" s="4">
        <v>334184</v>
      </c>
      <c r="Y85" s="4">
        <v>687962</v>
      </c>
      <c r="Z85" s="4">
        <v>549549</v>
      </c>
      <c r="AA85" s="4">
        <v>274817</v>
      </c>
      <c r="AB85" s="4">
        <v>476420</v>
      </c>
      <c r="AC85" s="4">
        <v>286021</v>
      </c>
      <c r="AD85" s="4">
        <v>471249</v>
      </c>
      <c r="AE85" s="4">
        <v>496241</v>
      </c>
      <c r="AF85" s="4">
        <v>516050</v>
      </c>
      <c r="AG85" s="4">
        <v>467590</v>
      </c>
      <c r="AH85" s="4">
        <v>380134</v>
      </c>
      <c r="AI85" s="4">
        <v>547949</v>
      </c>
      <c r="AJ85" s="4">
        <v>684385</v>
      </c>
      <c r="AK85" s="4">
        <v>525968</v>
      </c>
      <c r="AL85" s="4">
        <v>531881</v>
      </c>
      <c r="AM85" s="4">
        <v>636615</v>
      </c>
      <c r="AN85" s="4">
        <v>358974</v>
      </c>
      <c r="AO85" s="4">
        <v>463627</v>
      </c>
      <c r="AP85" s="4">
        <v>634554</v>
      </c>
      <c r="AQ85" s="4">
        <v>843166</v>
      </c>
      <c r="AR85" s="4">
        <v>539360</v>
      </c>
      <c r="AS85" s="4">
        <v>779887</v>
      </c>
      <c r="AT85" s="4">
        <v>576571</v>
      </c>
      <c r="AU85" s="4">
        <v>554448</v>
      </c>
      <c r="AV85" s="4">
        <v>642086</v>
      </c>
      <c r="AW85" s="4">
        <v>530930</v>
      </c>
      <c r="AX85" s="4">
        <v>684664</v>
      </c>
      <c r="AY85" s="4">
        <v>717965</v>
      </c>
      <c r="AZ85" s="4">
        <v>654093</v>
      </c>
      <c r="BA85" s="4">
        <v>564227</v>
      </c>
      <c r="BB85" s="4">
        <v>1482673</v>
      </c>
      <c r="BC85" s="4">
        <v>740025</v>
      </c>
      <c r="BD85" s="4">
        <v>1183615</v>
      </c>
      <c r="BE85" s="4">
        <v>841139</v>
      </c>
      <c r="BF85" s="4">
        <v>500187</v>
      </c>
      <c r="BG85" s="4">
        <v>1336234</v>
      </c>
      <c r="BH85" s="4">
        <v>520884</v>
      </c>
      <c r="BI85" s="4">
        <v>686797</v>
      </c>
      <c r="BJ85" s="4">
        <v>588393</v>
      </c>
      <c r="BK85" s="4">
        <v>554388</v>
      </c>
      <c r="BL85" s="4">
        <v>449663</v>
      </c>
      <c r="BM85" s="4">
        <v>526039</v>
      </c>
      <c r="BN85" s="4">
        <v>772101</v>
      </c>
      <c r="BO85" s="4">
        <v>905763</v>
      </c>
      <c r="BP85" s="4">
        <v>828786</v>
      </c>
      <c r="BQ85" s="4">
        <v>1245605</v>
      </c>
      <c r="BR85" s="4">
        <v>756788</v>
      </c>
      <c r="BS85" s="4">
        <v>696242</v>
      </c>
      <c r="BT85" s="4">
        <v>555524</v>
      </c>
      <c r="BU85" s="4">
        <v>717916</v>
      </c>
      <c r="BV85" s="4">
        <v>785526</v>
      </c>
      <c r="BW85" s="4">
        <v>952004</v>
      </c>
      <c r="BX85" s="4">
        <v>1346787</v>
      </c>
      <c r="BY85" s="4">
        <v>1146739</v>
      </c>
      <c r="BZ85" s="4">
        <v>1750735</v>
      </c>
      <c r="CA85" s="4">
        <v>1242982</v>
      </c>
      <c r="CB85" s="4">
        <v>1453379</v>
      </c>
      <c r="CC85" s="4">
        <v>1465058</v>
      </c>
      <c r="CD85" s="4">
        <v>1545404</v>
      </c>
      <c r="CE85" s="4">
        <v>2148872</v>
      </c>
      <c r="CF85" s="4">
        <v>1670795</v>
      </c>
      <c r="CG85" s="4">
        <v>2171185</v>
      </c>
      <c r="CH85" s="4">
        <v>2513934</v>
      </c>
      <c r="CI85" s="4">
        <v>1863315</v>
      </c>
    </row>
    <row r="86" spans="2:92" x14ac:dyDescent="0.2">
      <c r="B86" s="3">
        <v>36892</v>
      </c>
      <c r="C86" s="4">
        <v>94573528</v>
      </c>
      <c r="D86" s="4">
        <v>955934</v>
      </c>
      <c r="E86" s="4">
        <v>194740</v>
      </c>
      <c r="F86" s="4">
        <v>332500</v>
      </c>
      <c r="G86" s="4">
        <v>334842</v>
      </c>
      <c r="H86" s="4">
        <v>309657</v>
      </c>
      <c r="I86" s="4">
        <v>236655</v>
      </c>
      <c r="J86" s="4">
        <v>319055</v>
      </c>
      <c r="K86" s="4">
        <v>356950</v>
      </c>
      <c r="L86" s="4">
        <v>300792</v>
      </c>
      <c r="M86" s="4">
        <v>294029</v>
      </c>
      <c r="N86" s="4">
        <v>1737507</v>
      </c>
      <c r="O86" s="4">
        <v>325562</v>
      </c>
      <c r="P86" s="4">
        <v>395152</v>
      </c>
      <c r="Q86" s="4">
        <v>324564</v>
      </c>
      <c r="R86" s="4">
        <v>357736</v>
      </c>
      <c r="S86" s="4">
        <v>481679</v>
      </c>
      <c r="T86" s="4">
        <v>392633</v>
      </c>
      <c r="U86" s="4">
        <v>320083</v>
      </c>
      <c r="V86" s="4">
        <v>378671</v>
      </c>
      <c r="W86" s="4">
        <v>311181</v>
      </c>
      <c r="X86" s="4">
        <v>326644</v>
      </c>
      <c r="Y86" s="4">
        <v>625676</v>
      </c>
      <c r="Z86" s="4">
        <v>553822</v>
      </c>
      <c r="AA86" s="4">
        <v>279034</v>
      </c>
      <c r="AB86" s="4">
        <v>345798</v>
      </c>
      <c r="AC86" s="4">
        <v>270764</v>
      </c>
      <c r="AD86" s="4">
        <v>546216</v>
      </c>
      <c r="AE86" s="4">
        <v>511019</v>
      </c>
      <c r="AF86" s="4">
        <v>514710</v>
      </c>
      <c r="AG86" s="4">
        <v>471956</v>
      </c>
      <c r="AH86" s="4">
        <v>387114</v>
      </c>
      <c r="AI86" s="4">
        <v>553247</v>
      </c>
      <c r="AJ86" s="4">
        <v>624894</v>
      </c>
      <c r="AK86" s="4">
        <v>532866</v>
      </c>
      <c r="AL86" s="4">
        <v>516381</v>
      </c>
      <c r="AM86" s="4">
        <v>619332</v>
      </c>
      <c r="AN86" s="4">
        <v>341300</v>
      </c>
      <c r="AO86" s="4">
        <v>461234</v>
      </c>
      <c r="AP86" s="4">
        <v>580323</v>
      </c>
      <c r="AQ86" s="4">
        <v>955239</v>
      </c>
      <c r="AR86" s="4">
        <v>509071</v>
      </c>
      <c r="AS86" s="4">
        <v>772431</v>
      </c>
      <c r="AT86" s="4">
        <v>565747</v>
      </c>
      <c r="AU86" s="4">
        <v>491958</v>
      </c>
      <c r="AV86" s="4">
        <v>636282</v>
      </c>
      <c r="AW86" s="4">
        <v>546418</v>
      </c>
      <c r="AX86" s="4">
        <v>635160</v>
      </c>
      <c r="AY86" s="4">
        <v>730078</v>
      </c>
      <c r="AZ86" s="4">
        <v>587239</v>
      </c>
      <c r="BA86" s="4">
        <v>542022</v>
      </c>
      <c r="BB86" s="4">
        <v>1395261</v>
      </c>
      <c r="BC86" s="4">
        <v>693854</v>
      </c>
      <c r="BD86" s="4">
        <v>1185324</v>
      </c>
      <c r="BE86" s="4">
        <v>922996</v>
      </c>
      <c r="BF86" s="4">
        <v>517004</v>
      </c>
      <c r="BG86" s="4">
        <v>1302946</v>
      </c>
      <c r="BH86" s="4">
        <v>527735</v>
      </c>
      <c r="BI86" s="4">
        <v>575916</v>
      </c>
      <c r="BJ86" s="4">
        <v>529009</v>
      </c>
      <c r="BK86" s="4">
        <v>623781</v>
      </c>
      <c r="BL86" s="4">
        <v>443300</v>
      </c>
      <c r="BM86" s="4">
        <v>451005</v>
      </c>
      <c r="BN86" s="4">
        <v>735362</v>
      </c>
      <c r="BO86" s="4">
        <v>907216</v>
      </c>
      <c r="BP86" s="4">
        <v>758907</v>
      </c>
      <c r="BQ86" s="4">
        <v>1261618</v>
      </c>
      <c r="BR86" s="4">
        <v>821344</v>
      </c>
      <c r="BS86" s="4">
        <v>700388</v>
      </c>
      <c r="BT86" s="4">
        <v>610700</v>
      </c>
      <c r="BU86" s="4">
        <v>709430</v>
      </c>
      <c r="BV86" s="4">
        <v>712583</v>
      </c>
      <c r="BW86" s="4">
        <v>887115</v>
      </c>
      <c r="BX86" s="4">
        <v>1321658</v>
      </c>
      <c r="BY86" s="4">
        <v>1178554</v>
      </c>
      <c r="BZ86" s="4">
        <v>1893157</v>
      </c>
      <c r="CA86" s="4">
        <v>1201621</v>
      </c>
      <c r="CB86" s="4">
        <v>1376882</v>
      </c>
      <c r="CC86" s="4">
        <v>1409051</v>
      </c>
      <c r="CD86" s="4">
        <v>1449159</v>
      </c>
      <c r="CE86" s="4">
        <v>2456417</v>
      </c>
      <c r="CF86" s="4">
        <v>1580899</v>
      </c>
      <c r="CG86" s="4">
        <v>2130656</v>
      </c>
      <c r="CH86" s="4">
        <v>2312278</v>
      </c>
      <c r="CI86" s="4">
        <v>2355858</v>
      </c>
      <c r="CJ86" s="2">
        <v>1159851</v>
      </c>
    </row>
    <row r="87" spans="2:92" x14ac:dyDescent="0.2">
      <c r="B87" s="3">
        <v>36923</v>
      </c>
      <c r="C87" s="4">
        <v>85009934</v>
      </c>
      <c r="D87" s="4">
        <v>865388</v>
      </c>
      <c r="E87" s="4">
        <v>162244</v>
      </c>
      <c r="F87" s="4">
        <v>299898</v>
      </c>
      <c r="G87" s="4">
        <v>304727</v>
      </c>
      <c r="H87" s="4">
        <v>278865</v>
      </c>
      <c r="I87" s="4">
        <v>225201</v>
      </c>
      <c r="J87" s="4">
        <v>271450</v>
      </c>
      <c r="K87" s="4">
        <v>320387</v>
      </c>
      <c r="L87" s="4">
        <v>271840</v>
      </c>
      <c r="M87" s="4">
        <v>259535</v>
      </c>
      <c r="N87" s="4">
        <v>1757271</v>
      </c>
      <c r="O87" s="4">
        <v>284844</v>
      </c>
      <c r="P87" s="4">
        <v>460499</v>
      </c>
      <c r="Q87" s="4">
        <v>286110</v>
      </c>
      <c r="R87" s="4">
        <v>323541</v>
      </c>
      <c r="S87" s="4">
        <v>418427</v>
      </c>
      <c r="T87" s="4">
        <v>349983</v>
      </c>
      <c r="U87" s="4">
        <v>446239</v>
      </c>
      <c r="V87" s="4">
        <v>383263</v>
      </c>
      <c r="W87" s="4">
        <v>292800</v>
      </c>
      <c r="X87" s="4">
        <v>300153</v>
      </c>
      <c r="Y87" s="4">
        <v>613697</v>
      </c>
      <c r="Z87" s="4">
        <v>485416</v>
      </c>
      <c r="AA87" s="4">
        <v>257393</v>
      </c>
      <c r="AB87" s="4">
        <v>446847</v>
      </c>
      <c r="AC87" s="4">
        <v>328795</v>
      </c>
      <c r="AD87" s="4">
        <v>523309</v>
      </c>
      <c r="AE87" s="4">
        <v>442659</v>
      </c>
      <c r="AF87" s="4">
        <v>500057</v>
      </c>
      <c r="AG87" s="4">
        <v>438450</v>
      </c>
      <c r="AH87" s="4">
        <v>351267</v>
      </c>
      <c r="AI87" s="4">
        <v>513782</v>
      </c>
      <c r="AJ87" s="4">
        <v>626262</v>
      </c>
      <c r="AK87" s="4">
        <v>491001</v>
      </c>
      <c r="AL87" s="4">
        <v>471754</v>
      </c>
      <c r="AM87" s="4">
        <v>547931</v>
      </c>
      <c r="AN87" s="4">
        <v>337752</v>
      </c>
      <c r="AO87" s="4">
        <v>443120</v>
      </c>
      <c r="AP87" s="4">
        <v>557545</v>
      </c>
      <c r="AQ87" s="4">
        <v>822975</v>
      </c>
      <c r="AR87" s="4">
        <v>458218</v>
      </c>
      <c r="AS87" s="4">
        <v>673095</v>
      </c>
      <c r="AT87" s="4">
        <v>529708</v>
      </c>
      <c r="AU87" s="4">
        <v>442087</v>
      </c>
      <c r="AV87" s="4">
        <v>537707</v>
      </c>
      <c r="AW87" s="4">
        <v>500380</v>
      </c>
      <c r="AX87" s="4">
        <v>575424</v>
      </c>
      <c r="AY87" s="4">
        <v>633066</v>
      </c>
      <c r="AZ87" s="4">
        <v>599688</v>
      </c>
      <c r="BA87" s="4">
        <v>498149</v>
      </c>
      <c r="BB87" s="4">
        <v>1228875</v>
      </c>
      <c r="BC87" s="4">
        <v>530122</v>
      </c>
      <c r="BD87" s="4">
        <v>1164377</v>
      </c>
      <c r="BE87" s="4">
        <v>916836</v>
      </c>
      <c r="BF87" s="4">
        <v>432515</v>
      </c>
      <c r="BG87" s="4">
        <v>1077643</v>
      </c>
      <c r="BH87" s="4">
        <v>506908</v>
      </c>
      <c r="BI87" s="4">
        <v>598204</v>
      </c>
      <c r="BJ87" s="4">
        <v>471875</v>
      </c>
      <c r="BK87" s="4">
        <v>603114</v>
      </c>
      <c r="BL87" s="4">
        <v>383083</v>
      </c>
      <c r="BM87" s="4">
        <v>384420</v>
      </c>
      <c r="BN87" s="4">
        <v>711096</v>
      </c>
      <c r="BO87" s="4">
        <v>855842</v>
      </c>
      <c r="BP87" s="4">
        <v>718325</v>
      </c>
      <c r="BQ87" s="4">
        <v>1151282</v>
      </c>
      <c r="BR87" s="4">
        <v>700098</v>
      </c>
      <c r="BS87" s="4">
        <v>688356</v>
      </c>
      <c r="BT87" s="4">
        <v>549393</v>
      </c>
      <c r="BU87" s="4">
        <v>632689</v>
      </c>
      <c r="BV87" s="4">
        <v>649973</v>
      </c>
      <c r="BW87" s="4">
        <v>825280</v>
      </c>
      <c r="BX87" s="4">
        <v>1193833</v>
      </c>
      <c r="BY87" s="4">
        <v>1141581</v>
      </c>
      <c r="BZ87" s="4">
        <v>1538146</v>
      </c>
      <c r="CA87" s="4">
        <v>1078773</v>
      </c>
      <c r="CB87" s="4">
        <v>1337737</v>
      </c>
      <c r="CC87" s="4">
        <v>1173854</v>
      </c>
      <c r="CD87" s="4">
        <v>1271108</v>
      </c>
      <c r="CE87" s="4">
        <v>2238406</v>
      </c>
      <c r="CF87" s="4">
        <v>1456620</v>
      </c>
      <c r="CG87" s="4">
        <v>1884170</v>
      </c>
      <c r="CH87" s="4">
        <v>1891626</v>
      </c>
      <c r="CI87" s="4">
        <v>1995799</v>
      </c>
      <c r="CJ87" s="2">
        <v>1819256</v>
      </c>
      <c r="CK87" s="2">
        <v>1039976</v>
      </c>
    </row>
    <row r="88" spans="2:92" x14ac:dyDescent="0.2">
      <c r="B88" s="3">
        <v>36951</v>
      </c>
      <c r="C88" s="4">
        <v>92237308</v>
      </c>
      <c r="D88" s="4">
        <v>898133</v>
      </c>
      <c r="E88" s="4">
        <v>178153</v>
      </c>
      <c r="F88" s="4">
        <v>334318</v>
      </c>
      <c r="G88" s="4">
        <v>320527</v>
      </c>
      <c r="H88" s="4">
        <v>308378</v>
      </c>
      <c r="I88" s="4">
        <v>250002</v>
      </c>
      <c r="J88" s="4">
        <v>307314</v>
      </c>
      <c r="K88" s="4">
        <v>343718</v>
      </c>
      <c r="L88" s="4">
        <v>290227</v>
      </c>
      <c r="M88" s="4">
        <v>272462</v>
      </c>
      <c r="N88" s="4">
        <v>1783993</v>
      </c>
      <c r="O88" s="4">
        <v>311675</v>
      </c>
      <c r="P88" s="4">
        <v>360637</v>
      </c>
      <c r="Q88" s="4">
        <v>319319</v>
      </c>
      <c r="R88" s="4">
        <v>358601</v>
      </c>
      <c r="S88" s="4">
        <v>459904</v>
      </c>
      <c r="T88" s="4">
        <v>377300</v>
      </c>
      <c r="U88" s="4">
        <v>323902</v>
      </c>
      <c r="V88" s="4">
        <v>439660</v>
      </c>
      <c r="W88" s="4">
        <v>324136</v>
      </c>
      <c r="X88" s="4">
        <v>319722</v>
      </c>
      <c r="Y88" s="4">
        <v>694968</v>
      </c>
      <c r="Z88" s="4">
        <v>538525</v>
      </c>
      <c r="AA88" s="4">
        <v>277547</v>
      </c>
      <c r="AB88" s="4">
        <v>479620</v>
      </c>
      <c r="AC88" s="4">
        <v>315191</v>
      </c>
      <c r="AD88" s="4">
        <v>461725</v>
      </c>
      <c r="AE88" s="4">
        <v>493695</v>
      </c>
      <c r="AF88" s="4">
        <v>570326</v>
      </c>
      <c r="AG88" s="4">
        <v>480674</v>
      </c>
      <c r="AH88" s="4">
        <v>428005</v>
      </c>
      <c r="AI88" s="4">
        <v>570330</v>
      </c>
      <c r="AJ88" s="4">
        <v>724141</v>
      </c>
      <c r="AK88" s="4">
        <v>533776</v>
      </c>
      <c r="AL88" s="4">
        <v>501285</v>
      </c>
      <c r="AM88" s="4">
        <v>571189</v>
      </c>
      <c r="AN88" s="4">
        <v>382185</v>
      </c>
      <c r="AO88" s="4">
        <v>467234</v>
      </c>
      <c r="AP88" s="4">
        <v>618879</v>
      </c>
      <c r="AQ88" s="4">
        <v>800633</v>
      </c>
      <c r="AR88" s="4">
        <v>503625</v>
      </c>
      <c r="AS88" s="4">
        <v>727984</v>
      </c>
      <c r="AT88" s="4">
        <v>563037</v>
      </c>
      <c r="AU88" s="4">
        <v>489550</v>
      </c>
      <c r="AV88" s="4">
        <v>561324</v>
      </c>
      <c r="AW88" s="4">
        <v>559052</v>
      </c>
      <c r="AX88" s="4">
        <v>579036</v>
      </c>
      <c r="AY88" s="4">
        <v>648645</v>
      </c>
      <c r="AZ88" s="4">
        <v>645406</v>
      </c>
      <c r="BA88" s="4">
        <v>502389</v>
      </c>
      <c r="BB88" s="4">
        <v>1333301</v>
      </c>
      <c r="BC88" s="4">
        <v>569278</v>
      </c>
      <c r="BD88" s="4">
        <v>1314812</v>
      </c>
      <c r="BE88" s="4">
        <v>901400</v>
      </c>
      <c r="BF88" s="4">
        <v>476155</v>
      </c>
      <c r="BG88" s="4">
        <v>1330905</v>
      </c>
      <c r="BH88" s="4">
        <v>534666</v>
      </c>
      <c r="BI88" s="4">
        <v>595972</v>
      </c>
      <c r="BJ88" s="4">
        <v>523177</v>
      </c>
      <c r="BK88" s="4">
        <v>720341</v>
      </c>
      <c r="BL88" s="4">
        <v>411260</v>
      </c>
      <c r="BM88" s="4">
        <v>406069</v>
      </c>
      <c r="BN88" s="4">
        <v>844555</v>
      </c>
      <c r="BO88" s="4">
        <v>874002</v>
      </c>
      <c r="BP88" s="4">
        <v>827069</v>
      </c>
      <c r="BQ88" s="4">
        <v>1268060</v>
      </c>
      <c r="BR88" s="4">
        <v>734057</v>
      </c>
      <c r="BS88" s="4">
        <v>664809</v>
      </c>
      <c r="BT88" s="4">
        <v>600699</v>
      </c>
      <c r="BU88" s="4">
        <v>740146</v>
      </c>
      <c r="BV88" s="4">
        <v>678165</v>
      </c>
      <c r="BW88" s="4">
        <v>854747</v>
      </c>
      <c r="BX88" s="4">
        <v>1207785</v>
      </c>
      <c r="BY88" s="4">
        <v>1238022</v>
      </c>
      <c r="BZ88" s="4">
        <v>1743770</v>
      </c>
      <c r="CA88" s="4">
        <v>1084518</v>
      </c>
      <c r="CB88" s="4">
        <v>1327848</v>
      </c>
      <c r="CC88" s="4">
        <v>1201894</v>
      </c>
      <c r="CD88" s="4">
        <v>1227948</v>
      </c>
      <c r="CE88" s="4">
        <v>2207049</v>
      </c>
      <c r="CF88" s="4">
        <v>1521415</v>
      </c>
      <c r="CG88" s="4">
        <v>1997628</v>
      </c>
      <c r="CH88" s="4">
        <v>1915180</v>
      </c>
      <c r="CI88" s="4">
        <v>2248926</v>
      </c>
      <c r="CJ88" s="2">
        <v>2382804</v>
      </c>
      <c r="CK88" s="2">
        <v>1824791</v>
      </c>
      <c r="CL88" s="2">
        <v>723937</v>
      </c>
    </row>
    <row r="89" spans="2:92" x14ac:dyDescent="0.2">
      <c r="B89" s="3">
        <v>36982</v>
      </c>
      <c r="C89" s="4">
        <v>89848176</v>
      </c>
      <c r="D89" s="4">
        <v>861765</v>
      </c>
      <c r="E89" s="4">
        <v>194679</v>
      </c>
      <c r="F89" s="4">
        <v>294195</v>
      </c>
      <c r="G89" s="4">
        <v>302798</v>
      </c>
      <c r="H89" s="4">
        <v>285154</v>
      </c>
      <c r="I89" s="4">
        <v>256101</v>
      </c>
      <c r="J89" s="4">
        <v>279608</v>
      </c>
      <c r="K89" s="4">
        <v>304765</v>
      </c>
      <c r="L89" s="4">
        <v>255975</v>
      </c>
      <c r="M89" s="4">
        <v>277797</v>
      </c>
      <c r="N89" s="4">
        <v>1678632</v>
      </c>
      <c r="O89" s="4">
        <v>282674</v>
      </c>
      <c r="P89" s="4">
        <v>357612</v>
      </c>
      <c r="Q89" s="4">
        <v>302765</v>
      </c>
      <c r="R89" s="4">
        <v>350224</v>
      </c>
      <c r="S89" s="4">
        <v>458434</v>
      </c>
      <c r="T89" s="4">
        <v>368735</v>
      </c>
      <c r="U89" s="4">
        <v>320339</v>
      </c>
      <c r="V89" s="4">
        <v>405208</v>
      </c>
      <c r="W89" s="4">
        <v>290608</v>
      </c>
      <c r="X89" s="4">
        <v>304760</v>
      </c>
      <c r="Y89" s="4">
        <v>671030</v>
      </c>
      <c r="Z89" s="4">
        <v>525096</v>
      </c>
      <c r="AA89" s="4">
        <v>258458</v>
      </c>
      <c r="AB89" s="4">
        <v>573136</v>
      </c>
      <c r="AC89" s="4">
        <v>374517</v>
      </c>
      <c r="AD89" s="4">
        <v>448317</v>
      </c>
      <c r="AE89" s="4">
        <v>470117</v>
      </c>
      <c r="AF89" s="4">
        <v>538546</v>
      </c>
      <c r="AG89" s="4">
        <v>447611</v>
      </c>
      <c r="AH89" s="4">
        <v>405942</v>
      </c>
      <c r="AI89" s="4">
        <v>534308</v>
      </c>
      <c r="AJ89" s="4">
        <v>670150</v>
      </c>
      <c r="AK89" s="4">
        <v>496489</v>
      </c>
      <c r="AL89" s="4">
        <v>472088</v>
      </c>
      <c r="AM89" s="4">
        <v>487254</v>
      </c>
      <c r="AN89" s="4">
        <v>343191</v>
      </c>
      <c r="AO89" s="4">
        <v>439087</v>
      </c>
      <c r="AP89" s="4">
        <v>579280</v>
      </c>
      <c r="AQ89" s="4">
        <v>744971</v>
      </c>
      <c r="AR89" s="4">
        <v>464753</v>
      </c>
      <c r="AS89" s="4">
        <v>690607</v>
      </c>
      <c r="AT89" s="4">
        <v>521375</v>
      </c>
      <c r="AU89" s="4">
        <v>453867</v>
      </c>
      <c r="AV89" s="4">
        <v>612712</v>
      </c>
      <c r="AW89" s="4">
        <v>517115</v>
      </c>
      <c r="AX89" s="4">
        <v>547363</v>
      </c>
      <c r="AY89" s="4">
        <v>633587</v>
      </c>
      <c r="AZ89" s="4">
        <v>595938</v>
      </c>
      <c r="BA89" s="4">
        <v>467733</v>
      </c>
      <c r="BB89" s="4">
        <v>1269255</v>
      </c>
      <c r="BC89" s="4">
        <v>533667</v>
      </c>
      <c r="BD89" s="4">
        <v>1237773</v>
      </c>
      <c r="BE89" s="4">
        <v>942255</v>
      </c>
      <c r="BF89" s="4">
        <v>438117</v>
      </c>
      <c r="BG89" s="4">
        <v>1239691</v>
      </c>
      <c r="BH89" s="4">
        <v>500732</v>
      </c>
      <c r="BI89" s="4">
        <v>560646</v>
      </c>
      <c r="BJ89" s="4">
        <v>475130</v>
      </c>
      <c r="BK89" s="4">
        <v>677076</v>
      </c>
      <c r="BL89" s="4">
        <v>388928</v>
      </c>
      <c r="BM89" s="4">
        <v>342767</v>
      </c>
      <c r="BN89" s="4">
        <v>786042</v>
      </c>
      <c r="BO89" s="4">
        <v>837760</v>
      </c>
      <c r="BP89" s="4">
        <v>784888</v>
      </c>
      <c r="BQ89" s="4">
        <v>1209153</v>
      </c>
      <c r="BR89" s="4">
        <v>682151</v>
      </c>
      <c r="BS89" s="4">
        <v>619982</v>
      </c>
      <c r="BT89" s="4">
        <v>564603</v>
      </c>
      <c r="BU89" s="4">
        <v>681219</v>
      </c>
      <c r="BV89" s="4">
        <v>669464</v>
      </c>
      <c r="BW89" s="4">
        <v>765141</v>
      </c>
      <c r="BX89" s="4">
        <v>1121179</v>
      </c>
      <c r="BY89" s="4">
        <v>1209152</v>
      </c>
      <c r="BZ89" s="4">
        <v>1618566</v>
      </c>
      <c r="CA89" s="4">
        <v>957202</v>
      </c>
      <c r="CB89" s="4">
        <v>1138748</v>
      </c>
      <c r="CC89" s="4">
        <v>1183999</v>
      </c>
      <c r="CD89" s="4">
        <v>1265469</v>
      </c>
      <c r="CE89" s="4">
        <v>2011507</v>
      </c>
      <c r="CF89" s="4">
        <v>1298503</v>
      </c>
      <c r="CG89" s="4">
        <v>1704332</v>
      </c>
      <c r="CH89" s="4">
        <v>1761839</v>
      </c>
      <c r="CI89" s="4">
        <v>1835901</v>
      </c>
      <c r="CJ89" s="2">
        <v>2093322</v>
      </c>
      <c r="CK89" s="2">
        <v>1417948</v>
      </c>
      <c r="CL89" s="2">
        <v>1137926</v>
      </c>
      <c r="CM89" s="2">
        <v>972674</v>
      </c>
    </row>
    <row r="90" spans="2:92" x14ac:dyDescent="0.2">
      <c r="B90" s="3">
        <v>37012</v>
      </c>
      <c r="C90" s="4">
        <v>81019252</v>
      </c>
      <c r="D90" s="4">
        <v>404983</v>
      </c>
      <c r="E90" s="4">
        <v>180341</v>
      </c>
      <c r="F90" s="4">
        <v>243202</v>
      </c>
      <c r="G90" s="4">
        <v>191960</v>
      </c>
      <c r="H90" s="4">
        <v>226157</v>
      </c>
      <c r="I90" s="4">
        <v>214721</v>
      </c>
      <c r="J90" s="4">
        <v>196618</v>
      </c>
      <c r="K90" s="4">
        <v>288502</v>
      </c>
      <c r="L90" s="4">
        <v>221968</v>
      </c>
      <c r="M90" s="4">
        <v>250918</v>
      </c>
      <c r="N90" s="4">
        <v>1221248</v>
      </c>
      <c r="O90" s="4">
        <v>216160</v>
      </c>
      <c r="P90" s="4">
        <v>335173</v>
      </c>
      <c r="Q90" s="4">
        <v>234257</v>
      </c>
      <c r="R90" s="4">
        <v>349646</v>
      </c>
      <c r="S90" s="4">
        <v>346812</v>
      </c>
      <c r="T90" s="4">
        <v>331415</v>
      </c>
      <c r="U90" s="4">
        <v>217514</v>
      </c>
      <c r="V90" s="4">
        <v>265587</v>
      </c>
      <c r="W90" s="4">
        <v>281298</v>
      </c>
      <c r="X90" s="4">
        <v>279121</v>
      </c>
      <c r="Y90" s="4">
        <v>565521</v>
      </c>
      <c r="Z90" s="4">
        <v>492861</v>
      </c>
      <c r="AA90" s="4">
        <v>238870</v>
      </c>
      <c r="AB90" s="4">
        <v>324769</v>
      </c>
      <c r="AC90" s="4">
        <v>213153</v>
      </c>
      <c r="AD90" s="4">
        <v>368734</v>
      </c>
      <c r="AE90" s="4">
        <v>402014</v>
      </c>
      <c r="AF90" s="4">
        <v>400127</v>
      </c>
      <c r="AG90" s="4">
        <v>321245</v>
      </c>
      <c r="AH90" s="4">
        <v>308522</v>
      </c>
      <c r="AI90" s="4">
        <v>473084</v>
      </c>
      <c r="AJ90" s="4">
        <v>612308</v>
      </c>
      <c r="AK90" s="4">
        <v>416553</v>
      </c>
      <c r="AL90" s="4">
        <v>325855</v>
      </c>
      <c r="AM90" s="4">
        <v>465038</v>
      </c>
      <c r="AN90" s="4">
        <v>344548</v>
      </c>
      <c r="AO90" s="4">
        <v>403205</v>
      </c>
      <c r="AP90" s="4">
        <v>483827</v>
      </c>
      <c r="AQ90" s="4">
        <v>412655</v>
      </c>
      <c r="AR90" s="4">
        <v>434639</v>
      </c>
      <c r="AS90" s="4">
        <v>374695</v>
      </c>
      <c r="AT90" s="4">
        <v>478966</v>
      </c>
      <c r="AU90" s="4">
        <v>422766</v>
      </c>
      <c r="AV90" s="4">
        <v>714842</v>
      </c>
      <c r="AW90" s="4">
        <v>406056</v>
      </c>
      <c r="AX90" s="4">
        <v>456829</v>
      </c>
      <c r="AY90" s="4">
        <v>394334</v>
      </c>
      <c r="AZ90" s="4">
        <v>439073</v>
      </c>
      <c r="BA90" s="4">
        <v>381705</v>
      </c>
      <c r="BB90" s="4">
        <v>749530</v>
      </c>
      <c r="BC90" s="4">
        <v>613422</v>
      </c>
      <c r="BD90" s="4">
        <v>920635</v>
      </c>
      <c r="BE90" s="4">
        <v>859394</v>
      </c>
      <c r="BF90" s="4">
        <v>422777</v>
      </c>
      <c r="BG90" s="4">
        <v>548496</v>
      </c>
      <c r="BH90" s="4">
        <v>372862</v>
      </c>
      <c r="BI90" s="4">
        <v>361786</v>
      </c>
      <c r="BJ90" s="4">
        <v>268854</v>
      </c>
      <c r="BK90" s="4">
        <v>441357</v>
      </c>
      <c r="BL90" s="4">
        <v>262732</v>
      </c>
      <c r="BM90" s="4">
        <v>292475</v>
      </c>
      <c r="BN90" s="4">
        <v>667415</v>
      </c>
      <c r="BO90" s="4">
        <v>491043</v>
      </c>
      <c r="BP90" s="4">
        <v>714199</v>
      </c>
      <c r="BQ90" s="4">
        <v>872731</v>
      </c>
      <c r="BR90" s="4">
        <v>504899</v>
      </c>
      <c r="BS90" s="4">
        <v>489291</v>
      </c>
      <c r="BT90" s="4">
        <v>396029</v>
      </c>
      <c r="BU90" s="4">
        <v>544225</v>
      </c>
      <c r="BV90" s="4">
        <v>497729</v>
      </c>
      <c r="BW90" s="4">
        <v>480577</v>
      </c>
      <c r="BX90" s="4">
        <v>771669</v>
      </c>
      <c r="BY90" s="4">
        <v>1033581</v>
      </c>
      <c r="BZ90" s="4">
        <v>1232224</v>
      </c>
      <c r="CA90" s="4">
        <v>748933</v>
      </c>
      <c r="CB90" s="4">
        <v>743231</v>
      </c>
      <c r="CC90" s="4">
        <v>743042</v>
      </c>
      <c r="CD90" s="4">
        <v>1065236</v>
      </c>
      <c r="CE90" s="4">
        <v>1379238</v>
      </c>
      <c r="CF90" s="4">
        <v>1193866</v>
      </c>
      <c r="CG90" s="4">
        <v>1262934</v>
      </c>
      <c r="CH90" s="4">
        <v>1544507</v>
      </c>
      <c r="CI90" s="4">
        <v>1494634</v>
      </c>
      <c r="CJ90" s="2">
        <v>1474059</v>
      </c>
      <c r="CK90" s="2">
        <v>1335917</v>
      </c>
      <c r="CL90" s="2">
        <v>877343</v>
      </c>
      <c r="CM90" s="2">
        <v>1326959</v>
      </c>
      <c r="CN90" s="2">
        <v>337185</v>
      </c>
    </row>
    <row r="91" spans="2:92" x14ac:dyDescent="0.2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</row>
    <row r="92" spans="2:92" x14ac:dyDescent="0.2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</row>
    <row r="93" spans="2:92" x14ac:dyDescent="0.2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2:92" x14ac:dyDescent="0.2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2:92" x14ac:dyDescent="0.2">
      <c r="B95" s="3"/>
      <c r="C95" s="4"/>
      <c r="BE95" s="2" t="s">
        <v>1</v>
      </c>
    </row>
    <row r="96" spans="2:92" x14ac:dyDescent="0.2">
      <c r="B96" s="3"/>
      <c r="C96" s="4"/>
    </row>
    <row r="97" spans="1:92" x14ac:dyDescent="0.2">
      <c r="B97" s="3"/>
      <c r="C97" s="2" t="s">
        <v>0</v>
      </c>
      <c r="D97" s="3">
        <v>34335</v>
      </c>
      <c r="E97" s="3">
        <v>34366</v>
      </c>
      <c r="F97" s="3">
        <v>34394</v>
      </c>
      <c r="G97" s="3">
        <v>34425</v>
      </c>
      <c r="H97" s="3">
        <v>34455</v>
      </c>
      <c r="I97" s="3">
        <v>34486</v>
      </c>
      <c r="J97" s="3">
        <v>34516</v>
      </c>
      <c r="K97" s="3">
        <v>34547</v>
      </c>
      <c r="L97" s="3">
        <v>34578</v>
      </c>
      <c r="M97" s="3">
        <v>34608</v>
      </c>
      <c r="N97" s="3">
        <v>34639</v>
      </c>
      <c r="O97" s="3">
        <v>34669</v>
      </c>
      <c r="P97" s="3">
        <v>34700</v>
      </c>
      <c r="Q97" s="3">
        <v>34731</v>
      </c>
      <c r="R97" s="3">
        <v>34759</v>
      </c>
      <c r="S97" s="3">
        <v>34790</v>
      </c>
      <c r="T97" s="3">
        <v>34820</v>
      </c>
      <c r="U97" s="3">
        <v>34851</v>
      </c>
      <c r="V97" s="3">
        <v>34881</v>
      </c>
      <c r="W97" s="3">
        <v>34912</v>
      </c>
      <c r="X97" s="3">
        <v>34943</v>
      </c>
      <c r="Y97" s="3">
        <v>34973</v>
      </c>
      <c r="Z97" s="3">
        <v>35004</v>
      </c>
      <c r="AA97" s="3">
        <v>35034</v>
      </c>
      <c r="AB97" s="3">
        <v>35065</v>
      </c>
      <c r="AC97" s="3">
        <v>35096</v>
      </c>
      <c r="AD97" s="3">
        <v>35125</v>
      </c>
      <c r="AE97" s="3">
        <v>35156</v>
      </c>
      <c r="AF97" s="3">
        <v>35186</v>
      </c>
      <c r="AG97" s="3">
        <v>35217</v>
      </c>
      <c r="AH97" s="3">
        <v>35247</v>
      </c>
      <c r="AI97" s="3">
        <v>35278</v>
      </c>
      <c r="AJ97" s="3">
        <v>35309</v>
      </c>
      <c r="AK97" s="3">
        <v>35339</v>
      </c>
      <c r="AL97" s="3">
        <v>35370</v>
      </c>
      <c r="AM97" s="3">
        <v>35400</v>
      </c>
      <c r="AN97" s="3">
        <v>35431</v>
      </c>
      <c r="AO97" s="3">
        <v>35462</v>
      </c>
      <c r="AP97" s="3">
        <v>35490</v>
      </c>
      <c r="AQ97" s="3">
        <v>35521</v>
      </c>
      <c r="AR97" s="3">
        <v>35551</v>
      </c>
      <c r="AS97" s="3">
        <v>35582</v>
      </c>
      <c r="AT97" s="3">
        <v>35612</v>
      </c>
      <c r="AU97" s="3">
        <v>35643</v>
      </c>
      <c r="AV97" s="3">
        <v>35674</v>
      </c>
      <c r="AW97" s="3">
        <v>35704</v>
      </c>
      <c r="AX97" s="3">
        <v>35735</v>
      </c>
      <c r="AY97" s="3">
        <v>35765</v>
      </c>
      <c r="AZ97" s="3">
        <v>35796</v>
      </c>
      <c r="BA97" s="3">
        <v>35827</v>
      </c>
      <c r="BB97" s="3">
        <v>35855</v>
      </c>
      <c r="BC97" s="3">
        <v>35886</v>
      </c>
      <c r="BD97" s="3">
        <v>35916</v>
      </c>
      <c r="BE97" s="3">
        <v>35947</v>
      </c>
      <c r="BF97" s="3">
        <v>35977</v>
      </c>
      <c r="BG97" s="3">
        <v>36008</v>
      </c>
      <c r="BH97" s="3">
        <v>36039</v>
      </c>
      <c r="BI97" s="3">
        <v>36069</v>
      </c>
      <c r="BJ97" s="3">
        <v>36100</v>
      </c>
      <c r="BK97" s="3">
        <v>36130</v>
      </c>
      <c r="BL97" s="3">
        <v>36161</v>
      </c>
      <c r="BM97" s="3">
        <v>36192</v>
      </c>
      <c r="BN97" s="3">
        <v>36220</v>
      </c>
      <c r="BO97" s="3">
        <v>36251</v>
      </c>
      <c r="BP97" s="3">
        <v>36281</v>
      </c>
      <c r="BQ97" s="3">
        <v>36312</v>
      </c>
      <c r="BR97" s="3">
        <v>36342</v>
      </c>
      <c r="BS97" s="3">
        <v>36373</v>
      </c>
      <c r="BT97" s="3">
        <v>36404</v>
      </c>
      <c r="BU97" s="3">
        <v>36434</v>
      </c>
      <c r="BV97" s="3">
        <v>36465</v>
      </c>
      <c r="BW97" s="3">
        <v>36495</v>
      </c>
      <c r="BX97" s="3">
        <v>36526</v>
      </c>
      <c r="BY97" s="3">
        <v>36557</v>
      </c>
      <c r="BZ97" s="3">
        <v>36586</v>
      </c>
      <c r="CA97" s="3">
        <v>36617</v>
      </c>
      <c r="CB97" s="3">
        <v>36647</v>
      </c>
      <c r="CC97" s="3">
        <v>36678</v>
      </c>
      <c r="CD97" s="3">
        <v>36708</v>
      </c>
      <c r="CE97" s="3">
        <v>36739</v>
      </c>
      <c r="CF97" s="3">
        <v>36770</v>
      </c>
      <c r="CG97" s="3">
        <v>36800</v>
      </c>
      <c r="CH97" s="3">
        <v>36831</v>
      </c>
      <c r="CI97" s="3">
        <v>36861</v>
      </c>
      <c r="CJ97" s="3">
        <v>36892</v>
      </c>
      <c r="CK97" s="3">
        <v>36923</v>
      </c>
      <c r="CL97" s="3">
        <v>36951</v>
      </c>
      <c r="CM97" s="3">
        <v>36982</v>
      </c>
      <c r="CN97" s="3">
        <v>37012</v>
      </c>
    </row>
    <row r="98" spans="1:92" x14ac:dyDescent="0.2">
      <c r="A98" s="2">
        <v>31</v>
      </c>
      <c r="B98" s="3">
        <v>34335</v>
      </c>
      <c r="C98" s="2">
        <f t="shared" ref="C98:D117" si="0">(C2/1000000)/$A98</f>
        <v>5.5653866129032261</v>
      </c>
      <c r="D98" s="2">
        <f t="shared" si="0"/>
        <v>8.2330806451612906E-2</v>
      </c>
      <c r="E98" s="2" t="s">
        <v>2</v>
      </c>
      <c r="F98" s="2" t="s">
        <v>2</v>
      </c>
      <c r="G98" s="2" t="s">
        <v>2</v>
      </c>
      <c r="H98" s="2" t="s">
        <v>2</v>
      </c>
      <c r="I98" s="2" t="s">
        <v>2</v>
      </c>
      <c r="J98" s="2" t="s">
        <v>2</v>
      </c>
      <c r="K98" s="2" t="s">
        <v>2</v>
      </c>
      <c r="L98" s="2" t="s">
        <v>2</v>
      </c>
      <c r="M98" s="2" t="s">
        <v>2</v>
      </c>
      <c r="N98" s="2" t="s">
        <v>2</v>
      </c>
      <c r="O98" s="2" t="s">
        <v>2</v>
      </c>
      <c r="P98" s="2" t="s">
        <v>2</v>
      </c>
      <c r="Q98" s="2" t="s">
        <v>2</v>
      </c>
      <c r="R98" s="2" t="s">
        <v>2</v>
      </c>
      <c r="S98" s="2" t="s">
        <v>2</v>
      </c>
      <c r="T98" s="2" t="s">
        <v>2</v>
      </c>
      <c r="U98" s="2" t="s">
        <v>2</v>
      </c>
      <c r="V98" s="2" t="s">
        <v>2</v>
      </c>
      <c r="W98" s="2" t="s">
        <v>2</v>
      </c>
      <c r="X98" s="2" t="s">
        <v>2</v>
      </c>
      <c r="Y98" s="2" t="s">
        <v>2</v>
      </c>
      <c r="Z98" s="2" t="s">
        <v>2</v>
      </c>
      <c r="AA98" s="2" t="s">
        <v>2</v>
      </c>
      <c r="AB98" s="2" t="s">
        <v>2</v>
      </c>
      <c r="AC98" s="2" t="s">
        <v>2</v>
      </c>
      <c r="AD98" s="2" t="s">
        <v>2</v>
      </c>
      <c r="AE98" s="2" t="s">
        <v>2</v>
      </c>
      <c r="AF98" s="2" t="s">
        <v>2</v>
      </c>
      <c r="AG98" s="2" t="s">
        <v>2</v>
      </c>
      <c r="AH98" s="2" t="s">
        <v>2</v>
      </c>
      <c r="AI98" s="2" t="s">
        <v>2</v>
      </c>
      <c r="AJ98" s="2" t="s">
        <v>2</v>
      </c>
      <c r="AK98" s="2" t="s">
        <v>2</v>
      </c>
      <c r="AL98" s="2" t="s">
        <v>2</v>
      </c>
      <c r="AM98" s="2" t="s">
        <v>2</v>
      </c>
      <c r="AN98" s="2" t="s">
        <v>2</v>
      </c>
      <c r="AO98" s="2" t="s">
        <v>2</v>
      </c>
      <c r="AP98" s="2" t="s">
        <v>2</v>
      </c>
      <c r="AQ98" s="2" t="s">
        <v>2</v>
      </c>
      <c r="AR98" s="2" t="s">
        <v>2</v>
      </c>
      <c r="AS98" s="2" t="s">
        <v>2</v>
      </c>
      <c r="AT98" s="2" t="s">
        <v>2</v>
      </c>
      <c r="AU98" s="2" t="s">
        <v>2</v>
      </c>
      <c r="AV98" s="2" t="s">
        <v>2</v>
      </c>
      <c r="AW98" s="2" t="s">
        <v>2</v>
      </c>
      <c r="AX98" s="2" t="s">
        <v>2</v>
      </c>
      <c r="AY98" s="2" t="s">
        <v>2</v>
      </c>
      <c r="AZ98" s="2" t="s">
        <v>2</v>
      </c>
      <c r="BA98" s="2" t="s">
        <v>2</v>
      </c>
      <c r="BB98" s="2" t="s">
        <v>2</v>
      </c>
      <c r="BC98" s="2" t="s">
        <v>2</v>
      </c>
      <c r="BD98" s="2" t="s">
        <v>2</v>
      </c>
      <c r="BE98" s="2" t="s">
        <v>2</v>
      </c>
      <c r="BF98" s="2" t="s">
        <v>2</v>
      </c>
      <c r="BG98" s="2" t="s">
        <v>2</v>
      </c>
      <c r="BH98" s="2" t="s">
        <v>2</v>
      </c>
      <c r="BI98" s="2" t="s">
        <v>2</v>
      </c>
      <c r="BJ98" s="2" t="s">
        <v>2</v>
      </c>
      <c r="BK98" s="2" t="s">
        <v>2</v>
      </c>
      <c r="BL98" s="2" t="s">
        <v>2</v>
      </c>
      <c r="BM98" s="2" t="s">
        <v>2</v>
      </c>
      <c r="BN98" s="2" t="s">
        <v>2</v>
      </c>
      <c r="BO98" s="2" t="s">
        <v>2</v>
      </c>
      <c r="BP98" s="2" t="s">
        <v>2</v>
      </c>
      <c r="BQ98" s="2" t="s">
        <v>2</v>
      </c>
      <c r="BR98" s="2" t="s">
        <v>2</v>
      </c>
      <c r="BS98" s="2" t="s">
        <v>2</v>
      </c>
      <c r="BT98" s="2" t="s">
        <v>2</v>
      </c>
      <c r="BU98" s="2" t="s">
        <v>2</v>
      </c>
      <c r="BV98" s="2" t="s">
        <v>2</v>
      </c>
      <c r="BW98" s="2" t="s">
        <v>2</v>
      </c>
      <c r="BX98" s="2" t="s">
        <v>2</v>
      </c>
      <c r="BY98" s="2" t="s">
        <v>2</v>
      </c>
      <c r="BZ98" s="2" t="s">
        <v>2</v>
      </c>
      <c r="CA98" s="2" t="s">
        <v>2</v>
      </c>
      <c r="CB98" s="2" t="s">
        <v>2</v>
      </c>
    </row>
    <row r="99" spans="1:92" x14ac:dyDescent="0.2">
      <c r="A99" s="2">
        <v>28</v>
      </c>
      <c r="B99" s="3">
        <v>34366</v>
      </c>
      <c r="C99" s="2">
        <f t="shared" si="0"/>
        <v>5.5688523571428572</v>
      </c>
      <c r="D99" s="2">
        <f t="shared" si="0"/>
        <v>0.10626424999999999</v>
      </c>
      <c r="E99" s="2">
        <f t="shared" ref="E99:AJ99" si="1">(E3/1000000)/$A99</f>
        <v>1.9246428571428574E-2</v>
      </c>
      <c r="F99" s="2">
        <f t="shared" si="1"/>
        <v>0</v>
      </c>
      <c r="G99" s="2">
        <f t="shared" si="1"/>
        <v>0</v>
      </c>
      <c r="H99" s="2">
        <f t="shared" si="1"/>
        <v>0</v>
      </c>
      <c r="I99" s="2">
        <f t="shared" si="1"/>
        <v>0</v>
      </c>
      <c r="J99" s="2">
        <f t="shared" si="1"/>
        <v>0</v>
      </c>
      <c r="K99" s="2">
        <f t="shared" si="1"/>
        <v>0</v>
      </c>
      <c r="L99" s="2">
        <f t="shared" si="1"/>
        <v>0</v>
      </c>
      <c r="M99" s="2">
        <f t="shared" si="1"/>
        <v>0</v>
      </c>
      <c r="N99" s="2">
        <f t="shared" si="1"/>
        <v>0</v>
      </c>
      <c r="O99" s="2">
        <f t="shared" si="1"/>
        <v>0</v>
      </c>
      <c r="P99" s="2">
        <f t="shared" si="1"/>
        <v>0</v>
      </c>
      <c r="Q99" s="2">
        <f t="shared" si="1"/>
        <v>0</v>
      </c>
      <c r="R99" s="2">
        <f t="shared" si="1"/>
        <v>0</v>
      </c>
      <c r="S99" s="2">
        <f t="shared" si="1"/>
        <v>0</v>
      </c>
      <c r="T99" s="2">
        <f t="shared" si="1"/>
        <v>0</v>
      </c>
      <c r="U99" s="2">
        <f t="shared" si="1"/>
        <v>0</v>
      </c>
      <c r="V99" s="2">
        <f t="shared" si="1"/>
        <v>0</v>
      </c>
      <c r="W99" s="2">
        <f t="shared" si="1"/>
        <v>0</v>
      </c>
      <c r="X99" s="2">
        <f t="shared" si="1"/>
        <v>0</v>
      </c>
      <c r="Y99" s="2">
        <f t="shared" si="1"/>
        <v>0</v>
      </c>
      <c r="Z99" s="2">
        <f t="shared" si="1"/>
        <v>0</v>
      </c>
      <c r="AA99" s="2">
        <f t="shared" si="1"/>
        <v>0</v>
      </c>
      <c r="AB99" s="2">
        <f t="shared" si="1"/>
        <v>0</v>
      </c>
      <c r="AC99" s="2">
        <f t="shared" si="1"/>
        <v>0</v>
      </c>
      <c r="AD99" s="2">
        <f t="shared" si="1"/>
        <v>0</v>
      </c>
      <c r="AE99" s="2">
        <f t="shared" si="1"/>
        <v>0</v>
      </c>
      <c r="AF99" s="2">
        <f t="shared" si="1"/>
        <v>0</v>
      </c>
      <c r="AG99" s="2">
        <f t="shared" si="1"/>
        <v>0</v>
      </c>
      <c r="AH99" s="2">
        <f t="shared" si="1"/>
        <v>0</v>
      </c>
      <c r="AI99" s="2">
        <f t="shared" si="1"/>
        <v>0</v>
      </c>
      <c r="AJ99" s="2">
        <f t="shared" si="1"/>
        <v>0</v>
      </c>
      <c r="AK99" s="2">
        <f t="shared" ref="AK99:BP99" si="2">(AK3/1000000)/$A99</f>
        <v>0</v>
      </c>
      <c r="AL99" s="2">
        <f t="shared" si="2"/>
        <v>0</v>
      </c>
      <c r="AM99" s="2">
        <f t="shared" si="2"/>
        <v>0</v>
      </c>
      <c r="AN99" s="2">
        <f t="shared" si="2"/>
        <v>0</v>
      </c>
      <c r="AO99" s="2">
        <f t="shared" si="2"/>
        <v>0</v>
      </c>
      <c r="AP99" s="2">
        <f t="shared" si="2"/>
        <v>0</v>
      </c>
      <c r="AQ99" s="2">
        <f t="shared" si="2"/>
        <v>0</v>
      </c>
      <c r="AR99" s="2">
        <f t="shared" si="2"/>
        <v>0</v>
      </c>
      <c r="AS99" s="2">
        <f t="shared" si="2"/>
        <v>0</v>
      </c>
      <c r="AT99" s="2">
        <f t="shared" si="2"/>
        <v>0</v>
      </c>
      <c r="AU99" s="2">
        <f t="shared" si="2"/>
        <v>0</v>
      </c>
      <c r="AV99" s="2">
        <f t="shared" si="2"/>
        <v>0</v>
      </c>
      <c r="AW99" s="2">
        <f t="shared" si="2"/>
        <v>0</v>
      </c>
      <c r="AX99" s="2">
        <f t="shared" si="2"/>
        <v>0</v>
      </c>
      <c r="AY99" s="2">
        <f t="shared" si="2"/>
        <v>0</v>
      </c>
      <c r="AZ99" s="2">
        <f t="shared" si="2"/>
        <v>0</v>
      </c>
      <c r="BA99" s="2">
        <f t="shared" si="2"/>
        <v>0</v>
      </c>
      <c r="BB99" s="2">
        <f t="shared" si="2"/>
        <v>0</v>
      </c>
      <c r="BC99" s="2">
        <f t="shared" si="2"/>
        <v>0</v>
      </c>
      <c r="BD99" s="2">
        <f t="shared" si="2"/>
        <v>0</v>
      </c>
      <c r="BE99" s="2">
        <f t="shared" si="2"/>
        <v>0</v>
      </c>
      <c r="BF99" s="2">
        <f t="shared" si="2"/>
        <v>0</v>
      </c>
      <c r="BG99" s="2">
        <f t="shared" si="2"/>
        <v>0</v>
      </c>
      <c r="BH99" s="2">
        <f t="shared" si="2"/>
        <v>0</v>
      </c>
      <c r="BI99" s="2">
        <f t="shared" si="2"/>
        <v>0</v>
      </c>
      <c r="BJ99" s="2">
        <f t="shared" si="2"/>
        <v>0</v>
      </c>
      <c r="BK99" s="2">
        <f t="shared" si="2"/>
        <v>0</v>
      </c>
      <c r="BL99" s="2">
        <f t="shared" si="2"/>
        <v>0</v>
      </c>
      <c r="BM99" s="2">
        <f t="shared" si="2"/>
        <v>0</v>
      </c>
      <c r="BN99" s="2">
        <f t="shared" si="2"/>
        <v>0</v>
      </c>
      <c r="BO99" s="2">
        <f t="shared" si="2"/>
        <v>0</v>
      </c>
      <c r="BP99" s="2">
        <f t="shared" si="2"/>
        <v>0</v>
      </c>
      <c r="BQ99" s="2">
        <f t="shared" ref="BQ99:CN99" si="3">(BQ3/1000000)/$A99</f>
        <v>0</v>
      </c>
      <c r="BR99" s="2">
        <f t="shared" si="3"/>
        <v>0</v>
      </c>
      <c r="BS99" s="2">
        <f t="shared" si="3"/>
        <v>0</v>
      </c>
      <c r="BT99" s="2">
        <f t="shared" si="3"/>
        <v>0</v>
      </c>
      <c r="BU99" s="2">
        <f t="shared" si="3"/>
        <v>0</v>
      </c>
      <c r="BV99" s="2">
        <f t="shared" si="3"/>
        <v>0</v>
      </c>
      <c r="BW99" s="2">
        <f t="shared" si="3"/>
        <v>0</v>
      </c>
      <c r="BX99" s="2">
        <f t="shared" si="3"/>
        <v>0</v>
      </c>
      <c r="BY99" s="2">
        <f t="shared" si="3"/>
        <v>0</v>
      </c>
      <c r="BZ99" s="2">
        <f t="shared" si="3"/>
        <v>0</v>
      </c>
      <c r="CA99" s="2">
        <f t="shared" si="3"/>
        <v>0</v>
      </c>
      <c r="CB99" s="2">
        <f t="shared" si="3"/>
        <v>0</v>
      </c>
      <c r="CC99" s="2">
        <f t="shared" si="3"/>
        <v>0</v>
      </c>
      <c r="CD99" s="2">
        <f t="shared" si="3"/>
        <v>0</v>
      </c>
      <c r="CE99" s="2">
        <f t="shared" si="3"/>
        <v>0</v>
      </c>
      <c r="CF99" s="2">
        <f t="shared" si="3"/>
        <v>0</v>
      </c>
      <c r="CG99" s="2">
        <f t="shared" si="3"/>
        <v>0</v>
      </c>
      <c r="CH99" s="2">
        <f t="shared" si="3"/>
        <v>0</v>
      </c>
      <c r="CI99" s="2">
        <f t="shared" si="3"/>
        <v>0</v>
      </c>
      <c r="CJ99" s="2">
        <f t="shared" si="3"/>
        <v>0</v>
      </c>
      <c r="CK99" s="2">
        <f t="shared" si="3"/>
        <v>0</v>
      </c>
      <c r="CL99" s="2">
        <f t="shared" si="3"/>
        <v>0</v>
      </c>
      <c r="CM99" s="2">
        <f t="shared" si="3"/>
        <v>0</v>
      </c>
      <c r="CN99" s="2">
        <f t="shared" si="3"/>
        <v>0</v>
      </c>
    </row>
    <row r="100" spans="1:92" x14ac:dyDescent="0.2">
      <c r="A100" s="2">
        <v>31</v>
      </c>
      <c r="B100" s="3">
        <v>34394</v>
      </c>
      <c r="C100" s="2">
        <f t="shared" si="0"/>
        <v>5.5978524516129031</v>
      </c>
      <c r="D100" s="2">
        <f t="shared" si="0"/>
        <v>0.10952290322580645</v>
      </c>
      <c r="E100" s="2">
        <f t="shared" ref="E100:AJ100" si="4">(E4/1000000)/$A100</f>
        <v>2.8149419354838709E-2</v>
      </c>
      <c r="F100" s="2">
        <f t="shared" si="4"/>
        <v>3.3662677419354844E-2</v>
      </c>
      <c r="G100" s="2">
        <f t="shared" si="4"/>
        <v>0</v>
      </c>
      <c r="H100" s="2">
        <f t="shared" si="4"/>
        <v>0</v>
      </c>
      <c r="I100" s="2">
        <f t="shared" si="4"/>
        <v>0</v>
      </c>
      <c r="J100" s="2">
        <f t="shared" si="4"/>
        <v>0</v>
      </c>
      <c r="K100" s="2">
        <f t="shared" si="4"/>
        <v>0</v>
      </c>
      <c r="L100" s="2">
        <f t="shared" si="4"/>
        <v>0</v>
      </c>
      <c r="M100" s="2">
        <f t="shared" si="4"/>
        <v>0</v>
      </c>
      <c r="N100" s="2">
        <f t="shared" si="4"/>
        <v>0</v>
      </c>
      <c r="O100" s="2">
        <f t="shared" si="4"/>
        <v>0</v>
      </c>
      <c r="P100" s="2">
        <f t="shared" si="4"/>
        <v>0</v>
      </c>
      <c r="Q100" s="2">
        <f t="shared" si="4"/>
        <v>0</v>
      </c>
      <c r="R100" s="2">
        <f t="shared" si="4"/>
        <v>0</v>
      </c>
      <c r="S100" s="2">
        <f t="shared" si="4"/>
        <v>0</v>
      </c>
      <c r="T100" s="2">
        <f t="shared" si="4"/>
        <v>0</v>
      </c>
      <c r="U100" s="2">
        <f t="shared" si="4"/>
        <v>0</v>
      </c>
      <c r="V100" s="2">
        <f t="shared" si="4"/>
        <v>0</v>
      </c>
      <c r="W100" s="2">
        <f t="shared" si="4"/>
        <v>0</v>
      </c>
      <c r="X100" s="2">
        <f t="shared" si="4"/>
        <v>0</v>
      </c>
      <c r="Y100" s="2">
        <f t="shared" si="4"/>
        <v>0</v>
      </c>
      <c r="Z100" s="2">
        <f t="shared" si="4"/>
        <v>0</v>
      </c>
      <c r="AA100" s="2">
        <f t="shared" si="4"/>
        <v>0</v>
      </c>
      <c r="AB100" s="2">
        <f t="shared" si="4"/>
        <v>0</v>
      </c>
      <c r="AC100" s="2">
        <f t="shared" si="4"/>
        <v>0</v>
      </c>
      <c r="AD100" s="2">
        <f t="shared" si="4"/>
        <v>0</v>
      </c>
      <c r="AE100" s="2">
        <f t="shared" si="4"/>
        <v>0</v>
      </c>
      <c r="AF100" s="2">
        <f t="shared" si="4"/>
        <v>0</v>
      </c>
      <c r="AG100" s="2">
        <f t="shared" si="4"/>
        <v>0</v>
      </c>
      <c r="AH100" s="2">
        <f t="shared" si="4"/>
        <v>0</v>
      </c>
      <c r="AI100" s="2">
        <f t="shared" si="4"/>
        <v>0</v>
      </c>
      <c r="AJ100" s="2">
        <f t="shared" si="4"/>
        <v>0</v>
      </c>
      <c r="AK100" s="2">
        <f t="shared" ref="AK100:BP100" si="5">(AK4/1000000)/$A100</f>
        <v>0</v>
      </c>
      <c r="AL100" s="2">
        <f t="shared" si="5"/>
        <v>0</v>
      </c>
      <c r="AM100" s="2">
        <f t="shared" si="5"/>
        <v>0</v>
      </c>
      <c r="AN100" s="2">
        <f t="shared" si="5"/>
        <v>0</v>
      </c>
      <c r="AO100" s="2">
        <f t="shared" si="5"/>
        <v>0</v>
      </c>
      <c r="AP100" s="2">
        <f t="shared" si="5"/>
        <v>0</v>
      </c>
      <c r="AQ100" s="2">
        <f t="shared" si="5"/>
        <v>0</v>
      </c>
      <c r="AR100" s="2">
        <f t="shared" si="5"/>
        <v>0</v>
      </c>
      <c r="AS100" s="2">
        <f t="shared" si="5"/>
        <v>0</v>
      </c>
      <c r="AT100" s="2">
        <f t="shared" si="5"/>
        <v>0</v>
      </c>
      <c r="AU100" s="2">
        <f t="shared" si="5"/>
        <v>0</v>
      </c>
      <c r="AV100" s="2">
        <f t="shared" si="5"/>
        <v>0</v>
      </c>
      <c r="AW100" s="2">
        <f t="shared" si="5"/>
        <v>0</v>
      </c>
      <c r="AX100" s="2">
        <f t="shared" si="5"/>
        <v>0</v>
      </c>
      <c r="AY100" s="2">
        <f t="shared" si="5"/>
        <v>0</v>
      </c>
      <c r="AZ100" s="2">
        <f t="shared" si="5"/>
        <v>0</v>
      </c>
      <c r="BA100" s="2">
        <f t="shared" si="5"/>
        <v>0</v>
      </c>
      <c r="BB100" s="2">
        <f t="shared" si="5"/>
        <v>0</v>
      </c>
      <c r="BC100" s="2">
        <f t="shared" si="5"/>
        <v>0</v>
      </c>
      <c r="BD100" s="2">
        <f t="shared" si="5"/>
        <v>0</v>
      </c>
      <c r="BE100" s="2">
        <f t="shared" si="5"/>
        <v>0</v>
      </c>
      <c r="BF100" s="2">
        <f t="shared" si="5"/>
        <v>0</v>
      </c>
      <c r="BG100" s="2">
        <f t="shared" si="5"/>
        <v>0</v>
      </c>
      <c r="BH100" s="2">
        <f t="shared" si="5"/>
        <v>0</v>
      </c>
      <c r="BI100" s="2">
        <f t="shared" si="5"/>
        <v>0</v>
      </c>
      <c r="BJ100" s="2">
        <f t="shared" si="5"/>
        <v>0</v>
      </c>
      <c r="BK100" s="2">
        <f t="shared" si="5"/>
        <v>0</v>
      </c>
      <c r="BL100" s="2">
        <f t="shared" si="5"/>
        <v>0</v>
      </c>
      <c r="BM100" s="2">
        <f t="shared" si="5"/>
        <v>0</v>
      </c>
      <c r="BN100" s="2">
        <f t="shared" si="5"/>
        <v>0</v>
      </c>
      <c r="BO100" s="2">
        <f t="shared" si="5"/>
        <v>0</v>
      </c>
      <c r="BP100" s="2">
        <f t="shared" si="5"/>
        <v>0</v>
      </c>
      <c r="BQ100" s="2">
        <f t="shared" ref="BQ100:CN100" si="6">(BQ4/1000000)/$A100</f>
        <v>0</v>
      </c>
      <c r="BR100" s="2">
        <f t="shared" si="6"/>
        <v>0</v>
      </c>
      <c r="BS100" s="2">
        <f t="shared" si="6"/>
        <v>0</v>
      </c>
      <c r="BT100" s="2">
        <f t="shared" si="6"/>
        <v>0</v>
      </c>
      <c r="BU100" s="2">
        <f t="shared" si="6"/>
        <v>0</v>
      </c>
      <c r="BV100" s="2">
        <f t="shared" si="6"/>
        <v>0</v>
      </c>
      <c r="BW100" s="2">
        <f t="shared" si="6"/>
        <v>0</v>
      </c>
      <c r="BX100" s="2">
        <f t="shared" si="6"/>
        <v>0</v>
      </c>
      <c r="BY100" s="2">
        <f t="shared" si="6"/>
        <v>0</v>
      </c>
      <c r="BZ100" s="2">
        <f t="shared" si="6"/>
        <v>0</v>
      </c>
      <c r="CA100" s="2">
        <f t="shared" si="6"/>
        <v>0</v>
      </c>
      <c r="CB100" s="2">
        <f t="shared" si="6"/>
        <v>0</v>
      </c>
      <c r="CC100" s="2">
        <f t="shared" si="6"/>
        <v>0</v>
      </c>
      <c r="CD100" s="2">
        <f t="shared" si="6"/>
        <v>0</v>
      </c>
      <c r="CE100" s="2">
        <f t="shared" si="6"/>
        <v>0</v>
      </c>
      <c r="CF100" s="2">
        <f t="shared" si="6"/>
        <v>0</v>
      </c>
      <c r="CG100" s="2">
        <f t="shared" si="6"/>
        <v>0</v>
      </c>
      <c r="CH100" s="2">
        <f t="shared" si="6"/>
        <v>0</v>
      </c>
      <c r="CI100" s="2">
        <f t="shared" si="6"/>
        <v>0</v>
      </c>
      <c r="CJ100" s="2">
        <f t="shared" si="6"/>
        <v>0</v>
      </c>
      <c r="CK100" s="2">
        <f t="shared" si="6"/>
        <v>0</v>
      </c>
      <c r="CL100" s="2">
        <f t="shared" si="6"/>
        <v>0</v>
      </c>
      <c r="CM100" s="2">
        <f t="shared" si="6"/>
        <v>0</v>
      </c>
      <c r="CN100" s="2">
        <f t="shared" si="6"/>
        <v>0</v>
      </c>
    </row>
    <row r="101" spans="1:92" x14ac:dyDescent="0.2">
      <c r="A101" s="2">
        <v>30</v>
      </c>
      <c r="B101" s="3">
        <v>34425</v>
      </c>
      <c r="C101" s="2">
        <f t="shared" si="0"/>
        <v>5.4753271333333338</v>
      </c>
      <c r="D101" s="2">
        <f t="shared" si="0"/>
        <v>0.11187526666666667</v>
      </c>
      <c r="E101" s="2">
        <f t="shared" ref="E101:AJ101" si="7">(E5/1000000)/$A101</f>
        <v>3.1493933333333335E-2</v>
      </c>
      <c r="F101" s="2">
        <f t="shared" si="7"/>
        <v>5.7886800000000002E-2</v>
      </c>
      <c r="G101" s="2">
        <f t="shared" si="7"/>
        <v>3.1341833333333333E-2</v>
      </c>
      <c r="H101" s="2">
        <f t="shared" si="7"/>
        <v>0</v>
      </c>
      <c r="I101" s="2">
        <f t="shared" si="7"/>
        <v>0</v>
      </c>
      <c r="J101" s="2">
        <f t="shared" si="7"/>
        <v>0</v>
      </c>
      <c r="K101" s="2">
        <f t="shared" si="7"/>
        <v>0</v>
      </c>
      <c r="L101" s="2">
        <f t="shared" si="7"/>
        <v>0</v>
      </c>
      <c r="M101" s="2">
        <f t="shared" si="7"/>
        <v>0</v>
      </c>
      <c r="N101" s="2">
        <f t="shared" si="7"/>
        <v>0</v>
      </c>
      <c r="O101" s="2">
        <f t="shared" si="7"/>
        <v>0</v>
      </c>
      <c r="P101" s="2">
        <f t="shared" si="7"/>
        <v>0</v>
      </c>
      <c r="Q101" s="2">
        <f t="shared" si="7"/>
        <v>0</v>
      </c>
      <c r="R101" s="2">
        <f t="shared" si="7"/>
        <v>0</v>
      </c>
      <c r="S101" s="2">
        <f t="shared" si="7"/>
        <v>0</v>
      </c>
      <c r="T101" s="2">
        <f t="shared" si="7"/>
        <v>0</v>
      </c>
      <c r="U101" s="2">
        <f t="shared" si="7"/>
        <v>0</v>
      </c>
      <c r="V101" s="2">
        <f t="shared" si="7"/>
        <v>0</v>
      </c>
      <c r="W101" s="2">
        <f t="shared" si="7"/>
        <v>0</v>
      </c>
      <c r="X101" s="2">
        <f t="shared" si="7"/>
        <v>0</v>
      </c>
      <c r="Y101" s="2">
        <f t="shared" si="7"/>
        <v>0</v>
      </c>
      <c r="Z101" s="2">
        <f t="shared" si="7"/>
        <v>0</v>
      </c>
      <c r="AA101" s="2">
        <f t="shared" si="7"/>
        <v>0</v>
      </c>
      <c r="AB101" s="2">
        <f t="shared" si="7"/>
        <v>0</v>
      </c>
      <c r="AC101" s="2">
        <f t="shared" si="7"/>
        <v>0</v>
      </c>
      <c r="AD101" s="2">
        <f t="shared" si="7"/>
        <v>0</v>
      </c>
      <c r="AE101" s="2">
        <f t="shared" si="7"/>
        <v>0</v>
      </c>
      <c r="AF101" s="2">
        <f t="shared" si="7"/>
        <v>0</v>
      </c>
      <c r="AG101" s="2">
        <f t="shared" si="7"/>
        <v>0</v>
      </c>
      <c r="AH101" s="2">
        <f t="shared" si="7"/>
        <v>0</v>
      </c>
      <c r="AI101" s="2">
        <f t="shared" si="7"/>
        <v>0</v>
      </c>
      <c r="AJ101" s="2">
        <f t="shared" si="7"/>
        <v>0</v>
      </c>
      <c r="AK101" s="2">
        <f t="shared" ref="AK101:BP101" si="8">(AK5/1000000)/$A101</f>
        <v>0</v>
      </c>
      <c r="AL101" s="2">
        <f t="shared" si="8"/>
        <v>0</v>
      </c>
      <c r="AM101" s="2">
        <f t="shared" si="8"/>
        <v>0</v>
      </c>
      <c r="AN101" s="2">
        <f t="shared" si="8"/>
        <v>0</v>
      </c>
      <c r="AO101" s="2">
        <f t="shared" si="8"/>
        <v>0</v>
      </c>
      <c r="AP101" s="2">
        <f t="shared" si="8"/>
        <v>0</v>
      </c>
      <c r="AQ101" s="2">
        <f t="shared" si="8"/>
        <v>0</v>
      </c>
      <c r="AR101" s="2">
        <f t="shared" si="8"/>
        <v>0</v>
      </c>
      <c r="AS101" s="2">
        <f t="shared" si="8"/>
        <v>0</v>
      </c>
      <c r="AT101" s="2">
        <f t="shared" si="8"/>
        <v>0</v>
      </c>
      <c r="AU101" s="2">
        <f t="shared" si="8"/>
        <v>0</v>
      </c>
      <c r="AV101" s="2">
        <f t="shared" si="8"/>
        <v>0</v>
      </c>
      <c r="AW101" s="2">
        <f t="shared" si="8"/>
        <v>0</v>
      </c>
      <c r="AX101" s="2">
        <f t="shared" si="8"/>
        <v>0</v>
      </c>
      <c r="AY101" s="2">
        <f t="shared" si="8"/>
        <v>0</v>
      </c>
      <c r="AZ101" s="2">
        <f t="shared" si="8"/>
        <v>0</v>
      </c>
      <c r="BA101" s="2">
        <f t="shared" si="8"/>
        <v>0</v>
      </c>
      <c r="BB101" s="2">
        <f t="shared" si="8"/>
        <v>0</v>
      </c>
      <c r="BC101" s="2">
        <f t="shared" si="8"/>
        <v>0</v>
      </c>
      <c r="BD101" s="2">
        <f t="shared" si="8"/>
        <v>0</v>
      </c>
      <c r="BE101" s="2">
        <f t="shared" si="8"/>
        <v>0</v>
      </c>
      <c r="BF101" s="2">
        <f t="shared" si="8"/>
        <v>0</v>
      </c>
      <c r="BG101" s="2">
        <f t="shared" si="8"/>
        <v>0</v>
      </c>
      <c r="BH101" s="2">
        <f t="shared" si="8"/>
        <v>0</v>
      </c>
      <c r="BI101" s="2">
        <f t="shared" si="8"/>
        <v>0</v>
      </c>
      <c r="BJ101" s="2">
        <f t="shared" si="8"/>
        <v>0</v>
      </c>
      <c r="BK101" s="2">
        <f t="shared" si="8"/>
        <v>0</v>
      </c>
      <c r="BL101" s="2">
        <f t="shared" si="8"/>
        <v>0</v>
      </c>
      <c r="BM101" s="2">
        <f t="shared" si="8"/>
        <v>0</v>
      </c>
      <c r="BN101" s="2">
        <f t="shared" si="8"/>
        <v>0</v>
      </c>
      <c r="BO101" s="2">
        <f t="shared" si="8"/>
        <v>0</v>
      </c>
      <c r="BP101" s="2">
        <f t="shared" si="8"/>
        <v>0</v>
      </c>
      <c r="BQ101" s="2">
        <f t="shared" ref="BQ101:CN101" si="9">(BQ5/1000000)/$A101</f>
        <v>0</v>
      </c>
      <c r="BR101" s="2">
        <f t="shared" si="9"/>
        <v>0</v>
      </c>
      <c r="BS101" s="2">
        <f t="shared" si="9"/>
        <v>0</v>
      </c>
      <c r="BT101" s="2">
        <f t="shared" si="9"/>
        <v>0</v>
      </c>
      <c r="BU101" s="2">
        <f t="shared" si="9"/>
        <v>0</v>
      </c>
      <c r="BV101" s="2">
        <f t="shared" si="9"/>
        <v>0</v>
      </c>
      <c r="BW101" s="2">
        <f t="shared" si="9"/>
        <v>0</v>
      </c>
      <c r="BX101" s="2">
        <f t="shared" si="9"/>
        <v>0</v>
      </c>
      <c r="BY101" s="2">
        <f t="shared" si="9"/>
        <v>0</v>
      </c>
      <c r="BZ101" s="2">
        <f t="shared" si="9"/>
        <v>0</v>
      </c>
      <c r="CA101" s="2">
        <f t="shared" si="9"/>
        <v>0</v>
      </c>
      <c r="CB101" s="2">
        <f t="shared" si="9"/>
        <v>0</v>
      </c>
      <c r="CC101" s="2">
        <f t="shared" si="9"/>
        <v>0</v>
      </c>
      <c r="CD101" s="2">
        <f t="shared" si="9"/>
        <v>0</v>
      </c>
      <c r="CE101" s="2">
        <f t="shared" si="9"/>
        <v>0</v>
      </c>
      <c r="CF101" s="2">
        <f t="shared" si="9"/>
        <v>0</v>
      </c>
      <c r="CG101" s="2">
        <f t="shared" si="9"/>
        <v>0</v>
      </c>
      <c r="CH101" s="2">
        <f t="shared" si="9"/>
        <v>0</v>
      </c>
      <c r="CI101" s="2">
        <f t="shared" si="9"/>
        <v>0</v>
      </c>
      <c r="CJ101" s="2">
        <f t="shared" si="9"/>
        <v>0</v>
      </c>
      <c r="CK101" s="2">
        <f t="shared" si="9"/>
        <v>0</v>
      </c>
      <c r="CL101" s="2">
        <f t="shared" si="9"/>
        <v>0</v>
      </c>
      <c r="CM101" s="2">
        <f t="shared" si="9"/>
        <v>0</v>
      </c>
      <c r="CN101" s="2">
        <f t="shared" si="9"/>
        <v>0</v>
      </c>
    </row>
    <row r="102" spans="1:92" x14ac:dyDescent="0.2">
      <c r="A102" s="2">
        <v>31</v>
      </c>
      <c r="B102" s="3">
        <v>34455</v>
      </c>
      <c r="C102" s="2">
        <f t="shared" si="0"/>
        <v>5.3421318709677417</v>
      </c>
      <c r="D102" s="2">
        <f t="shared" si="0"/>
        <v>0.10281522580645161</v>
      </c>
      <c r="E102" s="2">
        <f t="shared" ref="E102:AJ102" si="10">(E6/1000000)/$A102</f>
        <v>3.1949709677419356E-2</v>
      </c>
      <c r="F102" s="2">
        <f t="shared" si="10"/>
        <v>5.3005806451612909E-2</v>
      </c>
      <c r="G102" s="2">
        <f t="shared" si="10"/>
        <v>5.7474032258064515E-2</v>
      </c>
      <c r="H102" s="2">
        <f t="shared" si="10"/>
        <v>2.7850806451612902E-2</v>
      </c>
      <c r="I102" s="2">
        <f t="shared" si="10"/>
        <v>0</v>
      </c>
      <c r="J102" s="2">
        <f t="shared" si="10"/>
        <v>0</v>
      </c>
      <c r="K102" s="2">
        <f t="shared" si="10"/>
        <v>0</v>
      </c>
      <c r="L102" s="2">
        <f t="shared" si="10"/>
        <v>0</v>
      </c>
      <c r="M102" s="2">
        <f t="shared" si="10"/>
        <v>0</v>
      </c>
      <c r="N102" s="2">
        <f t="shared" si="10"/>
        <v>0</v>
      </c>
      <c r="O102" s="2">
        <f t="shared" si="10"/>
        <v>0</v>
      </c>
      <c r="P102" s="2">
        <f t="shared" si="10"/>
        <v>0</v>
      </c>
      <c r="Q102" s="2">
        <f t="shared" si="10"/>
        <v>0</v>
      </c>
      <c r="R102" s="2">
        <f t="shared" si="10"/>
        <v>0</v>
      </c>
      <c r="S102" s="2">
        <f t="shared" si="10"/>
        <v>0</v>
      </c>
      <c r="T102" s="2">
        <f t="shared" si="10"/>
        <v>0</v>
      </c>
      <c r="U102" s="2">
        <f t="shared" si="10"/>
        <v>0</v>
      </c>
      <c r="V102" s="2">
        <f t="shared" si="10"/>
        <v>0</v>
      </c>
      <c r="W102" s="2">
        <f t="shared" si="10"/>
        <v>0</v>
      </c>
      <c r="X102" s="2">
        <f t="shared" si="10"/>
        <v>0</v>
      </c>
      <c r="Y102" s="2">
        <f t="shared" si="10"/>
        <v>0</v>
      </c>
      <c r="Z102" s="2">
        <f t="shared" si="10"/>
        <v>0</v>
      </c>
      <c r="AA102" s="2">
        <f t="shared" si="10"/>
        <v>0</v>
      </c>
      <c r="AB102" s="2">
        <f t="shared" si="10"/>
        <v>0</v>
      </c>
      <c r="AC102" s="2">
        <f t="shared" si="10"/>
        <v>0</v>
      </c>
      <c r="AD102" s="2">
        <f t="shared" si="10"/>
        <v>0</v>
      </c>
      <c r="AE102" s="2">
        <f t="shared" si="10"/>
        <v>0</v>
      </c>
      <c r="AF102" s="2">
        <f t="shared" si="10"/>
        <v>0</v>
      </c>
      <c r="AG102" s="2">
        <f t="shared" si="10"/>
        <v>0</v>
      </c>
      <c r="AH102" s="2">
        <f t="shared" si="10"/>
        <v>0</v>
      </c>
      <c r="AI102" s="2">
        <f t="shared" si="10"/>
        <v>0</v>
      </c>
      <c r="AJ102" s="2">
        <f t="shared" si="10"/>
        <v>0</v>
      </c>
      <c r="AK102" s="2">
        <f t="shared" ref="AK102:BP102" si="11">(AK6/1000000)/$A102</f>
        <v>0</v>
      </c>
      <c r="AL102" s="2">
        <f t="shared" si="11"/>
        <v>0</v>
      </c>
      <c r="AM102" s="2">
        <f t="shared" si="11"/>
        <v>0</v>
      </c>
      <c r="AN102" s="2">
        <f t="shared" si="11"/>
        <v>0</v>
      </c>
      <c r="AO102" s="2">
        <f t="shared" si="11"/>
        <v>0</v>
      </c>
      <c r="AP102" s="2">
        <f t="shared" si="11"/>
        <v>0</v>
      </c>
      <c r="AQ102" s="2">
        <f t="shared" si="11"/>
        <v>0</v>
      </c>
      <c r="AR102" s="2">
        <f t="shared" si="11"/>
        <v>0</v>
      </c>
      <c r="AS102" s="2">
        <f t="shared" si="11"/>
        <v>0</v>
      </c>
      <c r="AT102" s="2">
        <f t="shared" si="11"/>
        <v>0</v>
      </c>
      <c r="AU102" s="2">
        <f t="shared" si="11"/>
        <v>0</v>
      </c>
      <c r="AV102" s="2">
        <f t="shared" si="11"/>
        <v>0</v>
      </c>
      <c r="AW102" s="2">
        <f t="shared" si="11"/>
        <v>0</v>
      </c>
      <c r="AX102" s="2">
        <f t="shared" si="11"/>
        <v>0</v>
      </c>
      <c r="AY102" s="2">
        <f t="shared" si="11"/>
        <v>0</v>
      </c>
      <c r="AZ102" s="2">
        <f t="shared" si="11"/>
        <v>0</v>
      </c>
      <c r="BA102" s="2">
        <f t="shared" si="11"/>
        <v>0</v>
      </c>
      <c r="BB102" s="2">
        <f t="shared" si="11"/>
        <v>0</v>
      </c>
      <c r="BC102" s="2">
        <f t="shared" si="11"/>
        <v>0</v>
      </c>
      <c r="BD102" s="2">
        <f t="shared" si="11"/>
        <v>0</v>
      </c>
      <c r="BE102" s="2">
        <f t="shared" si="11"/>
        <v>0</v>
      </c>
      <c r="BF102" s="2">
        <f t="shared" si="11"/>
        <v>0</v>
      </c>
      <c r="BG102" s="2">
        <f t="shared" si="11"/>
        <v>0</v>
      </c>
      <c r="BH102" s="2">
        <f t="shared" si="11"/>
        <v>0</v>
      </c>
      <c r="BI102" s="2">
        <f t="shared" si="11"/>
        <v>0</v>
      </c>
      <c r="BJ102" s="2">
        <f t="shared" si="11"/>
        <v>0</v>
      </c>
      <c r="BK102" s="2">
        <f t="shared" si="11"/>
        <v>0</v>
      </c>
      <c r="BL102" s="2">
        <f t="shared" si="11"/>
        <v>0</v>
      </c>
      <c r="BM102" s="2">
        <f t="shared" si="11"/>
        <v>0</v>
      </c>
      <c r="BN102" s="2">
        <f t="shared" si="11"/>
        <v>0</v>
      </c>
      <c r="BO102" s="2">
        <f t="shared" si="11"/>
        <v>0</v>
      </c>
      <c r="BP102" s="2">
        <f t="shared" si="11"/>
        <v>0</v>
      </c>
      <c r="BQ102" s="2">
        <f t="shared" ref="BQ102:CN102" si="12">(BQ6/1000000)/$A102</f>
        <v>0</v>
      </c>
      <c r="BR102" s="2">
        <f t="shared" si="12"/>
        <v>0</v>
      </c>
      <c r="BS102" s="2">
        <f t="shared" si="12"/>
        <v>0</v>
      </c>
      <c r="BT102" s="2">
        <f t="shared" si="12"/>
        <v>0</v>
      </c>
      <c r="BU102" s="2">
        <f t="shared" si="12"/>
        <v>0</v>
      </c>
      <c r="BV102" s="2">
        <f t="shared" si="12"/>
        <v>0</v>
      </c>
      <c r="BW102" s="2">
        <f t="shared" si="12"/>
        <v>0</v>
      </c>
      <c r="BX102" s="2">
        <f t="shared" si="12"/>
        <v>0</v>
      </c>
      <c r="BY102" s="2">
        <f t="shared" si="12"/>
        <v>0</v>
      </c>
      <c r="BZ102" s="2">
        <f t="shared" si="12"/>
        <v>0</v>
      </c>
      <c r="CA102" s="2">
        <f t="shared" si="12"/>
        <v>0</v>
      </c>
      <c r="CB102" s="2">
        <f t="shared" si="12"/>
        <v>0</v>
      </c>
      <c r="CC102" s="2">
        <f t="shared" si="12"/>
        <v>0</v>
      </c>
      <c r="CD102" s="2">
        <f t="shared" si="12"/>
        <v>0</v>
      </c>
      <c r="CE102" s="2">
        <f t="shared" si="12"/>
        <v>0</v>
      </c>
      <c r="CF102" s="2">
        <f t="shared" si="12"/>
        <v>0</v>
      </c>
      <c r="CG102" s="2">
        <f t="shared" si="12"/>
        <v>0</v>
      </c>
      <c r="CH102" s="2">
        <f t="shared" si="12"/>
        <v>0</v>
      </c>
      <c r="CI102" s="2">
        <f t="shared" si="12"/>
        <v>0</v>
      </c>
      <c r="CJ102" s="2">
        <f t="shared" si="12"/>
        <v>0</v>
      </c>
      <c r="CK102" s="2">
        <f t="shared" si="12"/>
        <v>0</v>
      </c>
      <c r="CL102" s="2">
        <f t="shared" si="12"/>
        <v>0</v>
      </c>
      <c r="CM102" s="2">
        <f t="shared" si="12"/>
        <v>0</v>
      </c>
      <c r="CN102" s="2">
        <f t="shared" si="12"/>
        <v>0</v>
      </c>
    </row>
    <row r="103" spans="1:92" x14ac:dyDescent="0.2">
      <c r="A103" s="2">
        <v>30</v>
      </c>
      <c r="B103" s="3">
        <v>34486</v>
      </c>
      <c r="C103" s="2">
        <f t="shared" si="0"/>
        <v>5.3332613333333336</v>
      </c>
      <c r="D103" s="2">
        <f t="shared" si="0"/>
        <v>0.1001056</v>
      </c>
      <c r="E103" s="2">
        <f t="shared" ref="E103:AJ103" si="13">(E7/1000000)/$A103</f>
        <v>2.9069566666666664E-2</v>
      </c>
      <c r="F103" s="2">
        <f t="shared" si="13"/>
        <v>4.4812700000000004E-2</v>
      </c>
      <c r="G103" s="2">
        <f t="shared" si="13"/>
        <v>5.1044899999999997E-2</v>
      </c>
      <c r="H103" s="2">
        <f t="shared" si="13"/>
        <v>4.4469300000000003E-2</v>
      </c>
      <c r="I103" s="2">
        <f t="shared" si="13"/>
        <v>3.7536366666666668E-2</v>
      </c>
      <c r="J103" s="2">
        <f t="shared" si="13"/>
        <v>0</v>
      </c>
      <c r="K103" s="2">
        <f t="shared" si="13"/>
        <v>0</v>
      </c>
      <c r="L103" s="2">
        <f t="shared" si="13"/>
        <v>0</v>
      </c>
      <c r="M103" s="2">
        <f t="shared" si="13"/>
        <v>0</v>
      </c>
      <c r="N103" s="2">
        <f t="shared" si="13"/>
        <v>0</v>
      </c>
      <c r="O103" s="2">
        <f t="shared" si="13"/>
        <v>0</v>
      </c>
      <c r="P103" s="2">
        <f t="shared" si="13"/>
        <v>0</v>
      </c>
      <c r="Q103" s="2">
        <f t="shared" si="13"/>
        <v>0</v>
      </c>
      <c r="R103" s="2">
        <f t="shared" si="13"/>
        <v>0</v>
      </c>
      <c r="S103" s="2">
        <f t="shared" si="13"/>
        <v>0</v>
      </c>
      <c r="T103" s="2">
        <f t="shared" si="13"/>
        <v>0</v>
      </c>
      <c r="U103" s="2">
        <f t="shared" si="13"/>
        <v>0</v>
      </c>
      <c r="V103" s="2">
        <f t="shared" si="13"/>
        <v>0</v>
      </c>
      <c r="W103" s="2">
        <f t="shared" si="13"/>
        <v>0</v>
      </c>
      <c r="X103" s="2">
        <f t="shared" si="13"/>
        <v>0</v>
      </c>
      <c r="Y103" s="2">
        <f t="shared" si="13"/>
        <v>0</v>
      </c>
      <c r="Z103" s="2">
        <f t="shared" si="13"/>
        <v>0</v>
      </c>
      <c r="AA103" s="2">
        <f t="shared" si="13"/>
        <v>0</v>
      </c>
      <c r="AB103" s="2">
        <f t="shared" si="13"/>
        <v>0</v>
      </c>
      <c r="AC103" s="2">
        <f t="shared" si="13"/>
        <v>0</v>
      </c>
      <c r="AD103" s="2">
        <f t="shared" si="13"/>
        <v>0</v>
      </c>
      <c r="AE103" s="2">
        <f t="shared" si="13"/>
        <v>0</v>
      </c>
      <c r="AF103" s="2">
        <f t="shared" si="13"/>
        <v>0</v>
      </c>
      <c r="AG103" s="2">
        <f t="shared" si="13"/>
        <v>0</v>
      </c>
      <c r="AH103" s="2">
        <f t="shared" si="13"/>
        <v>0</v>
      </c>
      <c r="AI103" s="2">
        <f t="shared" si="13"/>
        <v>0</v>
      </c>
      <c r="AJ103" s="2">
        <f t="shared" si="13"/>
        <v>0</v>
      </c>
      <c r="AK103" s="2">
        <f t="shared" ref="AK103:BP103" si="14">(AK7/1000000)/$A103</f>
        <v>0</v>
      </c>
      <c r="AL103" s="2">
        <f t="shared" si="14"/>
        <v>0</v>
      </c>
      <c r="AM103" s="2">
        <f t="shared" si="14"/>
        <v>0</v>
      </c>
      <c r="AN103" s="2">
        <f t="shared" si="14"/>
        <v>0</v>
      </c>
      <c r="AO103" s="2">
        <f t="shared" si="14"/>
        <v>0</v>
      </c>
      <c r="AP103" s="2">
        <f t="shared" si="14"/>
        <v>0</v>
      </c>
      <c r="AQ103" s="2">
        <f t="shared" si="14"/>
        <v>0</v>
      </c>
      <c r="AR103" s="2">
        <f t="shared" si="14"/>
        <v>0</v>
      </c>
      <c r="AS103" s="2">
        <f t="shared" si="14"/>
        <v>0</v>
      </c>
      <c r="AT103" s="2">
        <f t="shared" si="14"/>
        <v>0</v>
      </c>
      <c r="AU103" s="2">
        <f t="shared" si="14"/>
        <v>0</v>
      </c>
      <c r="AV103" s="2">
        <f t="shared" si="14"/>
        <v>0</v>
      </c>
      <c r="AW103" s="2">
        <f t="shared" si="14"/>
        <v>0</v>
      </c>
      <c r="AX103" s="2">
        <f t="shared" si="14"/>
        <v>0</v>
      </c>
      <c r="AY103" s="2">
        <f t="shared" si="14"/>
        <v>0</v>
      </c>
      <c r="AZ103" s="2">
        <f t="shared" si="14"/>
        <v>0</v>
      </c>
      <c r="BA103" s="2">
        <f t="shared" si="14"/>
        <v>0</v>
      </c>
      <c r="BB103" s="2">
        <f t="shared" si="14"/>
        <v>0</v>
      </c>
      <c r="BC103" s="2">
        <f t="shared" si="14"/>
        <v>0</v>
      </c>
      <c r="BD103" s="2">
        <f t="shared" si="14"/>
        <v>0</v>
      </c>
      <c r="BE103" s="2">
        <f t="shared" si="14"/>
        <v>0</v>
      </c>
      <c r="BF103" s="2">
        <f t="shared" si="14"/>
        <v>0</v>
      </c>
      <c r="BG103" s="2">
        <f t="shared" si="14"/>
        <v>0</v>
      </c>
      <c r="BH103" s="2">
        <f t="shared" si="14"/>
        <v>0</v>
      </c>
      <c r="BI103" s="2">
        <f t="shared" si="14"/>
        <v>0</v>
      </c>
      <c r="BJ103" s="2">
        <f t="shared" si="14"/>
        <v>0</v>
      </c>
      <c r="BK103" s="2">
        <f t="shared" si="14"/>
        <v>0</v>
      </c>
      <c r="BL103" s="2">
        <f t="shared" si="14"/>
        <v>0</v>
      </c>
      <c r="BM103" s="2">
        <f t="shared" si="14"/>
        <v>0</v>
      </c>
      <c r="BN103" s="2">
        <f t="shared" si="14"/>
        <v>0</v>
      </c>
      <c r="BO103" s="2">
        <f t="shared" si="14"/>
        <v>0</v>
      </c>
      <c r="BP103" s="2">
        <f t="shared" si="14"/>
        <v>0</v>
      </c>
      <c r="BQ103" s="2">
        <f t="shared" ref="BQ103:CN103" si="15">(BQ7/1000000)/$A103</f>
        <v>0</v>
      </c>
      <c r="BR103" s="2">
        <f t="shared" si="15"/>
        <v>0</v>
      </c>
      <c r="BS103" s="2">
        <f t="shared" si="15"/>
        <v>0</v>
      </c>
      <c r="BT103" s="2">
        <f t="shared" si="15"/>
        <v>0</v>
      </c>
      <c r="BU103" s="2">
        <f t="shared" si="15"/>
        <v>0</v>
      </c>
      <c r="BV103" s="2">
        <f t="shared" si="15"/>
        <v>0</v>
      </c>
      <c r="BW103" s="2">
        <f t="shared" si="15"/>
        <v>0</v>
      </c>
      <c r="BX103" s="2">
        <f t="shared" si="15"/>
        <v>0</v>
      </c>
      <c r="BY103" s="2">
        <f t="shared" si="15"/>
        <v>0</v>
      </c>
      <c r="BZ103" s="2">
        <f t="shared" si="15"/>
        <v>0</v>
      </c>
      <c r="CA103" s="2">
        <f t="shared" si="15"/>
        <v>0</v>
      </c>
      <c r="CB103" s="2">
        <f t="shared" si="15"/>
        <v>0</v>
      </c>
      <c r="CC103" s="2">
        <f t="shared" si="15"/>
        <v>0</v>
      </c>
      <c r="CD103" s="2">
        <f t="shared" si="15"/>
        <v>0</v>
      </c>
      <c r="CE103" s="2">
        <f t="shared" si="15"/>
        <v>0</v>
      </c>
      <c r="CF103" s="2">
        <f t="shared" si="15"/>
        <v>0</v>
      </c>
      <c r="CG103" s="2">
        <f t="shared" si="15"/>
        <v>0</v>
      </c>
      <c r="CH103" s="2">
        <f t="shared" si="15"/>
        <v>0</v>
      </c>
      <c r="CI103" s="2">
        <f t="shared" si="15"/>
        <v>0</v>
      </c>
      <c r="CJ103" s="2">
        <f t="shared" si="15"/>
        <v>0</v>
      </c>
      <c r="CK103" s="2">
        <f t="shared" si="15"/>
        <v>0</v>
      </c>
      <c r="CL103" s="2">
        <f t="shared" si="15"/>
        <v>0</v>
      </c>
      <c r="CM103" s="2">
        <f t="shared" si="15"/>
        <v>0</v>
      </c>
      <c r="CN103" s="2">
        <f t="shared" si="15"/>
        <v>0</v>
      </c>
    </row>
    <row r="104" spans="1:92" x14ac:dyDescent="0.2">
      <c r="A104" s="2">
        <v>31</v>
      </c>
      <c r="B104" s="3">
        <v>34516</v>
      </c>
      <c r="C104" s="2">
        <f t="shared" si="0"/>
        <v>5.362053451612903</v>
      </c>
      <c r="D104" s="2">
        <f t="shared" si="0"/>
        <v>0.10609870967741936</v>
      </c>
      <c r="E104" s="2">
        <f t="shared" ref="E104:AJ104" si="16">(E8/1000000)/$A104</f>
        <v>2.6789161290322581E-2</v>
      </c>
      <c r="F104" s="2">
        <f t="shared" si="16"/>
        <v>4.5906967741935485E-2</v>
      </c>
      <c r="G104" s="2">
        <f t="shared" si="16"/>
        <v>5.1010967741935483E-2</v>
      </c>
      <c r="H104" s="2">
        <f t="shared" si="16"/>
        <v>4.5311000000000004E-2</v>
      </c>
      <c r="I104" s="2">
        <f t="shared" si="16"/>
        <v>6.0667419354838707E-2</v>
      </c>
      <c r="J104" s="2">
        <f t="shared" si="16"/>
        <v>2.3680870967741935E-2</v>
      </c>
      <c r="K104" s="2">
        <f t="shared" si="16"/>
        <v>0</v>
      </c>
      <c r="L104" s="2">
        <f t="shared" si="16"/>
        <v>0</v>
      </c>
      <c r="M104" s="2">
        <f t="shared" si="16"/>
        <v>0</v>
      </c>
      <c r="N104" s="2">
        <f t="shared" si="16"/>
        <v>0</v>
      </c>
      <c r="O104" s="2">
        <f t="shared" si="16"/>
        <v>0</v>
      </c>
      <c r="P104" s="2">
        <f t="shared" si="16"/>
        <v>0</v>
      </c>
      <c r="Q104" s="2">
        <f t="shared" si="16"/>
        <v>0</v>
      </c>
      <c r="R104" s="2">
        <f t="shared" si="16"/>
        <v>0</v>
      </c>
      <c r="S104" s="2">
        <f t="shared" si="16"/>
        <v>0</v>
      </c>
      <c r="T104" s="2">
        <f t="shared" si="16"/>
        <v>0</v>
      </c>
      <c r="U104" s="2">
        <f t="shared" si="16"/>
        <v>0</v>
      </c>
      <c r="V104" s="2">
        <f t="shared" si="16"/>
        <v>0</v>
      </c>
      <c r="W104" s="2">
        <f t="shared" si="16"/>
        <v>0</v>
      </c>
      <c r="X104" s="2">
        <f t="shared" si="16"/>
        <v>0</v>
      </c>
      <c r="Y104" s="2">
        <f t="shared" si="16"/>
        <v>0</v>
      </c>
      <c r="Z104" s="2">
        <f t="shared" si="16"/>
        <v>0</v>
      </c>
      <c r="AA104" s="2">
        <f t="shared" si="16"/>
        <v>0</v>
      </c>
      <c r="AB104" s="2">
        <f t="shared" si="16"/>
        <v>0</v>
      </c>
      <c r="AC104" s="2">
        <f t="shared" si="16"/>
        <v>0</v>
      </c>
      <c r="AD104" s="2">
        <f t="shared" si="16"/>
        <v>0</v>
      </c>
      <c r="AE104" s="2">
        <f t="shared" si="16"/>
        <v>0</v>
      </c>
      <c r="AF104" s="2">
        <f t="shared" si="16"/>
        <v>0</v>
      </c>
      <c r="AG104" s="2">
        <f t="shared" si="16"/>
        <v>0</v>
      </c>
      <c r="AH104" s="2">
        <f t="shared" si="16"/>
        <v>0</v>
      </c>
      <c r="AI104" s="2">
        <f t="shared" si="16"/>
        <v>0</v>
      </c>
      <c r="AJ104" s="2">
        <f t="shared" si="16"/>
        <v>0</v>
      </c>
      <c r="AK104" s="2">
        <f t="shared" ref="AK104:BP104" si="17">(AK8/1000000)/$A104</f>
        <v>0</v>
      </c>
      <c r="AL104" s="2">
        <f t="shared" si="17"/>
        <v>0</v>
      </c>
      <c r="AM104" s="2">
        <f t="shared" si="17"/>
        <v>0</v>
      </c>
      <c r="AN104" s="2">
        <f t="shared" si="17"/>
        <v>0</v>
      </c>
      <c r="AO104" s="2">
        <f t="shared" si="17"/>
        <v>0</v>
      </c>
      <c r="AP104" s="2">
        <f t="shared" si="17"/>
        <v>0</v>
      </c>
      <c r="AQ104" s="2">
        <f t="shared" si="17"/>
        <v>0</v>
      </c>
      <c r="AR104" s="2">
        <f t="shared" si="17"/>
        <v>0</v>
      </c>
      <c r="AS104" s="2">
        <f t="shared" si="17"/>
        <v>0</v>
      </c>
      <c r="AT104" s="2">
        <f t="shared" si="17"/>
        <v>0</v>
      </c>
      <c r="AU104" s="2">
        <f t="shared" si="17"/>
        <v>0</v>
      </c>
      <c r="AV104" s="2">
        <f t="shared" si="17"/>
        <v>0</v>
      </c>
      <c r="AW104" s="2">
        <f t="shared" si="17"/>
        <v>0</v>
      </c>
      <c r="AX104" s="2">
        <f t="shared" si="17"/>
        <v>0</v>
      </c>
      <c r="AY104" s="2">
        <f t="shared" si="17"/>
        <v>0</v>
      </c>
      <c r="AZ104" s="2">
        <f t="shared" si="17"/>
        <v>0</v>
      </c>
      <c r="BA104" s="2">
        <f t="shared" si="17"/>
        <v>0</v>
      </c>
      <c r="BB104" s="2">
        <f t="shared" si="17"/>
        <v>0</v>
      </c>
      <c r="BC104" s="2">
        <f t="shared" si="17"/>
        <v>0</v>
      </c>
      <c r="BD104" s="2">
        <f t="shared" si="17"/>
        <v>0</v>
      </c>
      <c r="BE104" s="2">
        <f t="shared" si="17"/>
        <v>0</v>
      </c>
      <c r="BF104" s="2">
        <f t="shared" si="17"/>
        <v>0</v>
      </c>
      <c r="BG104" s="2">
        <f t="shared" si="17"/>
        <v>0</v>
      </c>
      <c r="BH104" s="2">
        <f t="shared" si="17"/>
        <v>0</v>
      </c>
      <c r="BI104" s="2">
        <f t="shared" si="17"/>
        <v>0</v>
      </c>
      <c r="BJ104" s="2">
        <f t="shared" si="17"/>
        <v>0</v>
      </c>
      <c r="BK104" s="2">
        <f t="shared" si="17"/>
        <v>0</v>
      </c>
      <c r="BL104" s="2">
        <f t="shared" si="17"/>
        <v>0</v>
      </c>
      <c r="BM104" s="2">
        <f t="shared" si="17"/>
        <v>0</v>
      </c>
      <c r="BN104" s="2">
        <f t="shared" si="17"/>
        <v>0</v>
      </c>
      <c r="BO104" s="2">
        <f t="shared" si="17"/>
        <v>0</v>
      </c>
      <c r="BP104" s="2">
        <f t="shared" si="17"/>
        <v>0</v>
      </c>
      <c r="BQ104" s="2">
        <f t="shared" ref="BQ104:CN104" si="18">(BQ8/1000000)/$A104</f>
        <v>0</v>
      </c>
      <c r="BR104" s="2">
        <f t="shared" si="18"/>
        <v>0</v>
      </c>
      <c r="BS104" s="2">
        <f t="shared" si="18"/>
        <v>0</v>
      </c>
      <c r="BT104" s="2">
        <f t="shared" si="18"/>
        <v>0</v>
      </c>
      <c r="BU104" s="2">
        <f t="shared" si="18"/>
        <v>0</v>
      </c>
      <c r="BV104" s="2">
        <f t="shared" si="18"/>
        <v>0</v>
      </c>
      <c r="BW104" s="2">
        <f t="shared" si="18"/>
        <v>0</v>
      </c>
      <c r="BX104" s="2">
        <f t="shared" si="18"/>
        <v>0</v>
      </c>
      <c r="BY104" s="2">
        <f t="shared" si="18"/>
        <v>0</v>
      </c>
      <c r="BZ104" s="2">
        <f t="shared" si="18"/>
        <v>0</v>
      </c>
      <c r="CA104" s="2">
        <f t="shared" si="18"/>
        <v>0</v>
      </c>
      <c r="CB104" s="2">
        <f t="shared" si="18"/>
        <v>0</v>
      </c>
      <c r="CC104" s="2">
        <f t="shared" si="18"/>
        <v>0</v>
      </c>
      <c r="CD104" s="2">
        <f t="shared" si="18"/>
        <v>0</v>
      </c>
      <c r="CE104" s="2">
        <f t="shared" si="18"/>
        <v>0</v>
      </c>
      <c r="CF104" s="2">
        <f t="shared" si="18"/>
        <v>0</v>
      </c>
      <c r="CG104" s="2">
        <f t="shared" si="18"/>
        <v>0</v>
      </c>
      <c r="CH104" s="2">
        <f t="shared" si="18"/>
        <v>0</v>
      </c>
      <c r="CI104" s="2">
        <f t="shared" si="18"/>
        <v>0</v>
      </c>
      <c r="CJ104" s="2">
        <f t="shared" si="18"/>
        <v>0</v>
      </c>
      <c r="CK104" s="2">
        <f t="shared" si="18"/>
        <v>0</v>
      </c>
      <c r="CL104" s="2">
        <f t="shared" si="18"/>
        <v>0</v>
      </c>
      <c r="CM104" s="2">
        <f t="shared" si="18"/>
        <v>0</v>
      </c>
      <c r="CN104" s="2">
        <f t="shared" si="18"/>
        <v>0</v>
      </c>
    </row>
    <row r="105" spans="1:92" x14ac:dyDescent="0.2">
      <c r="A105" s="2">
        <v>31</v>
      </c>
      <c r="B105" s="3">
        <v>34547</v>
      </c>
      <c r="C105" s="2">
        <f t="shared" si="0"/>
        <v>5.2843576774193552</v>
      </c>
      <c r="D105" s="2">
        <f t="shared" si="0"/>
        <v>0.10125777419354838</v>
      </c>
      <c r="E105" s="2">
        <f t="shared" ref="E105:AJ105" si="19">(E9/1000000)/$A105</f>
        <v>2.5258354838709675E-2</v>
      </c>
      <c r="F105" s="2">
        <f t="shared" si="19"/>
        <v>4.4010000000000001E-2</v>
      </c>
      <c r="G105" s="2">
        <f t="shared" si="19"/>
        <v>4.8441322580645166E-2</v>
      </c>
      <c r="H105" s="2">
        <f t="shared" si="19"/>
        <v>4.2078645161290319E-2</v>
      </c>
      <c r="I105" s="2">
        <f t="shared" si="19"/>
        <v>5.8258935483870969E-2</v>
      </c>
      <c r="J105" s="2">
        <f t="shared" si="19"/>
        <v>3.8610064516129035E-2</v>
      </c>
      <c r="K105" s="2">
        <f t="shared" si="19"/>
        <v>2.7666709677419354E-2</v>
      </c>
      <c r="L105" s="2">
        <f t="shared" si="19"/>
        <v>0</v>
      </c>
      <c r="M105" s="2">
        <f t="shared" si="19"/>
        <v>0</v>
      </c>
      <c r="N105" s="2">
        <f t="shared" si="19"/>
        <v>0</v>
      </c>
      <c r="O105" s="2">
        <f t="shared" si="19"/>
        <v>0</v>
      </c>
      <c r="P105" s="2">
        <f t="shared" si="19"/>
        <v>0</v>
      </c>
      <c r="Q105" s="2">
        <f t="shared" si="19"/>
        <v>0</v>
      </c>
      <c r="R105" s="2">
        <f t="shared" si="19"/>
        <v>0</v>
      </c>
      <c r="S105" s="2">
        <f t="shared" si="19"/>
        <v>0</v>
      </c>
      <c r="T105" s="2">
        <f t="shared" si="19"/>
        <v>0</v>
      </c>
      <c r="U105" s="2">
        <f t="shared" si="19"/>
        <v>0</v>
      </c>
      <c r="V105" s="2">
        <f t="shared" si="19"/>
        <v>0</v>
      </c>
      <c r="W105" s="2">
        <f t="shared" si="19"/>
        <v>0</v>
      </c>
      <c r="X105" s="2">
        <f t="shared" si="19"/>
        <v>0</v>
      </c>
      <c r="Y105" s="2">
        <f t="shared" si="19"/>
        <v>0</v>
      </c>
      <c r="Z105" s="2">
        <f t="shared" si="19"/>
        <v>0</v>
      </c>
      <c r="AA105" s="2">
        <f t="shared" si="19"/>
        <v>0</v>
      </c>
      <c r="AB105" s="2">
        <f t="shared" si="19"/>
        <v>0</v>
      </c>
      <c r="AC105" s="2">
        <f t="shared" si="19"/>
        <v>0</v>
      </c>
      <c r="AD105" s="2">
        <f t="shared" si="19"/>
        <v>0</v>
      </c>
      <c r="AE105" s="2">
        <f t="shared" si="19"/>
        <v>0</v>
      </c>
      <c r="AF105" s="2">
        <f t="shared" si="19"/>
        <v>0</v>
      </c>
      <c r="AG105" s="2">
        <f t="shared" si="19"/>
        <v>0</v>
      </c>
      <c r="AH105" s="2">
        <f t="shared" si="19"/>
        <v>0</v>
      </c>
      <c r="AI105" s="2">
        <f t="shared" si="19"/>
        <v>0</v>
      </c>
      <c r="AJ105" s="2">
        <f t="shared" si="19"/>
        <v>0</v>
      </c>
      <c r="AK105" s="2">
        <f t="shared" ref="AK105:BP105" si="20">(AK9/1000000)/$A105</f>
        <v>0</v>
      </c>
      <c r="AL105" s="2">
        <f t="shared" si="20"/>
        <v>0</v>
      </c>
      <c r="AM105" s="2">
        <f t="shared" si="20"/>
        <v>0</v>
      </c>
      <c r="AN105" s="2">
        <f t="shared" si="20"/>
        <v>0</v>
      </c>
      <c r="AO105" s="2">
        <f t="shared" si="20"/>
        <v>0</v>
      </c>
      <c r="AP105" s="2">
        <f t="shared" si="20"/>
        <v>0</v>
      </c>
      <c r="AQ105" s="2">
        <f t="shared" si="20"/>
        <v>0</v>
      </c>
      <c r="AR105" s="2">
        <f t="shared" si="20"/>
        <v>0</v>
      </c>
      <c r="AS105" s="2">
        <f t="shared" si="20"/>
        <v>0</v>
      </c>
      <c r="AT105" s="2">
        <f t="shared" si="20"/>
        <v>0</v>
      </c>
      <c r="AU105" s="2">
        <f t="shared" si="20"/>
        <v>0</v>
      </c>
      <c r="AV105" s="2">
        <f t="shared" si="20"/>
        <v>0</v>
      </c>
      <c r="AW105" s="2">
        <f t="shared" si="20"/>
        <v>0</v>
      </c>
      <c r="AX105" s="2">
        <f t="shared" si="20"/>
        <v>0</v>
      </c>
      <c r="AY105" s="2">
        <f t="shared" si="20"/>
        <v>0</v>
      </c>
      <c r="AZ105" s="2">
        <f t="shared" si="20"/>
        <v>0</v>
      </c>
      <c r="BA105" s="2">
        <f t="shared" si="20"/>
        <v>0</v>
      </c>
      <c r="BB105" s="2">
        <f t="shared" si="20"/>
        <v>0</v>
      </c>
      <c r="BC105" s="2">
        <f t="shared" si="20"/>
        <v>0</v>
      </c>
      <c r="BD105" s="2">
        <f t="shared" si="20"/>
        <v>0</v>
      </c>
      <c r="BE105" s="2">
        <f t="shared" si="20"/>
        <v>0</v>
      </c>
      <c r="BF105" s="2">
        <f t="shared" si="20"/>
        <v>0</v>
      </c>
      <c r="BG105" s="2">
        <f t="shared" si="20"/>
        <v>0</v>
      </c>
      <c r="BH105" s="2">
        <f t="shared" si="20"/>
        <v>0</v>
      </c>
      <c r="BI105" s="2">
        <f t="shared" si="20"/>
        <v>0</v>
      </c>
      <c r="BJ105" s="2">
        <f t="shared" si="20"/>
        <v>0</v>
      </c>
      <c r="BK105" s="2">
        <f t="shared" si="20"/>
        <v>0</v>
      </c>
      <c r="BL105" s="2">
        <f t="shared" si="20"/>
        <v>0</v>
      </c>
      <c r="BM105" s="2">
        <f t="shared" si="20"/>
        <v>0</v>
      </c>
      <c r="BN105" s="2">
        <f t="shared" si="20"/>
        <v>0</v>
      </c>
      <c r="BO105" s="2">
        <f t="shared" si="20"/>
        <v>0</v>
      </c>
      <c r="BP105" s="2">
        <f t="shared" si="20"/>
        <v>0</v>
      </c>
      <c r="BQ105" s="2">
        <f t="shared" ref="BQ105:CN105" si="21">(BQ9/1000000)/$A105</f>
        <v>0</v>
      </c>
      <c r="BR105" s="2">
        <f t="shared" si="21"/>
        <v>0</v>
      </c>
      <c r="BS105" s="2">
        <f t="shared" si="21"/>
        <v>0</v>
      </c>
      <c r="BT105" s="2">
        <f t="shared" si="21"/>
        <v>0</v>
      </c>
      <c r="BU105" s="2">
        <f t="shared" si="21"/>
        <v>0</v>
      </c>
      <c r="BV105" s="2">
        <f t="shared" si="21"/>
        <v>0</v>
      </c>
      <c r="BW105" s="2">
        <f t="shared" si="21"/>
        <v>0</v>
      </c>
      <c r="BX105" s="2">
        <f t="shared" si="21"/>
        <v>0</v>
      </c>
      <c r="BY105" s="2">
        <f t="shared" si="21"/>
        <v>0</v>
      </c>
      <c r="BZ105" s="2">
        <f t="shared" si="21"/>
        <v>0</v>
      </c>
      <c r="CA105" s="2">
        <f t="shared" si="21"/>
        <v>0</v>
      </c>
      <c r="CB105" s="2">
        <f t="shared" si="21"/>
        <v>0</v>
      </c>
      <c r="CC105" s="2">
        <f t="shared" si="21"/>
        <v>0</v>
      </c>
      <c r="CD105" s="2">
        <f t="shared" si="21"/>
        <v>0</v>
      </c>
      <c r="CE105" s="2">
        <f t="shared" si="21"/>
        <v>0</v>
      </c>
      <c r="CF105" s="2">
        <f t="shared" si="21"/>
        <v>0</v>
      </c>
      <c r="CG105" s="2">
        <f t="shared" si="21"/>
        <v>0</v>
      </c>
      <c r="CH105" s="2">
        <f t="shared" si="21"/>
        <v>0</v>
      </c>
      <c r="CI105" s="2">
        <f t="shared" si="21"/>
        <v>0</v>
      </c>
      <c r="CJ105" s="2">
        <f t="shared" si="21"/>
        <v>0</v>
      </c>
      <c r="CK105" s="2">
        <f t="shared" si="21"/>
        <v>0</v>
      </c>
      <c r="CL105" s="2">
        <f t="shared" si="21"/>
        <v>0</v>
      </c>
      <c r="CM105" s="2">
        <f t="shared" si="21"/>
        <v>0</v>
      </c>
      <c r="CN105" s="2">
        <f t="shared" si="21"/>
        <v>0</v>
      </c>
    </row>
    <row r="106" spans="1:92" x14ac:dyDescent="0.2">
      <c r="A106" s="2">
        <v>30</v>
      </c>
      <c r="B106" s="3">
        <v>34578</v>
      </c>
      <c r="C106" s="2">
        <f t="shared" si="0"/>
        <v>5.1708389333333331</v>
      </c>
      <c r="D106" s="2">
        <f t="shared" si="0"/>
        <v>9.4048533333333337E-2</v>
      </c>
      <c r="E106" s="2">
        <f t="shared" ref="E106:AJ106" si="22">(E10/1000000)/$A106</f>
        <v>2.3905166666666665E-2</v>
      </c>
      <c r="F106" s="2">
        <f t="shared" si="22"/>
        <v>4.2740533333333337E-2</v>
      </c>
      <c r="G106" s="2">
        <f t="shared" si="22"/>
        <v>4.4134199999999998E-2</v>
      </c>
      <c r="H106" s="2">
        <f t="shared" si="22"/>
        <v>3.845133333333333E-2</v>
      </c>
      <c r="I106" s="2">
        <f t="shared" si="22"/>
        <v>4.8834200000000001E-2</v>
      </c>
      <c r="J106" s="2">
        <f t="shared" si="22"/>
        <v>3.3773266666666669E-2</v>
      </c>
      <c r="K106" s="2">
        <f t="shared" si="22"/>
        <v>5.7810566666666667E-2</v>
      </c>
      <c r="L106" s="2">
        <f t="shared" si="22"/>
        <v>2.9413866666666667E-2</v>
      </c>
      <c r="M106" s="2">
        <f t="shared" si="22"/>
        <v>0</v>
      </c>
      <c r="N106" s="2">
        <f t="shared" si="22"/>
        <v>0</v>
      </c>
      <c r="O106" s="2">
        <f t="shared" si="22"/>
        <v>0</v>
      </c>
      <c r="P106" s="2">
        <f t="shared" si="22"/>
        <v>0</v>
      </c>
      <c r="Q106" s="2">
        <f t="shared" si="22"/>
        <v>0</v>
      </c>
      <c r="R106" s="2">
        <f t="shared" si="22"/>
        <v>0</v>
      </c>
      <c r="S106" s="2">
        <f t="shared" si="22"/>
        <v>0</v>
      </c>
      <c r="T106" s="2">
        <f t="shared" si="22"/>
        <v>0</v>
      </c>
      <c r="U106" s="2">
        <f t="shared" si="22"/>
        <v>0</v>
      </c>
      <c r="V106" s="2">
        <f t="shared" si="22"/>
        <v>0</v>
      </c>
      <c r="W106" s="2">
        <f t="shared" si="22"/>
        <v>0</v>
      </c>
      <c r="X106" s="2">
        <f t="shared" si="22"/>
        <v>0</v>
      </c>
      <c r="Y106" s="2">
        <f t="shared" si="22"/>
        <v>0</v>
      </c>
      <c r="Z106" s="2">
        <f t="shared" si="22"/>
        <v>0</v>
      </c>
      <c r="AA106" s="2">
        <f t="shared" si="22"/>
        <v>0</v>
      </c>
      <c r="AB106" s="2">
        <f t="shared" si="22"/>
        <v>0</v>
      </c>
      <c r="AC106" s="2">
        <f t="shared" si="22"/>
        <v>0</v>
      </c>
      <c r="AD106" s="2">
        <f t="shared" si="22"/>
        <v>0</v>
      </c>
      <c r="AE106" s="2">
        <f t="shared" si="22"/>
        <v>0</v>
      </c>
      <c r="AF106" s="2">
        <f t="shared" si="22"/>
        <v>0</v>
      </c>
      <c r="AG106" s="2">
        <f t="shared" si="22"/>
        <v>0</v>
      </c>
      <c r="AH106" s="2">
        <f t="shared" si="22"/>
        <v>0</v>
      </c>
      <c r="AI106" s="2">
        <f t="shared" si="22"/>
        <v>0</v>
      </c>
      <c r="AJ106" s="2">
        <f t="shared" si="22"/>
        <v>0</v>
      </c>
      <c r="AK106" s="2">
        <f t="shared" ref="AK106:BP106" si="23">(AK10/1000000)/$A106</f>
        <v>0</v>
      </c>
      <c r="AL106" s="2">
        <f t="shared" si="23"/>
        <v>0</v>
      </c>
      <c r="AM106" s="2">
        <f t="shared" si="23"/>
        <v>0</v>
      </c>
      <c r="AN106" s="2">
        <f t="shared" si="23"/>
        <v>0</v>
      </c>
      <c r="AO106" s="2">
        <f t="shared" si="23"/>
        <v>0</v>
      </c>
      <c r="AP106" s="2">
        <f t="shared" si="23"/>
        <v>0</v>
      </c>
      <c r="AQ106" s="2">
        <f t="shared" si="23"/>
        <v>0</v>
      </c>
      <c r="AR106" s="2">
        <f t="shared" si="23"/>
        <v>0</v>
      </c>
      <c r="AS106" s="2">
        <f t="shared" si="23"/>
        <v>0</v>
      </c>
      <c r="AT106" s="2">
        <f t="shared" si="23"/>
        <v>0</v>
      </c>
      <c r="AU106" s="2">
        <f t="shared" si="23"/>
        <v>0</v>
      </c>
      <c r="AV106" s="2">
        <f t="shared" si="23"/>
        <v>0</v>
      </c>
      <c r="AW106" s="2">
        <f t="shared" si="23"/>
        <v>0</v>
      </c>
      <c r="AX106" s="2">
        <f t="shared" si="23"/>
        <v>0</v>
      </c>
      <c r="AY106" s="2">
        <f t="shared" si="23"/>
        <v>0</v>
      </c>
      <c r="AZ106" s="2">
        <f t="shared" si="23"/>
        <v>0</v>
      </c>
      <c r="BA106" s="2">
        <f t="shared" si="23"/>
        <v>0</v>
      </c>
      <c r="BB106" s="2">
        <f t="shared" si="23"/>
        <v>0</v>
      </c>
      <c r="BC106" s="2">
        <f t="shared" si="23"/>
        <v>0</v>
      </c>
      <c r="BD106" s="2">
        <f t="shared" si="23"/>
        <v>0</v>
      </c>
      <c r="BE106" s="2">
        <f t="shared" si="23"/>
        <v>0</v>
      </c>
      <c r="BF106" s="2">
        <f t="shared" si="23"/>
        <v>0</v>
      </c>
      <c r="BG106" s="2">
        <f t="shared" si="23"/>
        <v>0</v>
      </c>
      <c r="BH106" s="2">
        <f t="shared" si="23"/>
        <v>0</v>
      </c>
      <c r="BI106" s="2">
        <f t="shared" si="23"/>
        <v>0</v>
      </c>
      <c r="BJ106" s="2">
        <f t="shared" si="23"/>
        <v>0</v>
      </c>
      <c r="BK106" s="2">
        <f t="shared" si="23"/>
        <v>0</v>
      </c>
      <c r="BL106" s="2">
        <f t="shared" si="23"/>
        <v>0</v>
      </c>
      <c r="BM106" s="2">
        <f t="shared" si="23"/>
        <v>0</v>
      </c>
      <c r="BN106" s="2">
        <f t="shared" si="23"/>
        <v>0</v>
      </c>
      <c r="BO106" s="2">
        <f t="shared" si="23"/>
        <v>0</v>
      </c>
      <c r="BP106" s="2">
        <f t="shared" si="23"/>
        <v>0</v>
      </c>
      <c r="BQ106" s="2">
        <f t="shared" ref="BQ106:CN106" si="24">(BQ10/1000000)/$A106</f>
        <v>0</v>
      </c>
      <c r="BR106" s="2">
        <f t="shared" si="24"/>
        <v>0</v>
      </c>
      <c r="BS106" s="2">
        <f t="shared" si="24"/>
        <v>0</v>
      </c>
      <c r="BT106" s="2">
        <f t="shared" si="24"/>
        <v>0</v>
      </c>
      <c r="BU106" s="2">
        <f t="shared" si="24"/>
        <v>0</v>
      </c>
      <c r="BV106" s="2">
        <f t="shared" si="24"/>
        <v>0</v>
      </c>
      <c r="BW106" s="2">
        <f t="shared" si="24"/>
        <v>0</v>
      </c>
      <c r="BX106" s="2">
        <f t="shared" si="24"/>
        <v>0</v>
      </c>
      <c r="BY106" s="2">
        <f t="shared" si="24"/>
        <v>0</v>
      </c>
      <c r="BZ106" s="2">
        <f t="shared" si="24"/>
        <v>0</v>
      </c>
      <c r="CA106" s="2">
        <f t="shared" si="24"/>
        <v>0</v>
      </c>
      <c r="CB106" s="2">
        <f t="shared" si="24"/>
        <v>0</v>
      </c>
      <c r="CC106" s="2">
        <f t="shared" si="24"/>
        <v>0</v>
      </c>
      <c r="CD106" s="2">
        <f t="shared" si="24"/>
        <v>0</v>
      </c>
      <c r="CE106" s="2">
        <f t="shared" si="24"/>
        <v>0</v>
      </c>
      <c r="CF106" s="2">
        <f t="shared" si="24"/>
        <v>0</v>
      </c>
      <c r="CG106" s="2">
        <f t="shared" si="24"/>
        <v>0</v>
      </c>
      <c r="CH106" s="2">
        <f t="shared" si="24"/>
        <v>0</v>
      </c>
      <c r="CI106" s="2">
        <f t="shared" si="24"/>
        <v>0</v>
      </c>
      <c r="CJ106" s="2">
        <f t="shared" si="24"/>
        <v>0</v>
      </c>
      <c r="CK106" s="2">
        <f t="shared" si="24"/>
        <v>0</v>
      </c>
      <c r="CL106" s="2">
        <f t="shared" si="24"/>
        <v>0</v>
      </c>
      <c r="CM106" s="2">
        <f t="shared" si="24"/>
        <v>0</v>
      </c>
      <c r="CN106" s="2">
        <f t="shared" si="24"/>
        <v>0</v>
      </c>
    </row>
    <row r="107" spans="1:92" x14ac:dyDescent="0.2">
      <c r="A107" s="2">
        <v>31</v>
      </c>
      <c r="B107" s="3">
        <v>34608</v>
      </c>
      <c r="C107" s="2">
        <f t="shared" si="0"/>
        <v>5.0287489032258064</v>
      </c>
      <c r="D107" s="2">
        <f t="shared" si="0"/>
        <v>8.5294516129032258E-2</v>
      </c>
      <c r="E107" s="2">
        <f t="shared" ref="E107:AJ107" si="25">(E11/1000000)/$A107</f>
        <v>2.3133774193548385E-2</v>
      </c>
      <c r="F107" s="2">
        <f t="shared" si="25"/>
        <v>4.2756387096774193E-2</v>
      </c>
      <c r="G107" s="2">
        <f t="shared" si="25"/>
        <v>4.157745161290323E-2</v>
      </c>
      <c r="H107" s="2">
        <f t="shared" si="25"/>
        <v>3.7926129032258067E-2</v>
      </c>
      <c r="I107" s="2">
        <f t="shared" si="25"/>
        <v>4.9453064516129033E-2</v>
      </c>
      <c r="J107" s="2">
        <f t="shared" si="25"/>
        <v>3.1410161290322577E-2</v>
      </c>
      <c r="K107" s="2">
        <f t="shared" si="25"/>
        <v>5.724174193548387E-2</v>
      </c>
      <c r="L107" s="2">
        <f t="shared" si="25"/>
        <v>4.795422580645161E-2</v>
      </c>
      <c r="M107" s="2">
        <f t="shared" si="25"/>
        <v>2.1964096774193548E-2</v>
      </c>
      <c r="N107" s="2">
        <f t="shared" si="25"/>
        <v>0</v>
      </c>
      <c r="O107" s="2">
        <f t="shared" si="25"/>
        <v>0</v>
      </c>
      <c r="P107" s="2">
        <f t="shared" si="25"/>
        <v>0</v>
      </c>
      <c r="Q107" s="2">
        <f t="shared" si="25"/>
        <v>0</v>
      </c>
      <c r="R107" s="2">
        <f t="shared" si="25"/>
        <v>0</v>
      </c>
      <c r="S107" s="2">
        <f t="shared" si="25"/>
        <v>0</v>
      </c>
      <c r="T107" s="2">
        <f t="shared" si="25"/>
        <v>0</v>
      </c>
      <c r="U107" s="2">
        <f t="shared" si="25"/>
        <v>0</v>
      </c>
      <c r="V107" s="2">
        <f t="shared" si="25"/>
        <v>0</v>
      </c>
      <c r="W107" s="2">
        <f t="shared" si="25"/>
        <v>0</v>
      </c>
      <c r="X107" s="2">
        <f t="shared" si="25"/>
        <v>0</v>
      </c>
      <c r="Y107" s="2">
        <f t="shared" si="25"/>
        <v>0</v>
      </c>
      <c r="Z107" s="2">
        <f t="shared" si="25"/>
        <v>0</v>
      </c>
      <c r="AA107" s="2">
        <f t="shared" si="25"/>
        <v>0</v>
      </c>
      <c r="AB107" s="2">
        <f t="shared" si="25"/>
        <v>0</v>
      </c>
      <c r="AC107" s="2">
        <f t="shared" si="25"/>
        <v>0</v>
      </c>
      <c r="AD107" s="2">
        <f t="shared" si="25"/>
        <v>0</v>
      </c>
      <c r="AE107" s="2">
        <f t="shared" si="25"/>
        <v>0</v>
      </c>
      <c r="AF107" s="2">
        <f t="shared" si="25"/>
        <v>0</v>
      </c>
      <c r="AG107" s="2">
        <f t="shared" si="25"/>
        <v>0</v>
      </c>
      <c r="AH107" s="2">
        <f t="shared" si="25"/>
        <v>0</v>
      </c>
      <c r="AI107" s="2">
        <f t="shared" si="25"/>
        <v>0</v>
      </c>
      <c r="AJ107" s="2">
        <f t="shared" si="25"/>
        <v>0</v>
      </c>
      <c r="AK107" s="2">
        <f t="shared" ref="AK107:BP107" si="26">(AK11/1000000)/$A107</f>
        <v>0</v>
      </c>
      <c r="AL107" s="2">
        <f t="shared" si="26"/>
        <v>0</v>
      </c>
      <c r="AM107" s="2">
        <f t="shared" si="26"/>
        <v>0</v>
      </c>
      <c r="AN107" s="2">
        <f t="shared" si="26"/>
        <v>0</v>
      </c>
      <c r="AO107" s="2">
        <f t="shared" si="26"/>
        <v>0</v>
      </c>
      <c r="AP107" s="2">
        <f t="shared" si="26"/>
        <v>0</v>
      </c>
      <c r="AQ107" s="2">
        <f t="shared" si="26"/>
        <v>0</v>
      </c>
      <c r="AR107" s="2">
        <f t="shared" si="26"/>
        <v>0</v>
      </c>
      <c r="AS107" s="2">
        <f t="shared" si="26"/>
        <v>0</v>
      </c>
      <c r="AT107" s="2">
        <f t="shared" si="26"/>
        <v>0</v>
      </c>
      <c r="AU107" s="2">
        <f t="shared" si="26"/>
        <v>0</v>
      </c>
      <c r="AV107" s="2">
        <f t="shared" si="26"/>
        <v>0</v>
      </c>
      <c r="AW107" s="2">
        <f t="shared" si="26"/>
        <v>0</v>
      </c>
      <c r="AX107" s="2">
        <f t="shared" si="26"/>
        <v>0</v>
      </c>
      <c r="AY107" s="2">
        <f t="shared" si="26"/>
        <v>0</v>
      </c>
      <c r="AZ107" s="2">
        <f t="shared" si="26"/>
        <v>0</v>
      </c>
      <c r="BA107" s="2">
        <f t="shared" si="26"/>
        <v>0</v>
      </c>
      <c r="BB107" s="2">
        <f t="shared" si="26"/>
        <v>0</v>
      </c>
      <c r="BC107" s="2">
        <f t="shared" si="26"/>
        <v>0</v>
      </c>
      <c r="BD107" s="2">
        <f t="shared" si="26"/>
        <v>0</v>
      </c>
      <c r="BE107" s="2">
        <f t="shared" si="26"/>
        <v>0</v>
      </c>
      <c r="BF107" s="2">
        <f t="shared" si="26"/>
        <v>0</v>
      </c>
      <c r="BG107" s="2">
        <f t="shared" si="26"/>
        <v>0</v>
      </c>
      <c r="BH107" s="2">
        <f t="shared" si="26"/>
        <v>0</v>
      </c>
      <c r="BI107" s="2">
        <f t="shared" si="26"/>
        <v>0</v>
      </c>
      <c r="BJ107" s="2">
        <f t="shared" si="26"/>
        <v>0</v>
      </c>
      <c r="BK107" s="2">
        <f t="shared" si="26"/>
        <v>0</v>
      </c>
      <c r="BL107" s="2">
        <f t="shared" si="26"/>
        <v>0</v>
      </c>
      <c r="BM107" s="2">
        <f t="shared" si="26"/>
        <v>0</v>
      </c>
      <c r="BN107" s="2">
        <f t="shared" si="26"/>
        <v>0</v>
      </c>
      <c r="BO107" s="2">
        <f t="shared" si="26"/>
        <v>0</v>
      </c>
      <c r="BP107" s="2">
        <f t="shared" si="26"/>
        <v>0</v>
      </c>
      <c r="BQ107" s="2">
        <f t="shared" ref="BQ107:CN107" si="27">(BQ11/1000000)/$A107</f>
        <v>0</v>
      </c>
      <c r="BR107" s="2">
        <f t="shared" si="27"/>
        <v>0</v>
      </c>
      <c r="BS107" s="2">
        <f t="shared" si="27"/>
        <v>0</v>
      </c>
      <c r="BT107" s="2">
        <f t="shared" si="27"/>
        <v>0</v>
      </c>
      <c r="BU107" s="2">
        <f t="shared" si="27"/>
        <v>0</v>
      </c>
      <c r="BV107" s="2">
        <f t="shared" si="27"/>
        <v>0</v>
      </c>
      <c r="BW107" s="2">
        <f t="shared" si="27"/>
        <v>0</v>
      </c>
      <c r="BX107" s="2">
        <f t="shared" si="27"/>
        <v>0</v>
      </c>
      <c r="BY107" s="2">
        <f t="shared" si="27"/>
        <v>0</v>
      </c>
      <c r="BZ107" s="2">
        <f t="shared" si="27"/>
        <v>0</v>
      </c>
      <c r="CA107" s="2">
        <f t="shared" si="27"/>
        <v>0</v>
      </c>
      <c r="CB107" s="2">
        <f t="shared" si="27"/>
        <v>0</v>
      </c>
      <c r="CC107" s="2">
        <f t="shared" si="27"/>
        <v>0</v>
      </c>
      <c r="CD107" s="2">
        <f t="shared" si="27"/>
        <v>0</v>
      </c>
      <c r="CE107" s="2">
        <f t="shared" si="27"/>
        <v>0</v>
      </c>
      <c r="CF107" s="2">
        <f t="shared" si="27"/>
        <v>0</v>
      </c>
      <c r="CG107" s="2">
        <f t="shared" si="27"/>
        <v>0</v>
      </c>
      <c r="CH107" s="2">
        <f t="shared" si="27"/>
        <v>0</v>
      </c>
      <c r="CI107" s="2">
        <f t="shared" si="27"/>
        <v>0</v>
      </c>
      <c r="CJ107" s="2">
        <f t="shared" si="27"/>
        <v>0</v>
      </c>
      <c r="CK107" s="2">
        <f t="shared" si="27"/>
        <v>0</v>
      </c>
      <c r="CL107" s="2">
        <f t="shared" si="27"/>
        <v>0</v>
      </c>
      <c r="CM107" s="2">
        <f t="shared" si="27"/>
        <v>0</v>
      </c>
      <c r="CN107" s="2">
        <f t="shared" si="27"/>
        <v>0</v>
      </c>
    </row>
    <row r="108" spans="1:92" x14ac:dyDescent="0.2">
      <c r="A108" s="2">
        <v>30</v>
      </c>
      <c r="B108" s="3">
        <v>34639</v>
      </c>
      <c r="C108" s="2">
        <f t="shared" si="0"/>
        <v>5.0822386333333336</v>
      </c>
      <c r="D108" s="2">
        <f t="shared" si="0"/>
        <v>8.3617433333333324E-2</v>
      </c>
      <c r="E108" s="2">
        <f t="shared" ref="E108:AJ108" si="28">(E12/1000000)/$A108</f>
        <v>2.07134E-2</v>
      </c>
      <c r="F108" s="2">
        <f t="shared" si="28"/>
        <v>4.0797100000000003E-2</v>
      </c>
      <c r="G108" s="2">
        <f t="shared" si="28"/>
        <v>3.9671966666666662E-2</v>
      </c>
      <c r="H108" s="2">
        <f t="shared" si="28"/>
        <v>3.6496599999999997E-2</v>
      </c>
      <c r="I108" s="2">
        <f t="shared" si="28"/>
        <v>4.7906899999999995E-2</v>
      </c>
      <c r="J108" s="2">
        <f t="shared" si="28"/>
        <v>3.1541033333333336E-2</v>
      </c>
      <c r="K108" s="2">
        <f t="shared" si="28"/>
        <v>5.6250933333333329E-2</v>
      </c>
      <c r="L108" s="2">
        <f t="shared" si="28"/>
        <v>4.2923233333333338E-2</v>
      </c>
      <c r="M108" s="2">
        <f t="shared" si="28"/>
        <v>3.6811633333333336E-2</v>
      </c>
      <c r="N108" s="2">
        <f t="shared" si="28"/>
        <v>8.4725200000000001E-2</v>
      </c>
      <c r="O108" s="2">
        <f t="shared" si="28"/>
        <v>0</v>
      </c>
      <c r="P108" s="2">
        <f t="shared" si="28"/>
        <v>0</v>
      </c>
      <c r="Q108" s="2">
        <f t="shared" si="28"/>
        <v>0</v>
      </c>
      <c r="R108" s="2">
        <f t="shared" si="28"/>
        <v>0</v>
      </c>
      <c r="S108" s="2">
        <f t="shared" si="28"/>
        <v>0</v>
      </c>
      <c r="T108" s="2">
        <f t="shared" si="28"/>
        <v>0</v>
      </c>
      <c r="U108" s="2">
        <f t="shared" si="28"/>
        <v>0</v>
      </c>
      <c r="V108" s="2">
        <f t="shared" si="28"/>
        <v>0</v>
      </c>
      <c r="W108" s="2">
        <f t="shared" si="28"/>
        <v>0</v>
      </c>
      <c r="X108" s="2">
        <f t="shared" si="28"/>
        <v>0</v>
      </c>
      <c r="Y108" s="2">
        <f t="shared" si="28"/>
        <v>0</v>
      </c>
      <c r="Z108" s="2">
        <f t="shared" si="28"/>
        <v>0</v>
      </c>
      <c r="AA108" s="2">
        <f t="shared" si="28"/>
        <v>0</v>
      </c>
      <c r="AB108" s="2">
        <f t="shared" si="28"/>
        <v>0</v>
      </c>
      <c r="AC108" s="2">
        <f t="shared" si="28"/>
        <v>0</v>
      </c>
      <c r="AD108" s="2">
        <f t="shared" si="28"/>
        <v>0</v>
      </c>
      <c r="AE108" s="2">
        <f t="shared" si="28"/>
        <v>0</v>
      </c>
      <c r="AF108" s="2">
        <f t="shared" si="28"/>
        <v>0</v>
      </c>
      <c r="AG108" s="2">
        <f t="shared" si="28"/>
        <v>0</v>
      </c>
      <c r="AH108" s="2">
        <f t="shared" si="28"/>
        <v>0</v>
      </c>
      <c r="AI108" s="2">
        <f t="shared" si="28"/>
        <v>0</v>
      </c>
      <c r="AJ108" s="2">
        <f t="shared" si="28"/>
        <v>0</v>
      </c>
      <c r="AK108" s="2">
        <f t="shared" ref="AK108:BP108" si="29">(AK12/1000000)/$A108</f>
        <v>0</v>
      </c>
      <c r="AL108" s="2">
        <f t="shared" si="29"/>
        <v>0</v>
      </c>
      <c r="AM108" s="2">
        <f t="shared" si="29"/>
        <v>0</v>
      </c>
      <c r="AN108" s="2">
        <f t="shared" si="29"/>
        <v>0</v>
      </c>
      <c r="AO108" s="2">
        <f t="shared" si="29"/>
        <v>0</v>
      </c>
      <c r="AP108" s="2">
        <f t="shared" si="29"/>
        <v>0</v>
      </c>
      <c r="AQ108" s="2">
        <f t="shared" si="29"/>
        <v>0</v>
      </c>
      <c r="AR108" s="2">
        <f t="shared" si="29"/>
        <v>0</v>
      </c>
      <c r="AS108" s="2">
        <f t="shared" si="29"/>
        <v>0</v>
      </c>
      <c r="AT108" s="2">
        <f t="shared" si="29"/>
        <v>0</v>
      </c>
      <c r="AU108" s="2">
        <f t="shared" si="29"/>
        <v>0</v>
      </c>
      <c r="AV108" s="2">
        <f t="shared" si="29"/>
        <v>0</v>
      </c>
      <c r="AW108" s="2">
        <f t="shared" si="29"/>
        <v>0</v>
      </c>
      <c r="AX108" s="2">
        <f t="shared" si="29"/>
        <v>0</v>
      </c>
      <c r="AY108" s="2">
        <f t="shared" si="29"/>
        <v>0</v>
      </c>
      <c r="AZ108" s="2">
        <f t="shared" si="29"/>
        <v>0</v>
      </c>
      <c r="BA108" s="2">
        <f t="shared" si="29"/>
        <v>0</v>
      </c>
      <c r="BB108" s="2">
        <f t="shared" si="29"/>
        <v>0</v>
      </c>
      <c r="BC108" s="2">
        <f t="shared" si="29"/>
        <v>0</v>
      </c>
      <c r="BD108" s="2">
        <f t="shared" si="29"/>
        <v>0</v>
      </c>
      <c r="BE108" s="2">
        <f t="shared" si="29"/>
        <v>0</v>
      </c>
      <c r="BF108" s="2">
        <f t="shared" si="29"/>
        <v>0</v>
      </c>
      <c r="BG108" s="2">
        <f t="shared" si="29"/>
        <v>0</v>
      </c>
      <c r="BH108" s="2">
        <f t="shared" si="29"/>
        <v>0</v>
      </c>
      <c r="BI108" s="2">
        <f t="shared" si="29"/>
        <v>0</v>
      </c>
      <c r="BJ108" s="2">
        <f t="shared" si="29"/>
        <v>0</v>
      </c>
      <c r="BK108" s="2">
        <f t="shared" si="29"/>
        <v>0</v>
      </c>
      <c r="BL108" s="2">
        <f t="shared" si="29"/>
        <v>0</v>
      </c>
      <c r="BM108" s="2">
        <f t="shared" si="29"/>
        <v>0</v>
      </c>
      <c r="BN108" s="2">
        <f t="shared" si="29"/>
        <v>0</v>
      </c>
      <c r="BO108" s="2">
        <f t="shared" si="29"/>
        <v>0</v>
      </c>
      <c r="BP108" s="2">
        <f t="shared" si="29"/>
        <v>0</v>
      </c>
      <c r="BQ108" s="2">
        <f t="shared" ref="BQ108:CN108" si="30">(BQ12/1000000)/$A108</f>
        <v>0</v>
      </c>
      <c r="BR108" s="2">
        <f t="shared" si="30"/>
        <v>0</v>
      </c>
      <c r="BS108" s="2">
        <f t="shared" si="30"/>
        <v>0</v>
      </c>
      <c r="BT108" s="2">
        <f t="shared" si="30"/>
        <v>0</v>
      </c>
      <c r="BU108" s="2">
        <f t="shared" si="30"/>
        <v>0</v>
      </c>
      <c r="BV108" s="2">
        <f t="shared" si="30"/>
        <v>0</v>
      </c>
      <c r="BW108" s="2">
        <f t="shared" si="30"/>
        <v>0</v>
      </c>
      <c r="BX108" s="2">
        <f t="shared" si="30"/>
        <v>0</v>
      </c>
      <c r="BY108" s="2">
        <f t="shared" si="30"/>
        <v>0</v>
      </c>
      <c r="BZ108" s="2">
        <f t="shared" si="30"/>
        <v>0</v>
      </c>
      <c r="CA108" s="2">
        <f t="shared" si="30"/>
        <v>0</v>
      </c>
      <c r="CB108" s="2">
        <f t="shared" si="30"/>
        <v>0</v>
      </c>
      <c r="CC108" s="2">
        <f t="shared" si="30"/>
        <v>0</v>
      </c>
      <c r="CD108" s="2">
        <f t="shared" si="30"/>
        <v>0</v>
      </c>
      <c r="CE108" s="2">
        <f t="shared" si="30"/>
        <v>0</v>
      </c>
      <c r="CF108" s="2">
        <f t="shared" si="30"/>
        <v>0</v>
      </c>
      <c r="CG108" s="2">
        <f t="shared" si="30"/>
        <v>0</v>
      </c>
      <c r="CH108" s="2">
        <f t="shared" si="30"/>
        <v>0</v>
      </c>
      <c r="CI108" s="2">
        <f t="shared" si="30"/>
        <v>0</v>
      </c>
      <c r="CJ108" s="2">
        <f t="shared" si="30"/>
        <v>0</v>
      </c>
      <c r="CK108" s="2">
        <f t="shared" si="30"/>
        <v>0</v>
      </c>
      <c r="CL108" s="2">
        <f t="shared" si="30"/>
        <v>0</v>
      </c>
      <c r="CM108" s="2">
        <f t="shared" si="30"/>
        <v>0</v>
      </c>
      <c r="CN108" s="2">
        <f t="shared" si="30"/>
        <v>0</v>
      </c>
    </row>
    <row r="109" spans="1:92" x14ac:dyDescent="0.2">
      <c r="A109" s="2">
        <v>31</v>
      </c>
      <c r="B109" s="3">
        <v>34669</v>
      </c>
      <c r="C109" s="2">
        <f t="shared" si="0"/>
        <v>5.0353391290322582</v>
      </c>
      <c r="D109" s="2">
        <f t="shared" si="0"/>
        <v>8.159303225806451E-2</v>
      </c>
      <c r="E109" s="2">
        <f t="shared" ref="E109:AJ109" si="31">(E13/1000000)/$A109</f>
        <v>2.0375774193548388E-2</v>
      </c>
      <c r="F109" s="2">
        <f t="shared" si="31"/>
        <v>3.8962096774193544E-2</v>
      </c>
      <c r="G109" s="2">
        <f t="shared" si="31"/>
        <v>3.8978032258064517E-2</v>
      </c>
      <c r="H109" s="2">
        <f t="shared" si="31"/>
        <v>3.4403677419354836E-2</v>
      </c>
      <c r="I109" s="2">
        <f t="shared" si="31"/>
        <v>4.6325129032258071E-2</v>
      </c>
      <c r="J109" s="2">
        <f t="shared" si="31"/>
        <v>3.1138258064516127E-2</v>
      </c>
      <c r="K109" s="2">
        <f t="shared" si="31"/>
        <v>5.3486419354838714E-2</v>
      </c>
      <c r="L109" s="2">
        <f t="shared" si="31"/>
        <v>4.1474419354838706E-2</v>
      </c>
      <c r="M109" s="2">
        <f t="shared" si="31"/>
        <v>3.4410774193548391E-2</v>
      </c>
      <c r="N109" s="2">
        <f t="shared" si="31"/>
        <v>0.11141461290322581</v>
      </c>
      <c r="O109" s="2">
        <f t="shared" si="31"/>
        <v>3.4009387096774195E-2</v>
      </c>
      <c r="P109" s="2">
        <f t="shared" si="31"/>
        <v>0</v>
      </c>
      <c r="Q109" s="2">
        <f t="shared" si="31"/>
        <v>0</v>
      </c>
      <c r="R109" s="2">
        <f t="shared" si="31"/>
        <v>0</v>
      </c>
      <c r="S109" s="2">
        <f t="shared" si="31"/>
        <v>0</v>
      </c>
      <c r="T109" s="2">
        <f t="shared" si="31"/>
        <v>0</v>
      </c>
      <c r="U109" s="2">
        <f t="shared" si="31"/>
        <v>0</v>
      </c>
      <c r="V109" s="2">
        <f t="shared" si="31"/>
        <v>0</v>
      </c>
      <c r="W109" s="2">
        <f t="shared" si="31"/>
        <v>0</v>
      </c>
      <c r="X109" s="2">
        <f t="shared" si="31"/>
        <v>0</v>
      </c>
      <c r="Y109" s="2">
        <f t="shared" si="31"/>
        <v>0</v>
      </c>
      <c r="Z109" s="2">
        <f t="shared" si="31"/>
        <v>0</v>
      </c>
      <c r="AA109" s="2">
        <f t="shared" si="31"/>
        <v>0</v>
      </c>
      <c r="AB109" s="2">
        <f t="shared" si="31"/>
        <v>0</v>
      </c>
      <c r="AC109" s="2">
        <f t="shared" si="31"/>
        <v>0</v>
      </c>
      <c r="AD109" s="2">
        <f t="shared" si="31"/>
        <v>0</v>
      </c>
      <c r="AE109" s="2">
        <f t="shared" si="31"/>
        <v>0</v>
      </c>
      <c r="AF109" s="2">
        <f t="shared" si="31"/>
        <v>0</v>
      </c>
      <c r="AG109" s="2">
        <f t="shared" si="31"/>
        <v>0</v>
      </c>
      <c r="AH109" s="2">
        <f t="shared" si="31"/>
        <v>0</v>
      </c>
      <c r="AI109" s="2">
        <f t="shared" si="31"/>
        <v>0</v>
      </c>
      <c r="AJ109" s="2">
        <f t="shared" si="31"/>
        <v>0</v>
      </c>
      <c r="AK109" s="2">
        <f t="shared" ref="AK109:BP109" si="32">(AK13/1000000)/$A109</f>
        <v>0</v>
      </c>
      <c r="AL109" s="2">
        <f t="shared" si="32"/>
        <v>0</v>
      </c>
      <c r="AM109" s="2">
        <f t="shared" si="32"/>
        <v>0</v>
      </c>
      <c r="AN109" s="2">
        <f t="shared" si="32"/>
        <v>0</v>
      </c>
      <c r="AO109" s="2">
        <f t="shared" si="32"/>
        <v>0</v>
      </c>
      <c r="AP109" s="2">
        <f t="shared" si="32"/>
        <v>0</v>
      </c>
      <c r="AQ109" s="2">
        <f t="shared" si="32"/>
        <v>0</v>
      </c>
      <c r="AR109" s="2">
        <f t="shared" si="32"/>
        <v>0</v>
      </c>
      <c r="AS109" s="2">
        <f t="shared" si="32"/>
        <v>0</v>
      </c>
      <c r="AT109" s="2">
        <f t="shared" si="32"/>
        <v>0</v>
      </c>
      <c r="AU109" s="2">
        <f t="shared" si="32"/>
        <v>0</v>
      </c>
      <c r="AV109" s="2">
        <f t="shared" si="32"/>
        <v>0</v>
      </c>
      <c r="AW109" s="2">
        <f t="shared" si="32"/>
        <v>0</v>
      </c>
      <c r="AX109" s="2">
        <f t="shared" si="32"/>
        <v>0</v>
      </c>
      <c r="AY109" s="2">
        <f t="shared" si="32"/>
        <v>0</v>
      </c>
      <c r="AZ109" s="2">
        <f t="shared" si="32"/>
        <v>0</v>
      </c>
      <c r="BA109" s="2">
        <f t="shared" si="32"/>
        <v>0</v>
      </c>
      <c r="BB109" s="2">
        <f t="shared" si="32"/>
        <v>0</v>
      </c>
      <c r="BC109" s="2">
        <f t="shared" si="32"/>
        <v>0</v>
      </c>
      <c r="BD109" s="2">
        <f t="shared" si="32"/>
        <v>0</v>
      </c>
      <c r="BE109" s="2">
        <f t="shared" si="32"/>
        <v>0</v>
      </c>
      <c r="BF109" s="2">
        <f t="shared" si="32"/>
        <v>0</v>
      </c>
      <c r="BG109" s="2">
        <f t="shared" si="32"/>
        <v>0</v>
      </c>
      <c r="BH109" s="2">
        <f t="shared" si="32"/>
        <v>0</v>
      </c>
      <c r="BI109" s="2">
        <f t="shared" si="32"/>
        <v>0</v>
      </c>
      <c r="BJ109" s="2">
        <f t="shared" si="32"/>
        <v>0</v>
      </c>
      <c r="BK109" s="2">
        <f t="shared" si="32"/>
        <v>0</v>
      </c>
      <c r="BL109" s="2">
        <f t="shared" si="32"/>
        <v>0</v>
      </c>
      <c r="BM109" s="2">
        <f t="shared" si="32"/>
        <v>0</v>
      </c>
      <c r="BN109" s="2">
        <f t="shared" si="32"/>
        <v>0</v>
      </c>
      <c r="BO109" s="2">
        <f t="shared" si="32"/>
        <v>0</v>
      </c>
      <c r="BP109" s="2">
        <f t="shared" si="32"/>
        <v>0</v>
      </c>
      <c r="BQ109" s="2">
        <f t="shared" ref="BQ109:CN109" si="33">(BQ13/1000000)/$A109</f>
        <v>0</v>
      </c>
      <c r="BR109" s="2">
        <f t="shared" si="33"/>
        <v>0</v>
      </c>
      <c r="BS109" s="2">
        <f t="shared" si="33"/>
        <v>0</v>
      </c>
      <c r="BT109" s="2">
        <f t="shared" si="33"/>
        <v>0</v>
      </c>
      <c r="BU109" s="2">
        <f t="shared" si="33"/>
        <v>0</v>
      </c>
      <c r="BV109" s="2">
        <f t="shared" si="33"/>
        <v>0</v>
      </c>
      <c r="BW109" s="2">
        <f t="shared" si="33"/>
        <v>0</v>
      </c>
      <c r="BX109" s="2">
        <f t="shared" si="33"/>
        <v>0</v>
      </c>
      <c r="BY109" s="2">
        <f t="shared" si="33"/>
        <v>0</v>
      </c>
      <c r="BZ109" s="2">
        <f t="shared" si="33"/>
        <v>0</v>
      </c>
      <c r="CA109" s="2">
        <f t="shared" si="33"/>
        <v>0</v>
      </c>
      <c r="CB109" s="2">
        <f t="shared" si="33"/>
        <v>0</v>
      </c>
      <c r="CC109" s="2">
        <f t="shared" si="33"/>
        <v>0</v>
      </c>
      <c r="CD109" s="2">
        <f t="shared" si="33"/>
        <v>0</v>
      </c>
      <c r="CE109" s="2">
        <f t="shared" si="33"/>
        <v>0</v>
      </c>
      <c r="CF109" s="2">
        <f t="shared" si="33"/>
        <v>0</v>
      </c>
      <c r="CG109" s="2">
        <f t="shared" si="33"/>
        <v>0</v>
      </c>
      <c r="CH109" s="2">
        <f t="shared" si="33"/>
        <v>0</v>
      </c>
      <c r="CI109" s="2">
        <f t="shared" si="33"/>
        <v>0</v>
      </c>
      <c r="CJ109" s="2">
        <f t="shared" si="33"/>
        <v>0</v>
      </c>
      <c r="CK109" s="2">
        <f t="shared" si="33"/>
        <v>0</v>
      </c>
      <c r="CL109" s="2">
        <f t="shared" si="33"/>
        <v>0</v>
      </c>
      <c r="CM109" s="2">
        <f t="shared" si="33"/>
        <v>0</v>
      </c>
      <c r="CN109" s="2">
        <f t="shared" si="33"/>
        <v>0</v>
      </c>
    </row>
    <row r="110" spans="1:92" x14ac:dyDescent="0.2">
      <c r="A110" s="2">
        <v>31</v>
      </c>
      <c r="B110" s="3">
        <v>34700</v>
      </c>
      <c r="C110" s="2">
        <f t="shared" si="0"/>
        <v>4.8902900322580649</v>
      </c>
      <c r="D110" s="2">
        <f t="shared" si="0"/>
        <v>7.263977419354839E-2</v>
      </c>
      <c r="E110" s="2">
        <f t="shared" ref="E110:AJ110" si="34">(E14/1000000)/$A110</f>
        <v>2.0410000000000001E-2</v>
      </c>
      <c r="F110" s="2">
        <f t="shared" si="34"/>
        <v>3.753532258064516E-2</v>
      </c>
      <c r="G110" s="2">
        <f t="shared" si="34"/>
        <v>3.5769161290322579E-2</v>
      </c>
      <c r="H110" s="2">
        <f t="shared" si="34"/>
        <v>3.3127193548387092E-2</v>
      </c>
      <c r="I110" s="2">
        <f t="shared" si="34"/>
        <v>4.2615838709677417E-2</v>
      </c>
      <c r="J110" s="2">
        <f t="shared" si="34"/>
        <v>2.8367774193548388E-2</v>
      </c>
      <c r="K110" s="2">
        <f t="shared" si="34"/>
        <v>5.1736064516129034E-2</v>
      </c>
      <c r="L110" s="2">
        <f t="shared" si="34"/>
        <v>3.5987483870967743E-2</v>
      </c>
      <c r="M110" s="2">
        <f t="shared" si="34"/>
        <v>3.5910354838709677E-2</v>
      </c>
      <c r="N110" s="2">
        <f t="shared" si="34"/>
        <v>0.11400316129032259</v>
      </c>
      <c r="O110" s="2">
        <f t="shared" si="34"/>
        <v>4.8511290322580641E-2</v>
      </c>
      <c r="P110" s="2">
        <f t="shared" si="34"/>
        <v>3.1683999999999997E-2</v>
      </c>
      <c r="Q110" s="2">
        <f t="shared" si="34"/>
        <v>0</v>
      </c>
      <c r="R110" s="2">
        <f t="shared" si="34"/>
        <v>0</v>
      </c>
      <c r="S110" s="2">
        <f t="shared" si="34"/>
        <v>0</v>
      </c>
      <c r="T110" s="2">
        <f t="shared" si="34"/>
        <v>0</v>
      </c>
      <c r="U110" s="2">
        <f t="shared" si="34"/>
        <v>0</v>
      </c>
      <c r="V110" s="2">
        <f t="shared" si="34"/>
        <v>0</v>
      </c>
      <c r="W110" s="2">
        <f t="shared" si="34"/>
        <v>0</v>
      </c>
      <c r="X110" s="2">
        <f t="shared" si="34"/>
        <v>0</v>
      </c>
      <c r="Y110" s="2">
        <f t="shared" si="34"/>
        <v>0</v>
      </c>
      <c r="Z110" s="2">
        <f t="shared" si="34"/>
        <v>0</v>
      </c>
      <c r="AA110" s="2">
        <f t="shared" si="34"/>
        <v>0</v>
      </c>
      <c r="AB110" s="2">
        <f t="shared" si="34"/>
        <v>0</v>
      </c>
      <c r="AC110" s="2">
        <f t="shared" si="34"/>
        <v>0</v>
      </c>
      <c r="AD110" s="2">
        <f t="shared" si="34"/>
        <v>0</v>
      </c>
      <c r="AE110" s="2">
        <f t="shared" si="34"/>
        <v>0</v>
      </c>
      <c r="AF110" s="2">
        <f t="shared" si="34"/>
        <v>0</v>
      </c>
      <c r="AG110" s="2">
        <f t="shared" si="34"/>
        <v>0</v>
      </c>
      <c r="AH110" s="2">
        <f t="shared" si="34"/>
        <v>0</v>
      </c>
      <c r="AI110" s="2">
        <f t="shared" si="34"/>
        <v>0</v>
      </c>
      <c r="AJ110" s="2">
        <f t="shared" si="34"/>
        <v>0</v>
      </c>
      <c r="AK110" s="2">
        <f t="shared" ref="AK110:BP110" si="35">(AK14/1000000)/$A110</f>
        <v>0</v>
      </c>
      <c r="AL110" s="2">
        <f t="shared" si="35"/>
        <v>0</v>
      </c>
      <c r="AM110" s="2">
        <f t="shared" si="35"/>
        <v>0</v>
      </c>
      <c r="AN110" s="2">
        <f t="shared" si="35"/>
        <v>0</v>
      </c>
      <c r="AO110" s="2">
        <f t="shared" si="35"/>
        <v>0</v>
      </c>
      <c r="AP110" s="2">
        <f t="shared" si="35"/>
        <v>0</v>
      </c>
      <c r="AQ110" s="2">
        <f t="shared" si="35"/>
        <v>0</v>
      </c>
      <c r="AR110" s="2">
        <f t="shared" si="35"/>
        <v>0</v>
      </c>
      <c r="AS110" s="2">
        <f t="shared" si="35"/>
        <v>0</v>
      </c>
      <c r="AT110" s="2">
        <f t="shared" si="35"/>
        <v>0</v>
      </c>
      <c r="AU110" s="2">
        <f t="shared" si="35"/>
        <v>0</v>
      </c>
      <c r="AV110" s="2">
        <f t="shared" si="35"/>
        <v>0</v>
      </c>
      <c r="AW110" s="2">
        <f t="shared" si="35"/>
        <v>0</v>
      </c>
      <c r="AX110" s="2">
        <f t="shared" si="35"/>
        <v>0</v>
      </c>
      <c r="AY110" s="2">
        <f t="shared" si="35"/>
        <v>0</v>
      </c>
      <c r="AZ110" s="2">
        <f t="shared" si="35"/>
        <v>0</v>
      </c>
      <c r="BA110" s="2">
        <f t="shared" si="35"/>
        <v>0</v>
      </c>
      <c r="BB110" s="2">
        <f t="shared" si="35"/>
        <v>0</v>
      </c>
      <c r="BC110" s="2">
        <f t="shared" si="35"/>
        <v>0</v>
      </c>
      <c r="BD110" s="2">
        <f t="shared" si="35"/>
        <v>0</v>
      </c>
      <c r="BE110" s="2">
        <f t="shared" si="35"/>
        <v>0</v>
      </c>
      <c r="BF110" s="2">
        <f t="shared" si="35"/>
        <v>0</v>
      </c>
      <c r="BG110" s="2">
        <f t="shared" si="35"/>
        <v>0</v>
      </c>
      <c r="BH110" s="2">
        <f t="shared" si="35"/>
        <v>0</v>
      </c>
      <c r="BI110" s="2">
        <f t="shared" si="35"/>
        <v>0</v>
      </c>
      <c r="BJ110" s="2">
        <f t="shared" si="35"/>
        <v>0</v>
      </c>
      <c r="BK110" s="2">
        <f t="shared" si="35"/>
        <v>0</v>
      </c>
      <c r="BL110" s="2">
        <f t="shared" si="35"/>
        <v>0</v>
      </c>
      <c r="BM110" s="2">
        <f t="shared" si="35"/>
        <v>0</v>
      </c>
      <c r="BN110" s="2">
        <f t="shared" si="35"/>
        <v>0</v>
      </c>
      <c r="BO110" s="2">
        <f t="shared" si="35"/>
        <v>0</v>
      </c>
      <c r="BP110" s="2">
        <f t="shared" si="35"/>
        <v>0</v>
      </c>
      <c r="BQ110" s="2">
        <f t="shared" ref="BQ110:CN110" si="36">(BQ14/1000000)/$A110</f>
        <v>0</v>
      </c>
      <c r="BR110" s="2">
        <f t="shared" si="36"/>
        <v>0</v>
      </c>
      <c r="BS110" s="2">
        <f t="shared" si="36"/>
        <v>0</v>
      </c>
      <c r="BT110" s="2">
        <f t="shared" si="36"/>
        <v>0</v>
      </c>
      <c r="BU110" s="2">
        <f t="shared" si="36"/>
        <v>0</v>
      </c>
      <c r="BV110" s="2">
        <f t="shared" si="36"/>
        <v>0</v>
      </c>
      <c r="BW110" s="2">
        <f t="shared" si="36"/>
        <v>0</v>
      </c>
      <c r="BX110" s="2">
        <f t="shared" si="36"/>
        <v>0</v>
      </c>
      <c r="BY110" s="2">
        <f t="shared" si="36"/>
        <v>0</v>
      </c>
      <c r="BZ110" s="2">
        <f t="shared" si="36"/>
        <v>0</v>
      </c>
      <c r="CA110" s="2">
        <f t="shared" si="36"/>
        <v>0</v>
      </c>
      <c r="CB110" s="2">
        <f t="shared" si="36"/>
        <v>0</v>
      </c>
      <c r="CC110" s="2">
        <f t="shared" si="36"/>
        <v>0</v>
      </c>
      <c r="CD110" s="2">
        <f t="shared" si="36"/>
        <v>0</v>
      </c>
      <c r="CE110" s="2">
        <f t="shared" si="36"/>
        <v>0</v>
      </c>
      <c r="CF110" s="2">
        <f t="shared" si="36"/>
        <v>0</v>
      </c>
      <c r="CG110" s="2">
        <f t="shared" si="36"/>
        <v>0</v>
      </c>
      <c r="CH110" s="2">
        <f t="shared" si="36"/>
        <v>0</v>
      </c>
      <c r="CI110" s="2">
        <f t="shared" si="36"/>
        <v>0</v>
      </c>
      <c r="CJ110" s="2">
        <f t="shared" si="36"/>
        <v>0</v>
      </c>
      <c r="CK110" s="2">
        <f t="shared" si="36"/>
        <v>0</v>
      </c>
      <c r="CL110" s="2">
        <f t="shared" si="36"/>
        <v>0</v>
      </c>
      <c r="CM110" s="2">
        <f t="shared" si="36"/>
        <v>0</v>
      </c>
      <c r="CN110" s="2">
        <f t="shared" si="36"/>
        <v>0</v>
      </c>
    </row>
    <row r="111" spans="1:92" x14ac:dyDescent="0.2">
      <c r="A111" s="2">
        <v>28</v>
      </c>
      <c r="B111" s="3">
        <v>34731</v>
      </c>
      <c r="C111" s="2">
        <f t="shared" si="0"/>
        <v>4.9096872142857135</v>
      </c>
      <c r="D111" s="2">
        <f t="shared" si="0"/>
        <v>6.8000285714285708E-2</v>
      </c>
      <c r="E111" s="2">
        <f t="shared" ref="E111:AJ111" si="37">(E15/1000000)/$A111</f>
        <v>1.9425500000000002E-2</v>
      </c>
      <c r="F111" s="2">
        <f t="shared" si="37"/>
        <v>3.6545535714285711E-2</v>
      </c>
      <c r="G111" s="2">
        <f t="shared" si="37"/>
        <v>3.6962178571428576E-2</v>
      </c>
      <c r="H111" s="2">
        <f t="shared" si="37"/>
        <v>3.1622357142857146E-2</v>
      </c>
      <c r="I111" s="2">
        <f t="shared" si="37"/>
        <v>4.2236571428571422E-2</v>
      </c>
      <c r="J111" s="2">
        <f t="shared" si="37"/>
        <v>2.6687642857142858E-2</v>
      </c>
      <c r="K111" s="2">
        <f t="shared" si="37"/>
        <v>5.3030535714285718E-2</v>
      </c>
      <c r="L111" s="2">
        <f t="shared" si="37"/>
        <v>3.4247535714285716E-2</v>
      </c>
      <c r="M111" s="2">
        <f t="shared" si="37"/>
        <v>3.3651178571428568E-2</v>
      </c>
      <c r="N111" s="2">
        <f t="shared" si="37"/>
        <v>0.12163046428571429</v>
      </c>
      <c r="O111" s="2">
        <f t="shared" si="37"/>
        <v>4.8020071428571433E-2</v>
      </c>
      <c r="P111" s="2">
        <f t="shared" si="37"/>
        <v>6.4099642857142855E-2</v>
      </c>
      <c r="Q111" s="2">
        <f t="shared" si="37"/>
        <v>2.9100214285714288E-2</v>
      </c>
      <c r="R111" s="2">
        <f t="shared" si="37"/>
        <v>0</v>
      </c>
      <c r="S111" s="2">
        <f t="shared" si="37"/>
        <v>0</v>
      </c>
      <c r="T111" s="2">
        <f t="shared" si="37"/>
        <v>0</v>
      </c>
      <c r="U111" s="2">
        <f t="shared" si="37"/>
        <v>0</v>
      </c>
      <c r="V111" s="2">
        <f t="shared" si="37"/>
        <v>0</v>
      </c>
      <c r="W111" s="2">
        <f t="shared" si="37"/>
        <v>0</v>
      </c>
      <c r="X111" s="2">
        <f t="shared" si="37"/>
        <v>0</v>
      </c>
      <c r="Y111" s="2">
        <f t="shared" si="37"/>
        <v>0</v>
      </c>
      <c r="Z111" s="2">
        <f t="shared" si="37"/>
        <v>0</v>
      </c>
      <c r="AA111" s="2">
        <f t="shared" si="37"/>
        <v>0</v>
      </c>
      <c r="AB111" s="2">
        <f t="shared" si="37"/>
        <v>0</v>
      </c>
      <c r="AC111" s="2">
        <f t="shared" si="37"/>
        <v>0</v>
      </c>
      <c r="AD111" s="2">
        <f t="shared" si="37"/>
        <v>0</v>
      </c>
      <c r="AE111" s="2">
        <f t="shared" si="37"/>
        <v>0</v>
      </c>
      <c r="AF111" s="2">
        <f t="shared" si="37"/>
        <v>0</v>
      </c>
      <c r="AG111" s="2">
        <f t="shared" si="37"/>
        <v>0</v>
      </c>
      <c r="AH111" s="2">
        <f t="shared" si="37"/>
        <v>0</v>
      </c>
      <c r="AI111" s="2">
        <f t="shared" si="37"/>
        <v>0</v>
      </c>
      <c r="AJ111" s="2">
        <f t="shared" si="37"/>
        <v>0</v>
      </c>
      <c r="AK111" s="2">
        <f t="shared" ref="AK111:BP111" si="38">(AK15/1000000)/$A111</f>
        <v>0</v>
      </c>
      <c r="AL111" s="2">
        <f t="shared" si="38"/>
        <v>0</v>
      </c>
      <c r="AM111" s="2">
        <f t="shared" si="38"/>
        <v>0</v>
      </c>
      <c r="AN111" s="2">
        <f t="shared" si="38"/>
        <v>0</v>
      </c>
      <c r="AO111" s="2">
        <f t="shared" si="38"/>
        <v>0</v>
      </c>
      <c r="AP111" s="2">
        <f t="shared" si="38"/>
        <v>0</v>
      </c>
      <c r="AQ111" s="2">
        <f t="shared" si="38"/>
        <v>0</v>
      </c>
      <c r="AR111" s="2">
        <f t="shared" si="38"/>
        <v>0</v>
      </c>
      <c r="AS111" s="2">
        <f t="shared" si="38"/>
        <v>0</v>
      </c>
      <c r="AT111" s="2">
        <f t="shared" si="38"/>
        <v>0</v>
      </c>
      <c r="AU111" s="2">
        <f t="shared" si="38"/>
        <v>0</v>
      </c>
      <c r="AV111" s="2">
        <f t="shared" si="38"/>
        <v>0</v>
      </c>
      <c r="AW111" s="2">
        <f t="shared" si="38"/>
        <v>0</v>
      </c>
      <c r="AX111" s="2">
        <f t="shared" si="38"/>
        <v>0</v>
      </c>
      <c r="AY111" s="2">
        <f t="shared" si="38"/>
        <v>0</v>
      </c>
      <c r="AZ111" s="2">
        <f t="shared" si="38"/>
        <v>0</v>
      </c>
      <c r="BA111" s="2">
        <f t="shared" si="38"/>
        <v>0</v>
      </c>
      <c r="BB111" s="2">
        <f t="shared" si="38"/>
        <v>0</v>
      </c>
      <c r="BC111" s="2">
        <f t="shared" si="38"/>
        <v>0</v>
      </c>
      <c r="BD111" s="2">
        <f t="shared" si="38"/>
        <v>0</v>
      </c>
      <c r="BE111" s="2">
        <f t="shared" si="38"/>
        <v>0</v>
      </c>
      <c r="BF111" s="2">
        <f t="shared" si="38"/>
        <v>0</v>
      </c>
      <c r="BG111" s="2">
        <f t="shared" si="38"/>
        <v>0</v>
      </c>
      <c r="BH111" s="2">
        <f t="shared" si="38"/>
        <v>0</v>
      </c>
      <c r="BI111" s="2">
        <f t="shared" si="38"/>
        <v>0</v>
      </c>
      <c r="BJ111" s="2">
        <f t="shared" si="38"/>
        <v>0</v>
      </c>
      <c r="BK111" s="2">
        <f t="shared" si="38"/>
        <v>0</v>
      </c>
      <c r="BL111" s="2">
        <f t="shared" si="38"/>
        <v>0</v>
      </c>
      <c r="BM111" s="2">
        <f t="shared" si="38"/>
        <v>0</v>
      </c>
      <c r="BN111" s="2">
        <f t="shared" si="38"/>
        <v>0</v>
      </c>
      <c r="BO111" s="2">
        <f t="shared" si="38"/>
        <v>0</v>
      </c>
      <c r="BP111" s="2">
        <f t="shared" si="38"/>
        <v>0</v>
      </c>
      <c r="BQ111" s="2">
        <f t="shared" ref="BQ111:CN111" si="39">(BQ15/1000000)/$A111</f>
        <v>0</v>
      </c>
      <c r="BR111" s="2">
        <f t="shared" si="39"/>
        <v>0</v>
      </c>
      <c r="BS111" s="2">
        <f t="shared" si="39"/>
        <v>0</v>
      </c>
      <c r="BT111" s="2">
        <f t="shared" si="39"/>
        <v>0</v>
      </c>
      <c r="BU111" s="2">
        <f t="shared" si="39"/>
        <v>0</v>
      </c>
      <c r="BV111" s="2">
        <f t="shared" si="39"/>
        <v>0</v>
      </c>
      <c r="BW111" s="2">
        <f t="shared" si="39"/>
        <v>0</v>
      </c>
      <c r="BX111" s="2">
        <f t="shared" si="39"/>
        <v>0</v>
      </c>
      <c r="BY111" s="2">
        <f t="shared" si="39"/>
        <v>0</v>
      </c>
      <c r="BZ111" s="2">
        <f t="shared" si="39"/>
        <v>0</v>
      </c>
      <c r="CA111" s="2">
        <f t="shared" si="39"/>
        <v>0</v>
      </c>
      <c r="CB111" s="2">
        <f t="shared" si="39"/>
        <v>0</v>
      </c>
      <c r="CC111" s="2">
        <f t="shared" si="39"/>
        <v>0</v>
      </c>
      <c r="CD111" s="2">
        <f t="shared" si="39"/>
        <v>0</v>
      </c>
      <c r="CE111" s="2">
        <f t="shared" si="39"/>
        <v>0</v>
      </c>
      <c r="CF111" s="2">
        <f t="shared" si="39"/>
        <v>0</v>
      </c>
      <c r="CG111" s="2">
        <f t="shared" si="39"/>
        <v>0</v>
      </c>
      <c r="CH111" s="2">
        <f t="shared" si="39"/>
        <v>0</v>
      </c>
      <c r="CI111" s="2">
        <f t="shared" si="39"/>
        <v>0</v>
      </c>
      <c r="CJ111" s="2">
        <f t="shared" si="39"/>
        <v>0</v>
      </c>
      <c r="CK111" s="2">
        <f t="shared" si="39"/>
        <v>0</v>
      </c>
      <c r="CL111" s="2">
        <f t="shared" si="39"/>
        <v>0</v>
      </c>
      <c r="CM111" s="2">
        <f t="shared" si="39"/>
        <v>0</v>
      </c>
      <c r="CN111" s="2">
        <f t="shared" si="39"/>
        <v>0</v>
      </c>
    </row>
    <row r="112" spans="1:92" x14ac:dyDescent="0.2">
      <c r="A112" s="2">
        <v>31</v>
      </c>
      <c r="B112" s="3">
        <v>34759</v>
      </c>
      <c r="C112" s="2">
        <f t="shared" si="0"/>
        <v>4.8847625161290322</v>
      </c>
      <c r="D112" s="2">
        <f t="shared" si="0"/>
        <v>6.7758806451612905E-2</v>
      </c>
      <c r="E112" s="2">
        <f t="shared" ref="E112:AJ112" si="40">(E16/1000000)/$A112</f>
        <v>1.8970612903225804E-2</v>
      </c>
      <c r="F112" s="2">
        <f t="shared" si="40"/>
        <v>3.6042774193548385E-2</v>
      </c>
      <c r="G112" s="2">
        <f t="shared" si="40"/>
        <v>3.7020258064516129E-2</v>
      </c>
      <c r="H112" s="2">
        <f t="shared" si="40"/>
        <v>3.1894193548387101E-2</v>
      </c>
      <c r="I112" s="2">
        <f t="shared" si="40"/>
        <v>4.1117709677419352E-2</v>
      </c>
      <c r="J112" s="2">
        <f t="shared" si="40"/>
        <v>2.9023870967741935E-2</v>
      </c>
      <c r="K112" s="2">
        <f t="shared" si="40"/>
        <v>4.9597806451612901E-2</v>
      </c>
      <c r="L112" s="2">
        <f t="shared" si="40"/>
        <v>3.203851612903226E-2</v>
      </c>
      <c r="M112" s="2">
        <f t="shared" si="40"/>
        <v>3.3268806451612905E-2</v>
      </c>
      <c r="N112" s="2">
        <f t="shared" si="40"/>
        <v>0.11439848387096774</v>
      </c>
      <c r="O112" s="2">
        <f t="shared" si="40"/>
        <v>4.496270967741936E-2</v>
      </c>
      <c r="P112" s="2">
        <f t="shared" si="40"/>
        <v>7.0290967741935481E-2</v>
      </c>
      <c r="Q112" s="2">
        <f t="shared" si="40"/>
        <v>5.4111935483870971E-2</v>
      </c>
      <c r="R112" s="2">
        <f t="shared" si="40"/>
        <v>2.3543870967741933E-2</v>
      </c>
      <c r="S112" s="2">
        <f t="shared" si="40"/>
        <v>0</v>
      </c>
      <c r="T112" s="2">
        <f t="shared" si="40"/>
        <v>0</v>
      </c>
      <c r="U112" s="2">
        <f t="shared" si="40"/>
        <v>0</v>
      </c>
      <c r="V112" s="2">
        <f t="shared" si="40"/>
        <v>0</v>
      </c>
      <c r="W112" s="2">
        <f t="shared" si="40"/>
        <v>0</v>
      </c>
      <c r="X112" s="2">
        <f t="shared" si="40"/>
        <v>0</v>
      </c>
      <c r="Y112" s="2">
        <f t="shared" si="40"/>
        <v>0</v>
      </c>
      <c r="Z112" s="2">
        <f t="shared" si="40"/>
        <v>0</v>
      </c>
      <c r="AA112" s="2">
        <f t="shared" si="40"/>
        <v>0</v>
      </c>
      <c r="AB112" s="2">
        <f t="shared" si="40"/>
        <v>0</v>
      </c>
      <c r="AC112" s="2">
        <f t="shared" si="40"/>
        <v>0</v>
      </c>
      <c r="AD112" s="2">
        <f t="shared" si="40"/>
        <v>0</v>
      </c>
      <c r="AE112" s="2">
        <f t="shared" si="40"/>
        <v>0</v>
      </c>
      <c r="AF112" s="2">
        <f t="shared" si="40"/>
        <v>0</v>
      </c>
      <c r="AG112" s="2">
        <f t="shared" si="40"/>
        <v>0</v>
      </c>
      <c r="AH112" s="2">
        <f t="shared" si="40"/>
        <v>0</v>
      </c>
      <c r="AI112" s="2">
        <f t="shared" si="40"/>
        <v>0</v>
      </c>
      <c r="AJ112" s="2">
        <f t="shared" si="40"/>
        <v>0</v>
      </c>
      <c r="AK112" s="2">
        <f t="shared" ref="AK112:BP112" si="41">(AK16/1000000)/$A112</f>
        <v>0</v>
      </c>
      <c r="AL112" s="2">
        <f t="shared" si="41"/>
        <v>0</v>
      </c>
      <c r="AM112" s="2">
        <f t="shared" si="41"/>
        <v>0</v>
      </c>
      <c r="AN112" s="2">
        <f t="shared" si="41"/>
        <v>0</v>
      </c>
      <c r="AO112" s="2">
        <f t="shared" si="41"/>
        <v>0</v>
      </c>
      <c r="AP112" s="2">
        <f t="shared" si="41"/>
        <v>0</v>
      </c>
      <c r="AQ112" s="2">
        <f t="shared" si="41"/>
        <v>0</v>
      </c>
      <c r="AR112" s="2">
        <f t="shared" si="41"/>
        <v>0</v>
      </c>
      <c r="AS112" s="2">
        <f t="shared" si="41"/>
        <v>0</v>
      </c>
      <c r="AT112" s="2">
        <f t="shared" si="41"/>
        <v>0</v>
      </c>
      <c r="AU112" s="2">
        <f t="shared" si="41"/>
        <v>0</v>
      </c>
      <c r="AV112" s="2">
        <f t="shared" si="41"/>
        <v>0</v>
      </c>
      <c r="AW112" s="2">
        <f t="shared" si="41"/>
        <v>0</v>
      </c>
      <c r="AX112" s="2">
        <f t="shared" si="41"/>
        <v>0</v>
      </c>
      <c r="AY112" s="2">
        <f t="shared" si="41"/>
        <v>0</v>
      </c>
      <c r="AZ112" s="2">
        <f t="shared" si="41"/>
        <v>0</v>
      </c>
      <c r="BA112" s="2">
        <f t="shared" si="41"/>
        <v>0</v>
      </c>
      <c r="BB112" s="2">
        <f t="shared" si="41"/>
        <v>0</v>
      </c>
      <c r="BC112" s="2">
        <f t="shared" si="41"/>
        <v>0</v>
      </c>
      <c r="BD112" s="2">
        <f t="shared" si="41"/>
        <v>0</v>
      </c>
      <c r="BE112" s="2">
        <f t="shared" si="41"/>
        <v>0</v>
      </c>
      <c r="BF112" s="2">
        <f t="shared" si="41"/>
        <v>0</v>
      </c>
      <c r="BG112" s="2">
        <f t="shared" si="41"/>
        <v>0</v>
      </c>
      <c r="BH112" s="2">
        <f t="shared" si="41"/>
        <v>0</v>
      </c>
      <c r="BI112" s="2">
        <f t="shared" si="41"/>
        <v>0</v>
      </c>
      <c r="BJ112" s="2">
        <f t="shared" si="41"/>
        <v>0</v>
      </c>
      <c r="BK112" s="2">
        <f t="shared" si="41"/>
        <v>0</v>
      </c>
      <c r="BL112" s="2">
        <f t="shared" si="41"/>
        <v>0</v>
      </c>
      <c r="BM112" s="2">
        <f t="shared" si="41"/>
        <v>0</v>
      </c>
      <c r="BN112" s="2">
        <f t="shared" si="41"/>
        <v>0</v>
      </c>
      <c r="BO112" s="2">
        <f t="shared" si="41"/>
        <v>0</v>
      </c>
      <c r="BP112" s="2">
        <f t="shared" si="41"/>
        <v>0</v>
      </c>
      <c r="BQ112" s="2">
        <f t="shared" ref="BQ112:CN112" si="42">(BQ16/1000000)/$A112</f>
        <v>0</v>
      </c>
      <c r="BR112" s="2">
        <f t="shared" si="42"/>
        <v>0</v>
      </c>
      <c r="BS112" s="2">
        <f t="shared" si="42"/>
        <v>0</v>
      </c>
      <c r="BT112" s="2">
        <f t="shared" si="42"/>
        <v>0</v>
      </c>
      <c r="BU112" s="2">
        <f t="shared" si="42"/>
        <v>0</v>
      </c>
      <c r="BV112" s="2">
        <f t="shared" si="42"/>
        <v>0</v>
      </c>
      <c r="BW112" s="2">
        <f t="shared" si="42"/>
        <v>0</v>
      </c>
      <c r="BX112" s="2">
        <f t="shared" si="42"/>
        <v>0</v>
      </c>
      <c r="BY112" s="2">
        <f t="shared" si="42"/>
        <v>0</v>
      </c>
      <c r="BZ112" s="2">
        <f t="shared" si="42"/>
        <v>0</v>
      </c>
      <c r="CA112" s="2">
        <f t="shared" si="42"/>
        <v>0</v>
      </c>
      <c r="CB112" s="2">
        <f t="shared" si="42"/>
        <v>0</v>
      </c>
      <c r="CC112" s="2">
        <f t="shared" si="42"/>
        <v>0</v>
      </c>
      <c r="CD112" s="2">
        <f t="shared" si="42"/>
        <v>0</v>
      </c>
      <c r="CE112" s="2">
        <f t="shared" si="42"/>
        <v>0</v>
      </c>
      <c r="CF112" s="2">
        <f t="shared" si="42"/>
        <v>0</v>
      </c>
      <c r="CG112" s="2">
        <f t="shared" si="42"/>
        <v>0</v>
      </c>
      <c r="CH112" s="2">
        <f t="shared" si="42"/>
        <v>0</v>
      </c>
      <c r="CI112" s="2">
        <f t="shared" si="42"/>
        <v>0</v>
      </c>
      <c r="CJ112" s="2">
        <f t="shared" si="42"/>
        <v>0</v>
      </c>
      <c r="CK112" s="2">
        <f t="shared" si="42"/>
        <v>0</v>
      </c>
      <c r="CL112" s="2">
        <f t="shared" si="42"/>
        <v>0</v>
      </c>
      <c r="CM112" s="2">
        <f t="shared" si="42"/>
        <v>0</v>
      </c>
      <c r="CN112" s="2">
        <f t="shared" si="42"/>
        <v>0</v>
      </c>
    </row>
    <row r="113" spans="1:92" x14ac:dyDescent="0.2">
      <c r="A113" s="2">
        <v>30</v>
      </c>
      <c r="B113" s="3">
        <v>34790</v>
      </c>
      <c r="C113" s="2">
        <f t="shared" si="0"/>
        <v>4.8177173666666668</v>
      </c>
      <c r="D113" s="2">
        <f t="shared" si="0"/>
        <v>6.8708066666666665E-2</v>
      </c>
      <c r="E113" s="2">
        <f t="shared" ref="E113:AJ113" si="43">(E17/1000000)/$A113</f>
        <v>1.8098333333333334E-2</v>
      </c>
      <c r="F113" s="2">
        <f t="shared" si="43"/>
        <v>3.537323333333333E-2</v>
      </c>
      <c r="G113" s="2">
        <f t="shared" si="43"/>
        <v>3.4973166666666673E-2</v>
      </c>
      <c r="H113" s="2">
        <f t="shared" si="43"/>
        <v>2.9929600000000001E-2</v>
      </c>
      <c r="I113" s="2">
        <f t="shared" si="43"/>
        <v>3.9159599999999996E-2</v>
      </c>
      <c r="J113" s="2">
        <f t="shared" si="43"/>
        <v>2.90891E-2</v>
      </c>
      <c r="K113" s="2">
        <f t="shared" si="43"/>
        <v>4.3659499999999997E-2</v>
      </c>
      <c r="L113" s="2">
        <f t="shared" si="43"/>
        <v>3.3242100000000004E-2</v>
      </c>
      <c r="M113" s="2">
        <f t="shared" si="43"/>
        <v>3.08492E-2</v>
      </c>
      <c r="N113" s="2">
        <f t="shared" si="43"/>
        <v>0.10949733333333334</v>
      </c>
      <c r="O113" s="2">
        <f t="shared" si="43"/>
        <v>4.3827999999999999E-2</v>
      </c>
      <c r="P113" s="2">
        <f t="shared" si="43"/>
        <v>6.9485933333333333E-2</v>
      </c>
      <c r="Q113" s="2">
        <f t="shared" si="43"/>
        <v>5.5879333333333329E-2</v>
      </c>
      <c r="R113" s="2">
        <f t="shared" si="43"/>
        <v>4.8100666666666667E-2</v>
      </c>
      <c r="S113" s="2">
        <f t="shared" si="43"/>
        <v>3.5457733333333331E-2</v>
      </c>
      <c r="T113" s="2">
        <f t="shared" si="43"/>
        <v>0</v>
      </c>
      <c r="U113" s="2">
        <f t="shared" si="43"/>
        <v>0</v>
      </c>
      <c r="V113" s="2">
        <f t="shared" si="43"/>
        <v>0</v>
      </c>
      <c r="W113" s="2">
        <f t="shared" si="43"/>
        <v>0</v>
      </c>
      <c r="X113" s="2">
        <f t="shared" si="43"/>
        <v>0</v>
      </c>
      <c r="Y113" s="2">
        <f t="shared" si="43"/>
        <v>0</v>
      </c>
      <c r="Z113" s="2">
        <f t="shared" si="43"/>
        <v>0</v>
      </c>
      <c r="AA113" s="2">
        <f t="shared" si="43"/>
        <v>0</v>
      </c>
      <c r="AB113" s="2">
        <f t="shared" si="43"/>
        <v>0</v>
      </c>
      <c r="AC113" s="2">
        <f t="shared" si="43"/>
        <v>0</v>
      </c>
      <c r="AD113" s="2">
        <f t="shared" si="43"/>
        <v>0</v>
      </c>
      <c r="AE113" s="2">
        <f t="shared" si="43"/>
        <v>0</v>
      </c>
      <c r="AF113" s="2">
        <f t="shared" si="43"/>
        <v>0</v>
      </c>
      <c r="AG113" s="2">
        <f t="shared" si="43"/>
        <v>0</v>
      </c>
      <c r="AH113" s="2">
        <f t="shared" si="43"/>
        <v>0</v>
      </c>
      <c r="AI113" s="2">
        <f t="shared" si="43"/>
        <v>0</v>
      </c>
      <c r="AJ113" s="2">
        <f t="shared" si="43"/>
        <v>0</v>
      </c>
      <c r="AK113" s="2">
        <f t="shared" ref="AK113:BP113" si="44">(AK17/1000000)/$A113</f>
        <v>0</v>
      </c>
      <c r="AL113" s="2">
        <f t="shared" si="44"/>
        <v>0</v>
      </c>
      <c r="AM113" s="2">
        <f t="shared" si="44"/>
        <v>0</v>
      </c>
      <c r="AN113" s="2">
        <f t="shared" si="44"/>
        <v>0</v>
      </c>
      <c r="AO113" s="2">
        <f t="shared" si="44"/>
        <v>0</v>
      </c>
      <c r="AP113" s="2">
        <f t="shared" si="44"/>
        <v>0</v>
      </c>
      <c r="AQ113" s="2">
        <f t="shared" si="44"/>
        <v>0</v>
      </c>
      <c r="AR113" s="2">
        <f t="shared" si="44"/>
        <v>0</v>
      </c>
      <c r="AS113" s="2">
        <f t="shared" si="44"/>
        <v>0</v>
      </c>
      <c r="AT113" s="2">
        <f t="shared" si="44"/>
        <v>0</v>
      </c>
      <c r="AU113" s="2">
        <f t="shared" si="44"/>
        <v>0</v>
      </c>
      <c r="AV113" s="2">
        <f t="shared" si="44"/>
        <v>0</v>
      </c>
      <c r="AW113" s="2">
        <f t="shared" si="44"/>
        <v>0</v>
      </c>
      <c r="AX113" s="2">
        <f t="shared" si="44"/>
        <v>0</v>
      </c>
      <c r="AY113" s="2">
        <f t="shared" si="44"/>
        <v>0</v>
      </c>
      <c r="AZ113" s="2">
        <f t="shared" si="44"/>
        <v>0</v>
      </c>
      <c r="BA113" s="2">
        <f t="shared" si="44"/>
        <v>0</v>
      </c>
      <c r="BB113" s="2">
        <f t="shared" si="44"/>
        <v>0</v>
      </c>
      <c r="BC113" s="2">
        <f t="shared" si="44"/>
        <v>0</v>
      </c>
      <c r="BD113" s="2">
        <f t="shared" si="44"/>
        <v>0</v>
      </c>
      <c r="BE113" s="2">
        <f t="shared" si="44"/>
        <v>0</v>
      </c>
      <c r="BF113" s="2">
        <f t="shared" si="44"/>
        <v>0</v>
      </c>
      <c r="BG113" s="2">
        <f t="shared" si="44"/>
        <v>0</v>
      </c>
      <c r="BH113" s="2">
        <f t="shared" si="44"/>
        <v>0</v>
      </c>
      <c r="BI113" s="2">
        <f t="shared" si="44"/>
        <v>0</v>
      </c>
      <c r="BJ113" s="2">
        <f t="shared" si="44"/>
        <v>0</v>
      </c>
      <c r="BK113" s="2">
        <f t="shared" si="44"/>
        <v>0</v>
      </c>
      <c r="BL113" s="2">
        <f t="shared" si="44"/>
        <v>0</v>
      </c>
      <c r="BM113" s="2">
        <f t="shared" si="44"/>
        <v>0</v>
      </c>
      <c r="BN113" s="2">
        <f t="shared" si="44"/>
        <v>0</v>
      </c>
      <c r="BO113" s="2">
        <f t="shared" si="44"/>
        <v>0</v>
      </c>
      <c r="BP113" s="2">
        <f t="shared" si="44"/>
        <v>0</v>
      </c>
      <c r="BQ113" s="2">
        <f t="shared" ref="BQ113:CN113" si="45">(BQ17/1000000)/$A113</f>
        <v>0</v>
      </c>
      <c r="BR113" s="2">
        <f t="shared" si="45"/>
        <v>0</v>
      </c>
      <c r="BS113" s="2">
        <f t="shared" si="45"/>
        <v>0</v>
      </c>
      <c r="BT113" s="2">
        <f t="shared" si="45"/>
        <v>0</v>
      </c>
      <c r="BU113" s="2">
        <f t="shared" si="45"/>
        <v>0</v>
      </c>
      <c r="BV113" s="2">
        <f t="shared" si="45"/>
        <v>0</v>
      </c>
      <c r="BW113" s="2">
        <f t="shared" si="45"/>
        <v>0</v>
      </c>
      <c r="BX113" s="2">
        <f t="shared" si="45"/>
        <v>0</v>
      </c>
      <c r="BY113" s="2">
        <f t="shared" si="45"/>
        <v>0</v>
      </c>
      <c r="BZ113" s="2">
        <f t="shared" si="45"/>
        <v>0</v>
      </c>
      <c r="CA113" s="2">
        <f t="shared" si="45"/>
        <v>0</v>
      </c>
      <c r="CB113" s="2">
        <f t="shared" si="45"/>
        <v>0</v>
      </c>
      <c r="CC113" s="2">
        <f t="shared" si="45"/>
        <v>0</v>
      </c>
      <c r="CD113" s="2">
        <f t="shared" si="45"/>
        <v>0</v>
      </c>
      <c r="CE113" s="2">
        <f t="shared" si="45"/>
        <v>0</v>
      </c>
      <c r="CF113" s="2">
        <f t="shared" si="45"/>
        <v>0</v>
      </c>
      <c r="CG113" s="2">
        <f t="shared" si="45"/>
        <v>0</v>
      </c>
      <c r="CH113" s="2">
        <f t="shared" si="45"/>
        <v>0</v>
      </c>
      <c r="CI113" s="2">
        <f t="shared" si="45"/>
        <v>0</v>
      </c>
      <c r="CJ113" s="2">
        <f t="shared" si="45"/>
        <v>0</v>
      </c>
      <c r="CK113" s="2">
        <f t="shared" si="45"/>
        <v>0</v>
      </c>
      <c r="CL113" s="2">
        <f t="shared" si="45"/>
        <v>0</v>
      </c>
      <c r="CM113" s="2">
        <f t="shared" si="45"/>
        <v>0</v>
      </c>
      <c r="CN113" s="2">
        <f t="shared" si="45"/>
        <v>0</v>
      </c>
    </row>
    <row r="114" spans="1:92" x14ac:dyDescent="0.2">
      <c r="A114" s="2">
        <v>31</v>
      </c>
      <c r="B114" s="3">
        <v>34820</v>
      </c>
      <c r="C114" s="2">
        <f t="shared" si="0"/>
        <v>4.8149770322580645</v>
      </c>
      <c r="D114" s="2">
        <f t="shared" si="0"/>
        <v>7.1719451612903232E-2</v>
      </c>
      <c r="E114" s="2">
        <f t="shared" ref="E114:AJ114" si="46">(E18/1000000)/$A114</f>
        <v>1.7353290322580643E-2</v>
      </c>
      <c r="F114" s="2">
        <f t="shared" si="46"/>
        <v>3.298432258064516E-2</v>
      </c>
      <c r="G114" s="2">
        <f t="shared" si="46"/>
        <v>3.7237741935483869E-2</v>
      </c>
      <c r="H114" s="2">
        <f t="shared" si="46"/>
        <v>2.9392645161290323E-2</v>
      </c>
      <c r="I114" s="2">
        <f t="shared" si="46"/>
        <v>3.7932935483870965E-2</v>
      </c>
      <c r="J114" s="2">
        <f t="shared" si="46"/>
        <v>3.0622451612903227E-2</v>
      </c>
      <c r="K114" s="2">
        <f t="shared" si="46"/>
        <v>4.4089838709677413E-2</v>
      </c>
      <c r="L114" s="2">
        <f t="shared" si="46"/>
        <v>3.0680225806451612E-2</v>
      </c>
      <c r="M114" s="2">
        <f t="shared" si="46"/>
        <v>2.9034806451612903E-2</v>
      </c>
      <c r="N114" s="2">
        <f t="shared" si="46"/>
        <v>0.11252241935483871</v>
      </c>
      <c r="O114" s="2">
        <f t="shared" si="46"/>
        <v>4.1489387096774195E-2</v>
      </c>
      <c r="P114" s="2">
        <f t="shared" si="46"/>
        <v>6.499016129032259E-2</v>
      </c>
      <c r="Q114" s="2">
        <f t="shared" si="46"/>
        <v>5.9801870967741935E-2</v>
      </c>
      <c r="R114" s="2">
        <f t="shared" si="46"/>
        <v>4.6533354838709677E-2</v>
      </c>
      <c r="S114" s="2">
        <f t="shared" si="46"/>
        <v>4.6412645161290324E-2</v>
      </c>
      <c r="T114" s="2">
        <f t="shared" si="46"/>
        <v>4.1573580645161291E-2</v>
      </c>
      <c r="U114" s="2">
        <f t="shared" si="46"/>
        <v>0</v>
      </c>
      <c r="V114" s="2">
        <f t="shared" si="46"/>
        <v>0</v>
      </c>
      <c r="W114" s="2">
        <f t="shared" si="46"/>
        <v>0</v>
      </c>
      <c r="X114" s="2">
        <f t="shared" si="46"/>
        <v>0</v>
      </c>
      <c r="Y114" s="2">
        <f t="shared" si="46"/>
        <v>0</v>
      </c>
      <c r="Z114" s="2">
        <f t="shared" si="46"/>
        <v>0</v>
      </c>
      <c r="AA114" s="2">
        <f t="shared" si="46"/>
        <v>0</v>
      </c>
      <c r="AB114" s="2">
        <f t="shared" si="46"/>
        <v>0</v>
      </c>
      <c r="AC114" s="2">
        <f t="shared" si="46"/>
        <v>0</v>
      </c>
      <c r="AD114" s="2">
        <f t="shared" si="46"/>
        <v>0</v>
      </c>
      <c r="AE114" s="2">
        <f t="shared" si="46"/>
        <v>0</v>
      </c>
      <c r="AF114" s="2">
        <f t="shared" si="46"/>
        <v>0</v>
      </c>
      <c r="AG114" s="2">
        <f t="shared" si="46"/>
        <v>0</v>
      </c>
      <c r="AH114" s="2">
        <f t="shared" si="46"/>
        <v>0</v>
      </c>
      <c r="AI114" s="2">
        <f t="shared" si="46"/>
        <v>0</v>
      </c>
      <c r="AJ114" s="2">
        <f t="shared" si="46"/>
        <v>0</v>
      </c>
      <c r="AK114" s="2">
        <f t="shared" ref="AK114:BP114" si="47">(AK18/1000000)/$A114</f>
        <v>0</v>
      </c>
      <c r="AL114" s="2">
        <f t="shared" si="47"/>
        <v>0</v>
      </c>
      <c r="AM114" s="2">
        <f t="shared" si="47"/>
        <v>0</v>
      </c>
      <c r="AN114" s="2">
        <f t="shared" si="47"/>
        <v>0</v>
      </c>
      <c r="AO114" s="2">
        <f t="shared" si="47"/>
        <v>0</v>
      </c>
      <c r="AP114" s="2">
        <f t="shared" si="47"/>
        <v>0</v>
      </c>
      <c r="AQ114" s="2">
        <f t="shared" si="47"/>
        <v>0</v>
      </c>
      <c r="AR114" s="2">
        <f t="shared" si="47"/>
        <v>0</v>
      </c>
      <c r="AS114" s="2">
        <f t="shared" si="47"/>
        <v>0</v>
      </c>
      <c r="AT114" s="2">
        <f t="shared" si="47"/>
        <v>0</v>
      </c>
      <c r="AU114" s="2">
        <f t="shared" si="47"/>
        <v>0</v>
      </c>
      <c r="AV114" s="2">
        <f t="shared" si="47"/>
        <v>0</v>
      </c>
      <c r="AW114" s="2">
        <f t="shared" si="47"/>
        <v>0</v>
      </c>
      <c r="AX114" s="2">
        <f t="shared" si="47"/>
        <v>0</v>
      </c>
      <c r="AY114" s="2">
        <f t="shared" si="47"/>
        <v>0</v>
      </c>
      <c r="AZ114" s="2">
        <f t="shared" si="47"/>
        <v>0</v>
      </c>
      <c r="BA114" s="2">
        <f t="shared" si="47"/>
        <v>0</v>
      </c>
      <c r="BB114" s="2">
        <f t="shared" si="47"/>
        <v>0</v>
      </c>
      <c r="BC114" s="2">
        <f t="shared" si="47"/>
        <v>0</v>
      </c>
      <c r="BD114" s="2">
        <f t="shared" si="47"/>
        <v>0</v>
      </c>
      <c r="BE114" s="2">
        <f t="shared" si="47"/>
        <v>0</v>
      </c>
      <c r="BF114" s="2">
        <f t="shared" si="47"/>
        <v>0</v>
      </c>
      <c r="BG114" s="2">
        <f t="shared" si="47"/>
        <v>0</v>
      </c>
      <c r="BH114" s="2">
        <f t="shared" si="47"/>
        <v>0</v>
      </c>
      <c r="BI114" s="2">
        <f t="shared" si="47"/>
        <v>0</v>
      </c>
      <c r="BJ114" s="2">
        <f t="shared" si="47"/>
        <v>0</v>
      </c>
      <c r="BK114" s="2">
        <f t="shared" si="47"/>
        <v>0</v>
      </c>
      <c r="BL114" s="2">
        <f t="shared" si="47"/>
        <v>0</v>
      </c>
      <c r="BM114" s="2">
        <f t="shared" si="47"/>
        <v>0</v>
      </c>
      <c r="BN114" s="2">
        <f t="shared" si="47"/>
        <v>0</v>
      </c>
      <c r="BO114" s="2">
        <f t="shared" si="47"/>
        <v>0</v>
      </c>
      <c r="BP114" s="2">
        <f t="shared" si="47"/>
        <v>0</v>
      </c>
      <c r="BQ114" s="2">
        <f t="shared" ref="BQ114:CN114" si="48">(BQ18/1000000)/$A114</f>
        <v>0</v>
      </c>
      <c r="BR114" s="2">
        <f t="shared" si="48"/>
        <v>0</v>
      </c>
      <c r="BS114" s="2">
        <f t="shared" si="48"/>
        <v>0</v>
      </c>
      <c r="BT114" s="2">
        <f t="shared" si="48"/>
        <v>0</v>
      </c>
      <c r="BU114" s="2">
        <f t="shared" si="48"/>
        <v>0</v>
      </c>
      <c r="BV114" s="2">
        <f t="shared" si="48"/>
        <v>0</v>
      </c>
      <c r="BW114" s="2">
        <f t="shared" si="48"/>
        <v>0</v>
      </c>
      <c r="BX114" s="2">
        <f t="shared" si="48"/>
        <v>0</v>
      </c>
      <c r="BY114" s="2">
        <f t="shared" si="48"/>
        <v>0</v>
      </c>
      <c r="BZ114" s="2">
        <f t="shared" si="48"/>
        <v>0</v>
      </c>
      <c r="CA114" s="2">
        <f t="shared" si="48"/>
        <v>0</v>
      </c>
      <c r="CB114" s="2">
        <f t="shared" si="48"/>
        <v>0</v>
      </c>
      <c r="CC114" s="2">
        <f t="shared" si="48"/>
        <v>0</v>
      </c>
      <c r="CD114" s="2">
        <f t="shared" si="48"/>
        <v>0</v>
      </c>
      <c r="CE114" s="2">
        <f t="shared" si="48"/>
        <v>0</v>
      </c>
      <c r="CF114" s="2">
        <f t="shared" si="48"/>
        <v>0</v>
      </c>
      <c r="CG114" s="2">
        <f t="shared" si="48"/>
        <v>0</v>
      </c>
      <c r="CH114" s="2">
        <f t="shared" si="48"/>
        <v>0</v>
      </c>
      <c r="CI114" s="2">
        <f t="shared" si="48"/>
        <v>0</v>
      </c>
      <c r="CJ114" s="2">
        <f t="shared" si="48"/>
        <v>0</v>
      </c>
      <c r="CK114" s="2">
        <f t="shared" si="48"/>
        <v>0</v>
      </c>
      <c r="CL114" s="2">
        <f t="shared" si="48"/>
        <v>0</v>
      </c>
      <c r="CM114" s="2">
        <f t="shared" si="48"/>
        <v>0</v>
      </c>
      <c r="CN114" s="2">
        <f t="shared" si="48"/>
        <v>0</v>
      </c>
    </row>
    <row r="115" spans="1:92" x14ac:dyDescent="0.2">
      <c r="A115" s="2">
        <v>30</v>
      </c>
      <c r="B115" s="3">
        <v>34851</v>
      </c>
      <c r="C115" s="2">
        <f t="shared" si="0"/>
        <v>4.7784012999999996</v>
      </c>
      <c r="D115" s="2">
        <f t="shared" si="0"/>
        <v>6.984683333333333E-2</v>
      </c>
      <c r="E115" s="2">
        <f t="shared" ref="E115:AJ115" si="49">(E19/1000000)/$A115</f>
        <v>1.6886766666666667E-2</v>
      </c>
      <c r="F115" s="2">
        <f t="shared" si="49"/>
        <v>3.109176666666667E-2</v>
      </c>
      <c r="G115" s="2">
        <f t="shared" si="49"/>
        <v>3.4442433333333335E-2</v>
      </c>
      <c r="H115" s="2">
        <f t="shared" si="49"/>
        <v>2.79049E-2</v>
      </c>
      <c r="I115" s="2">
        <f t="shared" si="49"/>
        <v>3.7252633333333333E-2</v>
      </c>
      <c r="J115" s="2">
        <f t="shared" si="49"/>
        <v>2.8641699999999999E-2</v>
      </c>
      <c r="K115" s="2">
        <f t="shared" si="49"/>
        <v>4.022203333333333E-2</v>
      </c>
      <c r="L115" s="2">
        <f t="shared" si="49"/>
        <v>3.0645533333333332E-2</v>
      </c>
      <c r="M115" s="2">
        <f t="shared" si="49"/>
        <v>2.8255733333333331E-2</v>
      </c>
      <c r="N115" s="2">
        <f t="shared" si="49"/>
        <v>0.10161846666666667</v>
      </c>
      <c r="O115" s="2">
        <f t="shared" si="49"/>
        <v>3.9568266666666671E-2</v>
      </c>
      <c r="P115" s="2">
        <f t="shared" si="49"/>
        <v>6.5091999999999997E-2</v>
      </c>
      <c r="Q115" s="2">
        <f t="shared" si="49"/>
        <v>5.0399366666666667E-2</v>
      </c>
      <c r="R115" s="2">
        <f t="shared" si="49"/>
        <v>4.6538799999999998E-2</v>
      </c>
      <c r="S115" s="2">
        <f t="shared" si="49"/>
        <v>4.3093266666666664E-2</v>
      </c>
      <c r="T115" s="2">
        <f t="shared" si="49"/>
        <v>6.0211399999999998E-2</v>
      </c>
      <c r="U115" s="2">
        <f t="shared" si="49"/>
        <v>3.8794100000000005E-2</v>
      </c>
      <c r="V115" s="2">
        <f t="shared" si="49"/>
        <v>0</v>
      </c>
      <c r="W115" s="2">
        <f t="shared" si="49"/>
        <v>0</v>
      </c>
      <c r="X115" s="2">
        <f t="shared" si="49"/>
        <v>0</v>
      </c>
      <c r="Y115" s="2">
        <f t="shared" si="49"/>
        <v>0</v>
      </c>
      <c r="Z115" s="2">
        <f t="shared" si="49"/>
        <v>0</v>
      </c>
      <c r="AA115" s="2">
        <f t="shared" si="49"/>
        <v>0</v>
      </c>
      <c r="AB115" s="2">
        <f t="shared" si="49"/>
        <v>0</v>
      </c>
      <c r="AC115" s="2">
        <f t="shared" si="49"/>
        <v>0</v>
      </c>
      <c r="AD115" s="2">
        <f t="shared" si="49"/>
        <v>0</v>
      </c>
      <c r="AE115" s="2">
        <f t="shared" si="49"/>
        <v>0</v>
      </c>
      <c r="AF115" s="2">
        <f t="shared" si="49"/>
        <v>0</v>
      </c>
      <c r="AG115" s="2">
        <f t="shared" si="49"/>
        <v>0</v>
      </c>
      <c r="AH115" s="2">
        <f t="shared" si="49"/>
        <v>0</v>
      </c>
      <c r="AI115" s="2">
        <f t="shared" si="49"/>
        <v>0</v>
      </c>
      <c r="AJ115" s="2">
        <f t="shared" si="49"/>
        <v>0</v>
      </c>
      <c r="AK115" s="2">
        <f t="shared" ref="AK115:BP115" si="50">(AK19/1000000)/$A115</f>
        <v>0</v>
      </c>
      <c r="AL115" s="2">
        <f t="shared" si="50"/>
        <v>0</v>
      </c>
      <c r="AM115" s="2">
        <f t="shared" si="50"/>
        <v>0</v>
      </c>
      <c r="AN115" s="2">
        <f t="shared" si="50"/>
        <v>0</v>
      </c>
      <c r="AO115" s="2">
        <f t="shared" si="50"/>
        <v>0</v>
      </c>
      <c r="AP115" s="2">
        <f t="shared" si="50"/>
        <v>0</v>
      </c>
      <c r="AQ115" s="2">
        <f t="shared" si="50"/>
        <v>0</v>
      </c>
      <c r="AR115" s="2">
        <f t="shared" si="50"/>
        <v>0</v>
      </c>
      <c r="AS115" s="2">
        <f t="shared" si="50"/>
        <v>0</v>
      </c>
      <c r="AT115" s="2">
        <f t="shared" si="50"/>
        <v>0</v>
      </c>
      <c r="AU115" s="2">
        <f t="shared" si="50"/>
        <v>0</v>
      </c>
      <c r="AV115" s="2">
        <f t="shared" si="50"/>
        <v>0</v>
      </c>
      <c r="AW115" s="2">
        <f t="shared" si="50"/>
        <v>0</v>
      </c>
      <c r="AX115" s="2">
        <f t="shared" si="50"/>
        <v>0</v>
      </c>
      <c r="AY115" s="2">
        <f t="shared" si="50"/>
        <v>0</v>
      </c>
      <c r="AZ115" s="2">
        <f t="shared" si="50"/>
        <v>0</v>
      </c>
      <c r="BA115" s="2">
        <f t="shared" si="50"/>
        <v>0</v>
      </c>
      <c r="BB115" s="2">
        <f t="shared" si="50"/>
        <v>0</v>
      </c>
      <c r="BC115" s="2">
        <f t="shared" si="50"/>
        <v>0</v>
      </c>
      <c r="BD115" s="2">
        <f t="shared" si="50"/>
        <v>0</v>
      </c>
      <c r="BE115" s="2">
        <f t="shared" si="50"/>
        <v>0</v>
      </c>
      <c r="BF115" s="2">
        <f t="shared" si="50"/>
        <v>0</v>
      </c>
      <c r="BG115" s="2">
        <f t="shared" si="50"/>
        <v>0</v>
      </c>
      <c r="BH115" s="2">
        <f t="shared" si="50"/>
        <v>0</v>
      </c>
      <c r="BI115" s="2">
        <f t="shared" si="50"/>
        <v>0</v>
      </c>
      <c r="BJ115" s="2">
        <f t="shared" si="50"/>
        <v>0</v>
      </c>
      <c r="BK115" s="2">
        <f t="shared" si="50"/>
        <v>0</v>
      </c>
      <c r="BL115" s="2">
        <f t="shared" si="50"/>
        <v>0</v>
      </c>
      <c r="BM115" s="2">
        <f t="shared" si="50"/>
        <v>0</v>
      </c>
      <c r="BN115" s="2">
        <f t="shared" si="50"/>
        <v>0</v>
      </c>
      <c r="BO115" s="2">
        <f t="shared" si="50"/>
        <v>0</v>
      </c>
      <c r="BP115" s="2">
        <f t="shared" si="50"/>
        <v>0</v>
      </c>
      <c r="BQ115" s="2">
        <f t="shared" ref="BQ115:CN115" si="51">(BQ19/1000000)/$A115</f>
        <v>0</v>
      </c>
      <c r="BR115" s="2">
        <f t="shared" si="51"/>
        <v>0</v>
      </c>
      <c r="BS115" s="2">
        <f t="shared" si="51"/>
        <v>0</v>
      </c>
      <c r="BT115" s="2">
        <f t="shared" si="51"/>
        <v>0</v>
      </c>
      <c r="BU115" s="2">
        <f t="shared" si="51"/>
        <v>0</v>
      </c>
      <c r="BV115" s="2">
        <f t="shared" si="51"/>
        <v>0</v>
      </c>
      <c r="BW115" s="2">
        <f t="shared" si="51"/>
        <v>0</v>
      </c>
      <c r="BX115" s="2">
        <f t="shared" si="51"/>
        <v>0</v>
      </c>
      <c r="BY115" s="2">
        <f t="shared" si="51"/>
        <v>0</v>
      </c>
      <c r="BZ115" s="2">
        <f t="shared" si="51"/>
        <v>0</v>
      </c>
      <c r="CA115" s="2">
        <f t="shared" si="51"/>
        <v>0</v>
      </c>
      <c r="CB115" s="2">
        <f t="shared" si="51"/>
        <v>0</v>
      </c>
      <c r="CC115" s="2">
        <f t="shared" si="51"/>
        <v>0</v>
      </c>
      <c r="CD115" s="2">
        <f t="shared" si="51"/>
        <v>0</v>
      </c>
      <c r="CE115" s="2">
        <f t="shared" si="51"/>
        <v>0</v>
      </c>
      <c r="CF115" s="2">
        <f t="shared" si="51"/>
        <v>0</v>
      </c>
      <c r="CG115" s="2">
        <f t="shared" si="51"/>
        <v>0</v>
      </c>
      <c r="CH115" s="2">
        <f t="shared" si="51"/>
        <v>0</v>
      </c>
      <c r="CI115" s="2">
        <f t="shared" si="51"/>
        <v>0</v>
      </c>
      <c r="CJ115" s="2">
        <f t="shared" si="51"/>
        <v>0</v>
      </c>
      <c r="CK115" s="2">
        <f t="shared" si="51"/>
        <v>0</v>
      </c>
      <c r="CL115" s="2">
        <f t="shared" si="51"/>
        <v>0</v>
      </c>
      <c r="CM115" s="2">
        <f t="shared" si="51"/>
        <v>0</v>
      </c>
      <c r="CN115" s="2">
        <f t="shared" si="51"/>
        <v>0</v>
      </c>
    </row>
    <row r="116" spans="1:92" x14ac:dyDescent="0.2">
      <c r="A116" s="2">
        <v>31</v>
      </c>
      <c r="B116" s="3">
        <v>34881</v>
      </c>
      <c r="C116" s="2">
        <f t="shared" si="0"/>
        <v>4.6939655806451617</v>
      </c>
      <c r="D116" s="2">
        <f t="shared" si="0"/>
        <v>6.6963129032258067E-2</v>
      </c>
      <c r="E116" s="2">
        <f t="shared" ref="E116:AJ116" si="52">(E20/1000000)/$A116</f>
        <v>1.6051193548387098E-2</v>
      </c>
      <c r="F116" s="2">
        <f t="shared" si="52"/>
        <v>3.3030322580645165E-2</v>
      </c>
      <c r="G116" s="2">
        <f t="shared" si="52"/>
        <v>3.6569129032258063E-2</v>
      </c>
      <c r="H116" s="2">
        <f t="shared" si="52"/>
        <v>2.8081838709677419E-2</v>
      </c>
      <c r="I116" s="2">
        <f t="shared" si="52"/>
        <v>3.3155387096774194E-2</v>
      </c>
      <c r="J116" s="2">
        <f t="shared" si="52"/>
        <v>2.5992483870967743E-2</v>
      </c>
      <c r="K116" s="2">
        <f t="shared" si="52"/>
        <v>3.7431161290322583E-2</v>
      </c>
      <c r="L116" s="2">
        <f t="shared" si="52"/>
        <v>3.056074193548387E-2</v>
      </c>
      <c r="M116" s="2">
        <f t="shared" si="52"/>
        <v>2.9133870967741934E-2</v>
      </c>
      <c r="N116" s="2">
        <f t="shared" si="52"/>
        <v>0.10369467741935484</v>
      </c>
      <c r="O116" s="2">
        <f t="shared" si="52"/>
        <v>3.8568225806451618E-2</v>
      </c>
      <c r="P116" s="2">
        <f t="shared" si="52"/>
        <v>6.0372032258064513E-2</v>
      </c>
      <c r="Q116" s="2">
        <f t="shared" si="52"/>
        <v>5.0623741935483871E-2</v>
      </c>
      <c r="R116" s="2">
        <f t="shared" si="52"/>
        <v>4.9041322580645162E-2</v>
      </c>
      <c r="S116" s="2">
        <f t="shared" si="52"/>
        <v>4.1253483870967743E-2</v>
      </c>
      <c r="T116" s="2">
        <f t="shared" si="52"/>
        <v>5.9372193548387096E-2</v>
      </c>
      <c r="U116" s="2">
        <f t="shared" si="52"/>
        <v>6.3160967741935484E-2</v>
      </c>
      <c r="V116" s="2">
        <f t="shared" si="52"/>
        <v>4.5411548387096774E-2</v>
      </c>
      <c r="W116" s="2">
        <f t="shared" si="52"/>
        <v>0</v>
      </c>
      <c r="X116" s="2">
        <f t="shared" si="52"/>
        <v>0</v>
      </c>
      <c r="Y116" s="2">
        <f t="shared" si="52"/>
        <v>0</v>
      </c>
      <c r="Z116" s="2">
        <f t="shared" si="52"/>
        <v>0</v>
      </c>
      <c r="AA116" s="2">
        <f t="shared" si="52"/>
        <v>0</v>
      </c>
      <c r="AB116" s="2">
        <f t="shared" si="52"/>
        <v>0</v>
      </c>
      <c r="AC116" s="2">
        <f t="shared" si="52"/>
        <v>0</v>
      </c>
      <c r="AD116" s="2">
        <f t="shared" si="52"/>
        <v>0</v>
      </c>
      <c r="AE116" s="2">
        <f t="shared" si="52"/>
        <v>0</v>
      </c>
      <c r="AF116" s="2">
        <f t="shared" si="52"/>
        <v>0</v>
      </c>
      <c r="AG116" s="2">
        <f t="shared" si="52"/>
        <v>0</v>
      </c>
      <c r="AH116" s="2">
        <f t="shared" si="52"/>
        <v>0</v>
      </c>
      <c r="AI116" s="2">
        <f t="shared" si="52"/>
        <v>0</v>
      </c>
      <c r="AJ116" s="2">
        <f t="shared" si="52"/>
        <v>0</v>
      </c>
      <c r="AK116" s="2">
        <f t="shared" ref="AK116:BP116" si="53">(AK20/1000000)/$A116</f>
        <v>0</v>
      </c>
      <c r="AL116" s="2">
        <f t="shared" si="53"/>
        <v>0</v>
      </c>
      <c r="AM116" s="2">
        <f t="shared" si="53"/>
        <v>0</v>
      </c>
      <c r="AN116" s="2">
        <f t="shared" si="53"/>
        <v>0</v>
      </c>
      <c r="AO116" s="2">
        <f t="shared" si="53"/>
        <v>0</v>
      </c>
      <c r="AP116" s="2">
        <f t="shared" si="53"/>
        <v>0</v>
      </c>
      <c r="AQ116" s="2">
        <f t="shared" si="53"/>
        <v>0</v>
      </c>
      <c r="AR116" s="2">
        <f t="shared" si="53"/>
        <v>0</v>
      </c>
      <c r="AS116" s="2">
        <f t="shared" si="53"/>
        <v>0</v>
      </c>
      <c r="AT116" s="2">
        <f t="shared" si="53"/>
        <v>0</v>
      </c>
      <c r="AU116" s="2">
        <f t="shared" si="53"/>
        <v>0</v>
      </c>
      <c r="AV116" s="2">
        <f t="shared" si="53"/>
        <v>0</v>
      </c>
      <c r="AW116" s="2">
        <f t="shared" si="53"/>
        <v>0</v>
      </c>
      <c r="AX116" s="2">
        <f t="shared" si="53"/>
        <v>0</v>
      </c>
      <c r="AY116" s="2">
        <f t="shared" si="53"/>
        <v>0</v>
      </c>
      <c r="AZ116" s="2">
        <f t="shared" si="53"/>
        <v>0</v>
      </c>
      <c r="BA116" s="2">
        <f t="shared" si="53"/>
        <v>0</v>
      </c>
      <c r="BB116" s="2">
        <f t="shared" si="53"/>
        <v>0</v>
      </c>
      <c r="BC116" s="2">
        <f t="shared" si="53"/>
        <v>0</v>
      </c>
      <c r="BD116" s="2">
        <f t="shared" si="53"/>
        <v>0</v>
      </c>
      <c r="BE116" s="2">
        <f t="shared" si="53"/>
        <v>0</v>
      </c>
      <c r="BF116" s="2">
        <f t="shared" si="53"/>
        <v>0</v>
      </c>
      <c r="BG116" s="2">
        <f t="shared" si="53"/>
        <v>0</v>
      </c>
      <c r="BH116" s="2">
        <f t="shared" si="53"/>
        <v>0</v>
      </c>
      <c r="BI116" s="2">
        <f t="shared" si="53"/>
        <v>0</v>
      </c>
      <c r="BJ116" s="2">
        <f t="shared" si="53"/>
        <v>0</v>
      </c>
      <c r="BK116" s="2">
        <f t="shared" si="53"/>
        <v>0</v>
      </c>
      <c r="BL116" s="2">
        <f t="shared" si="53"/>
        <v>0</v>
      </c>
      <c r="BM116" s="2">
        <f t="shared" si="53"/>
        <v>0</v>
      </c>
      <c r="BN116" s="2">
        <f t="shared" si="53"/>
        <v>0</v>
      </c>
      <c r="BO116" s="2">
        <f t="shared" si="53"/>
        <v>0</v>
      </c>
      <c r="BP116" s="2">
        <f t="shared" si="53"/>
        <v>0</v>
      </c>
      <c r="BQ116" s="2">
        <f t="shared" ref="BQ116:CN116" si="54">(BQ20/1000000)/$A116</f>
        <v>0</v>
      </c>
      <c r="BR116" s="2">
        <f t="shared" si="54"/>
        <v>0</v>
      </c>
      <c r="BS116" s="2">
        <f t="shared" si="54"/>
        <v>0</v>
      </c>
      <c r="BT116" s="2">
        <f t="shared" si="54"/>
        <v>0</v>
      </c>
      <c r="BU116" s="2">
        <f t="shared" si="54"/>
        <v>0</v>
      </c>
      <c r="BV116" s="2">
        <f t="shared" si="54"/>
        <v>0</v>
      </c>
      <c r="BW116" s="2">
        <f t="shared" si="54"/>
        <v>0</v>
      </c>
      <c r="BX116" s="2">
        <f t="shared" si="54"/>
        <v>0</v>
      </c>
      <c r="BY116" s="2">
        <f t="shared" si="54"/>
        <v>0</v>
      </c>
      <c r="BZ116" s="2">
        <f t="shared" si="54"/>
        <v>0</v>
      </c>
      <c r="CA116" s="2">
        <f t="shared" si="54"/>
        <v>0</v>
      </c>
      <c r="CB116" s="2">
        <f t="shared" si="54"/>
        <v>0</v>
      </c>
      <c r="CC116" s="2">
        <f t="shared" si="54"/>
        <v>0</v>
      </c>
      <c r="CD116" s="2">
        <f t="shared" si="54"/>
        <v>0</v>
      </c>
      <c r="CE116" s="2">
        <f t="shared" si="54"/>
        <v>0</v>
      </c>
      <c r="CF116" s="2">
        <f t="shared" si="54"/>
        <v>0</v>
      </c>
      <c r="CG116" s="2">
        <f t="shared" si="54"/>
        <v>0</v>
      </c>
      <c r="CH116" s="2">
        <f t="shared" si="54"/>
        <v>0</v>
      </c>
      <c r="CI116" s="2">
        <f t="shared" si="54"/>
        <v>0</v>
      </c>
      <c r="CJ116" s="2">
        <f t="shared" si="54"/>
        <v>0</v>
      </c>
      <c r="CK116" s="2">
        <f t="shared" si="54"/>
        <v>0</v>
      </c>
      <c r="CL116" s="2">
        <f t="shared" si="54"/>
        <v>0</v>
      </c>
      <c r="CM116" s="2">
        <f t="shared" si="54"/>
        <v>0</v>
      </c>
      <c r="CN116" s="2">
        <f t="shared" si="54"/>
        <v>0</v>
      </c>
    </row>
    <row r="117" spans="1:92" x14ac:dyDescent="0.2">
      <c r="A117" s="2">
        <v>31</v>
      </c>
      <c r="B117" s="3">
        <v>34912</v>
      </c>
      <c r="C117" s="2">
        <f t="shared" si="0"/>
        <v>4.5996743548387089</v>
      </c>
      <c r="D117" s="2">
        <f t="shared" si="0"/>
        <v>6.0257741935483874E-2</v>
      </c>
      <c r="E117" s="2">
        <f t="shared" ref="E117:AJ117" si="55">(E21/1000000)/$A117</f>
        <v>1.4924580645161291E-2</v>
      </c>
      <c r="F117" s="2">
        <f t="shared" si="55"/>
        <v>3.2096548387096774E-2</v>
      </c>
      <c r="G117" s="2">
        <f t="shared" si="55"/>
        <v>3.3653612903225806E-2</v>
      </c>
      <c r="H117" s="2">
        <f t="shared" si="55"/>
        <v>2.690774193548387E-2</v>
      </c>
      <c r="I117" s="2">
        <f t="shared" si="55"/>
        <v>3.3196806451612902E-2</v>
      </c>
      <c r="J117" s="2">
        <f t="shared" si="55"/>
        <v>2.3741548387096773E-2</v>
      </c>
      <c r="K117" s="2">
        <f t="shared" si="55"/>
        <v>3.5845903225806455E-2</v>
      </c>
      <c r="L117" s="2">
        <f t="shared" si="55"/>
        <v>2.8542387096774192E-2</v>
      </c>
      <c r="M117" s="2">
        <f t="shared" si="55"/>
        <v>3.0637354838709677E-2</v>
      </c>
      <c r="N117" s="2">
        <f t="shared" si="55"/>
        <v>9.9765741935483876E-2</v>
      </c>
      <c r="O117" s="2">
        <f t="shared" si="55"/>
        <v>3.6165709677419354E-2</v>
      </c>
      <c r="P117" s="2">
        <f t="shared" si="55"/>
        <v>5.1797354838709675E-2</v>
      </c>
      <c r="Q117" s="2">
        <f t="shared" si="55"/>
        <v>4.6560096774193545E-2</v>
      </c>
      <c r="R117" s="2">
        <f t="shared" si="55"/>
        <v>4.483990322580645E-2</v>
      </c>
      <c r="S117" s="2">
        <f t="shared" si="55"/>
        <v>3.8412612903225805E-2</v>
      </c>
      <c r="T117" s="2">
        <f t="shared" si="55"/>
        <v>5.4346064516129035E-2</v>
      </c>
      <c r="U117" s="2">
        <f t="shared" si="55"/>
        <v>6.3054548387096773E-2</v>
      </c>
      <c r="V117" s="2">
        <f t="shared" si="55"/>
        <v>6.1999096774193546E-2</v>
      </c>
      <c r="W117" s="2">
        <f t="shared" si="55"/>
        <v>3.25428064516129E-2</v>
      </c>
      <c r="X117" s="2">
        <f t="shared" si="55"/>
        <v>0</v>
      </c>
      <c r="Y117" s="2">
        <f t="shared" si="55"/>
        <v>0</v>
      </c>
      <c r="Z117" s="2">
        <f t="shared" si="55"/>
        <v>0</v>
      </c>
      <c r="AA117" s="2">
        <f t="shared" si="55"/>
        <v>0</v>
      </c>
      <c r="AB117" s="2">
        <f t="shared" si="55"/>
        <v>0</v>
      </c>
      <c r="AC117" s="2">
        <f t="shared" si="55"/>
        <v>0</v>
      </c>
      <c r="AD117" s="2">
        <f t="shared" si="55"/>
        <v>0</v>
      </c>
      <c r="AE117" s="2">
        <f t="shared" si="55"/>
        <v>0</v>
      </c>
      <c r="AF117" s="2">
        <f t="shared" si="55"/>
        <v>0</v>
      </c>
      <c r="AG117" s="2">
        <f t="shared" si="55"/>
        <v>0</v>
      </c>
      <c r="AH117" s="2">
        <f t="shared" si="55"/>
        <v>0</v>
      </c>
      <c r="AI117" s="2">
        <f t="shared" si="55"/>
        <v>0</v>
      </c>
      <c r="AJ117" s="2">
        <f t="shared" si="55"/>
        <v>0</v>
      </c>
      <c r="AK117" s="2">
        <f t="shared" ref="AK117:BP117" si="56">(AK21/1000000)/$A117</f>
        <v>0</v>
      </c>
      <c r="AL117" s="2">
        <f t="shared" si="56"/>
        <v>0</v>
      </c>
      <c r="AM117" s="2">
        <f t="shared" si="56"/>
        <v>0</v>
      </c>
      <c r="AN117" s="2">
        <f t="shared" si="56"/>
        <v>0</v>
      </c>
      <c r="AO117" s="2">
        <f t="shared" si="56"/>
        <v>0</v>
      </c>
      <c r="AP117" s="2">
        <f t="shared" si="56"/>
        <v>0</v>
      </c>
      <c r="AQ117" s="2">
        <f t="shared" si="56"/>
        <v>0</v>
      </c>
      <c r="AR117" s="2">
        <f t="shared" si="56"/>
        <v>0</v>
      </c>
      <c r="AS117" s="2">
        <f t="shared" si="56"/>
        <v>0</v>
      </c>
      <c r="AT117" s="2">
        <f t="shared" si="56"/>
        <v>0</v>
      </c>
      <c r="AU117" s="2">
        <f t="shared" si="56"/>
        <v>0</v>
      </c>
      <c r="AV117" s="2">
        <f t="shared" si="56"/>
        <v>0</v>
      </c>
      <c r="AW117" s="2">
        <f t="shared" si="56"/>
        <v>0</v>
      </c>
      <c r="AX117" s="2">
        <f t="shared" si="56"/>
        <v>0</v>
      </c>
      <c r="AY117" s="2">
        <f t="shared" si="56"/>
        <v>0</v>
      </c>
      <c r="AZ117" s="2">
        <f t="shared" si="56"/>
        <v>0</v>
      </c>
      <c r="BA117" s="2">
        <f t="shared" si="56"/>
        <v>0</v>
      </c>
      <c r="BB117" s="2">
        <f t="shared" si="56"/>
        <v>0</v>
      </c>
      <c r="BC117" s="2">
        <f t="shared" si="56"/>
        <v>0</v>
      </c>
      <c r="BD117" s="2">
        <f t="shared" si="56"/>
        <v>0</v>
      </c>
      <c r="BE117" s="2">
        <f t="shared" si="56"/>
        <v>0</v>
      </c>
      <c r="BF117" s="2">
        <f t="shared" si="56"/>
        <v>0</v>
      </c>
      <c r="BG117" s="2">
        <f t="shared" si="56"/>
        <v>0</v>
      </c>
      <c r="BH117" s="2">
        <f t="shared" si="56"/>
        <v>0</v>
      </c>
      <c r="BI117" s="2">
        <f t="shared" si="56"/>
        <v>0</v>
      </c>
      <c r="BJ117" s="2">
        <f t="shared" si="56"/>
        <v>0</v>
      </c>
      <c r="BK117" s="2">
        <f t="shared" si="56"/>
        <v>0</v>
      </c>
      <c r="BL117" s="2">
        <f t="shared" si="56"/>
        <v>0</v>
      </c>
      <c r="BM117" s="2">
        <f t="shared" si="56"/>
        <v>0</v>
      </c>
      <c r="BN117" s="2">
        <f t="shared" si="56"/>
        <v>0</v>
      </c>
      <c r="BO117" s="2">
        <f t="shared" si="56"/>
        <v>0</v>
      </c>
      <c r="BP117" s="2">
        <f t="shared" si="56"/>
        <v>0</v>
      </c>
      <c r="BQ117" s="2">
        <f t="shared" ref="BQ117:CN117" si="57">(BQ21/1000000)/$A117</f>
        <v>0</v>
      </c>
      <c r="BR117" s="2">
        <f t="shared" si="57"/>
        <v>0</v>
      </c>
      <c r="BS117" s="2">
        <f t="shared" si="57"/>
        <v>0</v>
      </c>
      <c r="BT117" s="2">
        <f t="shared" si="57"/>
        <v>0</v>
      </c>
      <c r="BU117" s="2">
        <f t="shared" si="57"/>
        <v>0</v>
      </c>
      <c r="BV117" s="2">
        <f t="shared" si="57"/>
        <v>0</v>
      </c>
      <c r="BW117" s="2">
        <f t="shared" si="57"/>
        <v>0</v>
      </c>
      <c r="BX117" s="2">
        <f t="shared" si="57"/>
        <v>0</v>
      </c>
      <c r="BY117" s="2">
        <f t="shared" si="57"/>
        <v>0</v>
      </c>
      <c r="BZ117" s="2">
        <f t="shared" si="57"/>
        <v>0</v>
      </c>
      <c r="CA117" s="2">
        <f t="shared" si="57"/>
        <v>0</v>
      </c>
      <c r="CB117" s="2">
        <f t="shared" si="57"/>
        <v>0</v>
      </c>
      <c r="CC117" s="2">
        <f t="shared" si="57"/>
        <v>0</v>
      </c>
      <c r="CD117" s="2">
        <f t="shared" si="57"/>
        <v>0</v>
      </c>
      <c r="CE117" s="2">
        <f t="shared" si="57"/>
        <v>0</v>
      </c>
      <c r="CF117" s="2">
        <f t="shared" si="57"/>
        <v>0</v>
      </c>
      <c r="CG117" s="2">
        <f t="shared" si="57"/>
        <v>0</v>
      </c>
      <c r="CH117" s="2">
        <f t="shared" si="57"/>
        <v>0</v>
      </c>
      <c r="CI117" s="2">
        <f t="shared" si="57"/>
        <v>0</v>
      </c>
      <c r="CJ117" s="2">
        <f t="shared" si="57"/>
        <v>0</v>
      </c>
      <c r="CK117" s="2">
        <f t="shared" si="57"/>
        <v>0</v>
      </c>
      <c r="CL117" s="2">
        <f t="shared" si="57"/>
        <v>0</v>
      </c>
      <c r="CM117" s="2">
        <f t="shared" si="57"/>
        <v>0</v>
      </c>
      <c r="CN117" s="2">
        <f t="shared" si="57"/>
        <v>0</v>
      </c>
    </row>
    <row r="118" spans="1:92" x14ac:dyDescent="0.2">
      <c r="A118" s="2">
        <v>30</v>
      </c>
      <c r="B118" s="3">
        <v>34943</v>
      </c>
      <c r="C118" s="2">
        <f t="shared" ref="C118:D137" si="58">(C22/1000000)/$A118</f>
        <v>4.6723444333333335</v>
      </c>
      <c r="D118" s="2">
        <f t="shared" si="58"/>
        <v>5.9255066666666668E-2</v>
      </c>
      <c r="E118" s="2">
        <f t="shared" ref="E118:AJ118" si="59">(E22/1000000)/$A118</f>
        <v>1.4997100000000001E-2</v>
      </c>
      <c r="F118" s="2">
        <f t="shared" si="59"/>
        <v>2.9728733333333333E-2</v>
      </c>
      <c r="G118" s="2">
        <f t="shared" si="59"/>
        <v>3.29184E-2</v>
      </c>
      <c r="H118" s="2">
        <f t="shared" si="59"/>
        <v>2.61487E-2</v>
      </c>
      <c r="I118" s="2">
        <f t="shared" si="59"/>
        <v>3.1291300000000001E-2</v>
      </c>
      <c r="J118" s="2">
        <f t="shared" si="59"/>
        <v>2.5144033333333333E-2</v>
      </c>
      <c r="K118" s="2">
        <f t="shared" si="59"/>
        <v>3.4238366666666666E-2</v>
      </c>
      <c r="L118" s="2">
        <f t="shared" si="59"/>
        <v>2.8660399999999999E-2</v>
      </c>
      <c r="M118" s="2">
        <f t="shared" si="59"/>
        <v>3.0074299999999998E-2</v>
      </c>
      <c r="N118" s="2">
        <f t="shared" si="59"/>
        <v>0.10021490000000001</v>
      </c>
      <c r="O118" s="2">
        <f t="shared" si="59"/>
        <v>3.5750733333333333E-2</v>
      </c>
      <c r="P118" s="2">
        <f t="shared" si="59"/>
        <v>5.1517033333333337E-2</v>
      </c>
      <c r="Q118" s="2">
        <f t="shared" si="59"/>
        <v>4.2873199999999993E-2</v>
      </c>
      <c r="R118" s="2">
        <f t="shared" si="59"/>
        <v>4.32933E-2</v>
      </c>
      <c r="S118" s="2">
        <f t="shared" si="59"/>
        <v>3.5782800000000003E-2</v>
      </c>
      <c r="T118" s="2">
        <f t="shared" si="59"/>
        <v>5.3021833333333331E-2</v>
      </c>
      <c r="U118" s="2">
        <f t="shared" si="59"/>
        <v>5.39643E-2</v>
      </c>
      <c r="V118" s="2">
        <f t="shared" si="59"/>
        <v>5.8408666666666664E-2</v>
      </c>
      <c r="W118" s="2">
        <f t="shared" si="59"/>
        <v>5.6966066666666669E-2</v>
      </c>
      <c r="X118" s="2">
        <f t="shared" si="59"/>
        <v>2.9823866666666664E-2</v>
      </c>
      <c r="Y118" s="2">
        <f t="shared" si="59"/>
        <v>0</v>
      </c>
      <c r="Z118" s="2">
        <f t="shared" si="59"/>
        <v>0</v>
      </c>
      <c r="AA118" s="2">
        <f t="shared" si="59"/>
        <v>0</v>
      </c>
      <c r="AB118" s="2">
        <f t="shared" si="59"/>
        <v>0</v>
      </c>
      <c r="AC118" s="2">
        <f t="shared" si="59"/>
        <v>0</v>
      </c>
      <c r="AD118" s="2">
        <f t="shared" si="59"/>
        <v>0</v>
      </c>
      <c r="AE118" s="2">
        <f t="shared" si="59"/>
        <v>0</v>
      </c>
      <c r="AF118" s="2">
        <f t="shared" si="59"/>
        <v>0</v>
      </c>
      <c r="AG118" s="2">
        <f t="shared" si="59"/>
        <v>0</v>
      </c>
      <c r="AH118" s="2">
        <f t="shared" si="59"/>
        <v>0</v>
      </c>
      <c r="AI118" s="2">
        <f t="shared" si="59"/>
        <v>0</v>
      </c>
      <c r="AJ118" s="2">
        <f t="shared" si="59"/>
        <v>0</v>
      </c>
      <c r="AK118" s="2">
        <f t="shared" ref="AK118:BP118" si="60">(AK22/1000000)/$A118</f>
        <v>0</v>
      </c>
      <c r="AL118" s="2">
        <f t="shared" si="60"/>
        <v>0</v>
      </c>
      <c r="AM118" s="2">
        <f t="shared" si="60"/>
        <v>0</v>
      </c>
      <c r="AN118" s="2">
        <f t="shared" si="60"/>
        <v>0</v>
      </c>
      <c r="AO118" s="2">
        <f t="shared" si="60"/>
        <v>0</v>
      </c>
      <c r="AP118" s="2">
        <f t="shared" si="60"/>
        <v>0</v>
      </c>
      <c r="AQ118" s="2">
        <f t="shared" si="60"/>
        <v>0</v>
      </c>
      <c r="AR118" s="2">
        <f t="shared" si="60"/>
        <v>0</v>
      </c>
      <c r="AS118" s="2">
        <f t="shared" si="60"/>
        <v>0</v>
      </c>
      <c r="AT118" s="2">
        <f t="shared" si="60"/>
        <v>0</v>
      </c>
      <c r="AU118" s="2">
        <f t="shared" si="60"/>
        <v>0</v>
      </c>
      <c r="AV118" s="2">
        <f t="shared" si="60"/>
        <v>0</v>
      </c>
      <c r="AW118" s="2">
        <f t="shared" si="60"/>
        <v>0</v>
      </c>
      <c r="AX118" s="2">
        <f t="shared" si="60"/>
        <v>0</v>
      </c>
      <c r="AY118" s="2">
        <f t="shared" si="60"/>
        <v>0</v>
      </c>
      <c r="AZ118" s="2">
        <f t="shared" si="60"/>
        <v>0</v>
      </c>
      <c r="BA118" s="2">
        <f t="shared" si="60"/>
        <v>0</v>
      </c>
      <c r="BB118" s="2">
        <f t="shared" si="60"/>
        <v>0</v>
      </c>
      <c r="BC118" s="2">
        <f t="shared" si="60"/>
        <v>0</v>
      </c>
      <c r="BD118" s="2">
        <f t="shared" si="60"/>
        <v>0</v>
      </c>
      <c r="BE118" s="2">
        <f t="shared" si="60"/>
        <v>0</v>
      </c>
      <c r="BF118" s="2">
        <f t="shared" si="60"/>
        <v>0</v>
      </c>
      <c r="BG118" s="2">
        <f t="shared" si="60"/>
        <v>0</v>
      </c>
      <c r="BH118" s="2">
        <f t="shared" si="60"/>
        <v>0</v>
      </c>
      <c r="BI118" s="2">
        <f t="shared" si="60"/>
        <v>0</v>
      </c>
      <c r="BJ118" s="2">
        <f t="shared" si="60"/>
        <v>0</v>
      </c>
      <c r="BK118" s="2">
        <f t="shared" si="60"/>
        <v>0</v>
      </c>
      <c r="BL118" s="2">
        <f t="shared" si="60"/>
        <v>0</v>
      </c>
      <c r="BM118" s="2">
        <f t="shared" si="60"/>
        <v>0</v>
      </c>
      <c r="BN118" s="2">
        <f t="shared" si="60"/>
        <v>0</v>
      </c>
      <c r="BO118" s="2">
        <f t="shared" si="60"/>
        <v>0</v>
      </c>
      <c r="BP118" s="2">
        <f t="shared" si="60"/>
        <v>0</v>
      </c>
      <c r="BQ118" s="2">
        <f t="shared" ref="BQ118:CN118" si="61">(BQ22/1000000)/$A118</f>
        <v>0</v>
      </c>
      <c r="BR118" s="2">
        <f t="shared" si="61"/>
        <v>0</v>
      </c>
      <c r="BS118" s="2">
        <f t="shared" si="61"/>
        <v>0</v>
      </c>
      <c r="BT118" s="2">
        <f t="shared" si="61"/>
        <v>0</v>
      </c>
      <c r="BU118" s="2">
        <f t="shared" si="61"/>
        <v>0</v>
      </c>
      <c r="BV118" s="2">
        <f t="shared" si="61"/>
        <v>0</v>
      </c>
      <c r="BW118" s="2">
        <f t="shared" si="61"/>
        <v>0</v>
      </c>
      <c r="BX118" s="2">
        <f t="shared" si="61"/>
        <v>0</v>
      </c>
      <c r="BY118" s="2">
        <f t="shared" si="61"/>
        <v>0</v>
      </c>
      <c r="BZ118" s="2">
        <f t="shared" si="61"/>
        <v>0</v>
      </c>
      <c r="CA118" s="2">
        <f t="shared" si="61"/>
        <v>0</v>
      </c>
      <c r="CB118" s="2">
        <f t="shared" si="61"/>
        <v>0</v>
      </c>
      <c r="CC118" s="2">
        <f t="shared" si="61"/>
        <v>0</v>
      </c>
      <c r="CD118" s="2">
        <f t="shared" si="61"/>
        <v>0</v>
      </c>
      <c r="CE118" s="2">
        <f t="shared" si="61"/>
        <v>0</v>
      </c>
      <c r="CF118" s="2">
        <f t="shared" si="61"/>
        <v>0</v>
      </c>
      <c r="CG118" s="2">
        <f t="shared" si="61"/>
        <v>0</v>
      </c>
      <c r="CH118" s="2">
        <f t="shared" si="61"/>
        <v>0</v>
      </c>
      <c r="CI118" s="2">
        <f t="shared" si="61"/>
        <v>0</v>
      </c>
      <c r="CJ118" s="2">
        <f t="shared" si="61"/>
        <v>0</v>
      </c>
      <c r="CK118" s="2">
        <f t="shared" si="61"/>
        <v>0</v>
      </c>
      <c r="CL118" s="2">
        <f t="shared" si="61"/>
        <v>0</v>
      </c>
      <c r="CM118" s="2">
        <f t="shared" si="61"/>
        <v>0</v>
      </c>
      <c r="CN118" s="2">
        <f t="shared" si="61"/>
        <v>0</v>
      </c>
    </row>
    <row r="119" spans="1:92" x14ac:dyDescent="0.2">
      <c r="A119" s="2">
        <v>31</v>
      </c>
      <c r="B119" s="3">
        <v>34973</v>
      </c>
      <c r="C119" s="2">
        <f t="shared" si="58"/>
        <v>4.6244412580645156</v>
      </c>
      <c r="D119" s="2">
        <f t="shared" si="58"/>
        <v>6.4158806451612899E-2</v>
      </c>
      <c r="E119" s="2">
        <f t="shared" ref="E119:AJ119" si="62">(E23/1000000)/$A119</f>
        <v>1.4979258064516129E-2</v>
      </c>
      <c r="F119" s="2">
        <f t="shared" si="62"/>
        <v>2.9077548387096773E-2</v>
      </c>
      <c r="G119" s="2">
        <f t="shared" si="62"/>
        <v>3.2836967741935487E-2</v>
      </c>
      <c r="H119" s="2">
        <f t="shared" si="62"/>
        <v>2.5063741935483871E-2</v>
      </c>
      <c r="I119" s="2">
        <f t="shared" si="62"/>
        <v>3.3704258064516129E-2</v>
      </c>
      <c r="J119" s="2">
        <f t="shared" si="62"/>
        <v>2.5046838709677419E-2</v>
      </c>
      <c r="K119" s="2">
        <f t="shared" si="62"/>
        <v>3.5326322580645157E-2</v>
      </c>
      <c r="L119" s="2">
        <f t="shared" si="62"/>
        <v>2.8368967741935487E-2</v>
      </c>
      <c r="M119" s="2">
        <f t="shared" si="62"/>
        <v>2.8633419354838711E-2</v>
      </c>
      <c r="N119" s="2">
        <f t="shared" si="62"/>
        <v>9.8380935483870974E-2</v>
      </c>
      <c r="O119" s="2">
        <f t="shared" si="62"/>
        <v>3.5862677419354838E-2</v>
      </c>
      <c r="P119" s="2">
        <f t="shared" si="62"/>
        <v>5.2031870967741936E-2</v>
      </c>
      <c r="Q119" s="2">
        <f t="shared" si="62"/>
        <v>4.0242645161290322E-2</v>
      </c>
      <c r="R119" s="2">
        <f t="shared" si="62"/>
        <v>3.9780193548387091E-2</v>
      </c>
      <c r="S119" s="2">
        <f t="shared" si="62"/>
        <v>3.4381677419354835E-2</v>
      </c>
      <c r="T119" s="2">
        <f t="shared" si="62"/>
        <v>4.9198548387096773E-2</v>
      </c>
      <c r="U119" s="2">
        <f t="shared" si="62"/>
        <v>5.637683870967742E-2</v>
      </c>
      <c r="V119" s="2">
        <f t="shared" si="62"/>
        <v>5.9045387096774191E-2</v>
      </c>
      <c r="W119" s="2">
        <f t="shared" si="62"/>
        <v>4.7528612903225805E-2</v>
      </c>
      <c r="X119" s="2">
        <f t="shared" si="62"/>
        <v>3.2998129032258065E-2</v>
      </c>
      <c r="Y119" s="2">
        <f t="shared" si="62"/>
        <v>4.4105516129032254E-2</v>
      </c>
      <c r="Z119" s="2">
        <f t="shared" si="62"/>
        <v>0</v>
      </c>
      <c r="AA119" s="2">
        <f t="shared" si="62"/>
        <v>0</v>
      </c>
      <c r="AB119" s="2">
        <f t="shared" si="62"/>
        <v>0</v>
      </c>
      <c r="AC119" s="2">
        <f t="shared" si="62"/>
        <v>0</v>
      </c>
      <c r="AD119" s="2">
        <f t="shared" si="62"/>
        <v>0</v>
      </c>
      <c r="AE119" s="2">
        <f t="shared" si="62"/>
        <v>0</v>
      </c>
      <c r="AF119" s="2">
        <f t="shared" si="62"/>
        <v>0</v>
      </c>
      <c r="AG119" s="2">
        <f t="shared" si="62"/>
        <v>0</v>
      </c>
      <c r="AH119" s="2">
        <f t="shared" si="62"/>
        <v>0</v>
      </c>
      <c r="AI119" s="2">
        <f t="shared" si="62"/>
        <v>0</v>
      </c>
      <c r="AJ119" s="2">
        <f t="shared" si="62"/>
        <v>0</v>
      </c>
      <c r="AK119" s="2">
        <f t="shared" ref="AK119:BP119" si="63">(AK23/1000000)/$A119</f>
        <v>0</v>
      </c>
      <c r="AL119" s="2">
        <f t="shared" si="63"/>
        <v>0</v>
      </c>
      <c r="AM119" s="2">
        <f t="shared" si="63"/>
        <v>0</v>
      </c>
      <c r="AN119" s="2">
        <f t="shared" si="63"/>
        <v>0</v>
      </c>
      <c r="AO119" s="2">
        <f t="shared" si="63"/>
        <v>0</v>
      </c>
      <c r="AP119" s="2">
        <f t="shared" si="63"/>
        <v>0</v>
      </c>
      <c r="AQ119" s="2">
        <f t="shared" si="63"/>
        <v>0</v>
      </c>
      <c r="AR119" s="2">
        <f t="shared" si="63"/>
        <v>0</v>
      </c>
      <c r="AS119" s="2">
        <f t="shared" si="63"/>
        <v>0</v>
      </c>
      <c r="AT119" s="2">
        <f t="shared" si="63"/>
        <v>0</v>
      </c>
      <c r="AU119" s="2">
        <f t="shared" si="63"/>
        <v>0</v>
      </c>
      <c r="AV119" s="2">
        <f t="shared" si="63"/>
        <v>0</v>
      </c>
      <c r="AW119" s="2">
        <f t="shared" si="63"/>
        <v>0</v>
      </c>
      <c r="AX119" s="2">
        <f t="shared" si="63"/>
        <v>0</v>
      </c>
      <c r="AY119" s="2">
        <f t="shared" si="63"/>
        <v>0</v>
      </c>
      <c r="AZ119" s="2">
        <f t="shared" si="63"/>
        <v>0</v>
      </c>
      <c r="BA119" s="2">
        <f t="shared" si="63"/>
        <v>0</v>
      </c>
      <c r="BB119" s="2">
        <f t="shared" si="63"/>
        <v>0</v>
      </c>
      <c r="BC119" s="2">
        <f t="shared" si="63"/>
        <v>0</v>
      </c>
      <c r="BD119" s="2">
        <f t="shared" si="63"/>
        <v>0</v>
      </c>
      <c r="BE119" s="2">
        <f t="shared" si="63"/>
        <v>0</v>
      </c>
      <c r="BF119" s="2">
        <f t="shared" si="63"/>
        <v>0</v>
      </c>
      <c r="BG119" s="2">
        <f t="shared" si="63"/>
        <v>0</v>
      </c>
      <c r="BH119" s="2">
        <f t="shared" si="63"/>
        <v>0</v>
      </c>
      <c r="BI119" s="2">
        <f t="shared" si="63"/>
        <v>0</v>
      </c>
      <c r="BJ119" s="2">
        <f t="shared" si="63"/>
        <v>0</v>
      </c>
      <c r="BK119" s="2">
        <f t="shared" si="63"/>
        <v>0</v>
      </c>
      <c r="BL119" s="2">
        <f t="shared" si="63"/>
        <v>0</v>
      </c>
      <c r="BM119" s="2">
        <f t="shared" si="63"/>
        <v>0</v>
      </c>
      <c r="BN119" s="2">
        <f t="shared" si="63"/>
        <v>0</v>
      </c>
      <c r="BO119" s="2">
        <f t="shared" si="63"/>
        <v>0</v>
      </c>
      <c r="BP119" s="2">
        <f t="shared" si="63"/>
        <v>0</v>
      </c>
      <c r="BQ119" s="2">
        <f t="shared" ref="BQ119:CN119" si="64">(BQ23/1000000)/$A119</f>
        <v>0</v>
      </c>
      <c r="BR119" s="2">
        <f t="shared" si="64"/>
        <v>0</v>
      </c>
      <c r="BS119" s="2">
        <f t="shared" si="64"/>
        <v>0</v>
      </c>
      <c r="BT119" s="2">
        <f t="shared" si="64"/>
        <v>0</v>
      </c>
      <c r="BU119" s="2">
        <f t="shared" si="64"/>
        <v>0</v>
      </c>
      <c r="BV119" s="2">
        <f t="shared" si="64"/>
        <v>0</v>
      </c>
      <c r="BW119" s="2">
        <f t="shared" si="64"/>
        <v>0</v>
      </c>
      <c r="BX119" s="2">
        <f t="shared" si="64"/>
        <v>0</v>
      </c>
      <c r="BY119" s="2">
        <f t="shared" si="64"/>
        <v>0</v>
      </c>
      <c r="BZ119" s="2">
        <f t="shared" si="64"/>
        <v>0</v>
      </c>
      <c r="CA119" s="2">
        <f t="shared" si="64"/>
        <v>0</v>
      </c>
      <c r="CB119" s="2">
        <f t="shared" si="64"/>
        <v>0</v>
      </c>
      <c r="CC119" s="2">
        <f t="shared" si="64"/>
        <v>0</v>
      </c>
      <c r="CD119" s="2">
        <f t="shared" si="64"/>
        <v>0</v>
      </c>
      <c r="CE119" s="2">
        <f t="shared" si="64"/>
        <v>0</v>
      </c>
      <c r="CF119" s="2">
        <f t="shared" si="64"/>
        <v>0</v>
      </c>
      <c r="CG119" s="2">
        <f t="shared" si="64"/>
        <v>0</v>
      </c>
      <c r="CH119" s="2">
        <f t="shared" si="64"/>
        <v>0</v>
      </c>
      <c r="CI119" s="2">
        <f t="shared" si="64"/>
        <v>0</v>
      </c>
      <c r="CJ119" s="2">
        <f t="shared" si="64"/>
        <v>0</v>
      </c>
      <c r="CK119" s="2">
        <f t="shared" si="64"/>
        <v>0</v>
      </c>
      <c r="CL119" s="2">
        <f t="shared" si="64"/>
        <v>0</v>
      </c>
      <c r="CM119" s="2">
        <f t="shared" si="64"/>
        <v>0</v>
      </c>
      <c r="CN119" s="2">
        <f t="shared" si="64"/>
        <v>0</v>
      </c>
    </row>
    <row r="120" spans="1:92" x14ac:dyDescent="0.2">
      <c r="A120" s="2">
        <v>30</v>
      </c>
      <c r="B120" s="3">
        <v>35004</v>
      </c>
      <c r="C120" s="2">
        <f t="shared" si="58"/>
        <v>4.6055323333333327</v>
      </c>
      <c r="D120" s="2">
        <f t="shared" si="58"/>
        <v>6.6373166666666664E-2</v>
      </c>
      <c r="E120" s="2">
        <f t="shared" ref="E120:AJ120" si="65">(E24/1000000)/$A120</f>
        <v>1.3979166666666666E-2</v>
      </c>
      <c r="F120" s="2">
        <f t="shared" si="65"/>
        <v>2.925796666666667E-2</v>
      </c>
      <c r="G120" s="2">
        <f t="shared" si="65"/>
        <v>3.3518733333333335E-2</v>
      </c>
      <c r="H120" s="2">
        <f t="shared" si="65"/>
        <v>2.3990533333333335E-2</v>
      </c>
      <c r="I120" s="2">
        <f t="shared" si="65"/>
        <v>3.2102199999999997E-2</v>
      </c>
      <c r="J120" s="2">
        <f t="shared" si="65"/>
        <v>2.6024266666666667E-2</v>
      </c>
      <c r="K120" s="2">
        <f t="shared" si="65"/>
        <v>3.2798599999999997E-2</v>
      </c>
      <c r="L120" s="2">
        <f t="shared" si="65"/>
        <v>2.8585299999999998E-2</v>
      </c>
      <c r="M120" s="2">
        <f t="shared" si="65"/>
        <v>2.9010266666666666E-2</v>
      </c>
      <c r="N120" s="2">
        <f t="shared" si="65"/>
        <v>9.5000633333333334E-2</v>
      </c>
      <c r="O120" s="2">
        <f t="shared" si="65"/>
        <v>3.4276666666666664E-2</v>
      </c>
      <c r="P120" s="2">
        <f t="shared" si="65"/>
        <v>5.2814133333333332E-2</v>
      </c>
      <c r="Q120" s="2">
        <f t="shared" si="65"/>
        <v>3.8310766666666669E-2</v>
      </c>
      <c r="R120" s="2">
        <f t="shared" si="65"/>
        <v>3.6646066666666671E-2</v>
      </c>
      <c r="S120" s="2">
        <f t="shared" si="65"/>
        <v>3.369423333333333E-2</v>
      </c>
      <c r="T120" s="2">
        <f t="shared" si="65"/>
        <v>4.7049199999999999E-2</v>
      </c>
      <c r="U120" s="2">
        <f t="shared" si="65"/>
        <v>5.2101799999999997E-2</v>
      </c>
      <c r="V120" s="2">
        <f t="shared" si="65"/>
        <v>5.9277099999999999E-2</v>
      </c>
      <c r="W120" s="2">
        <f t="shared" si="65"/>
        <v>4.2455099999999996E-2</v>
      </c>
      <c r="X120" s="2">
        <f t="shared" si="65"/>
        <v>2.7327366666666669E-2</v>
      </c>
      <c r="Y120" s="2">
        <f t="shared" si="65"/>
        <v>6.8799933333333341E-2</v>
      </c>
      <c r="Z120" s="2">
        <f t="shared" si="65"/>
        <v>3.7622466666666667E-2</v>
      </c>
      <c r="AA120" s="2">
        <f t="shared" si="65"/>
        <v>0</v>
      </c>
      <c r="AB120" s="2">
        <f t="shared" si="65"/>
        <v>0</v>
      </c>
      <c r="AC120" s="2">
        <f t="shared" si="65"/>
        <v>0</v>
      </c>
      <c r="AD120" s="2">
        <f t="shared" si="65"/>
        <v>0</v>
      </c>
      <c r="AE120" s="2">
        <f t="shared" si="65"/>
        <v>0</v>
      </c>
      <c r="AF120" s="2">
        <f t="shared" si="65"/>
        <v>0</v>
      </c>
      <c r="AG120" s="2">
        <f t="shared" si="65"/>
        <v>0</v>
      </c>
      <c r="AH120" s="2">
        <f t="shared" si="65"/>
        <v>0</v>
      </c>
      <c r="AI120" s="2">
        <f t="shared" si="65"/>
        <v>0</v>
      </c>
      <c r="AJ120" s="2">
        <f t="shared" si="65"/>
        <v>0</v>
      </c>
      <c r="AK120" s="2">
        <f t="shared" ref="AK120:BP120" si="66">(AK24/1000000)/$A120</f>
        <v>0</v>
      </c>
      <c r="AL120" s="2">
        <f t="shared" si="66"/>
        <v>0</v>
      </c>
      <c r="AM120" s="2">
        <f t="shared" si="66"/>
        <v>0</v>
      </c>
      <c r="AN120" s="2">
        <f t="shared" si="66"/>
        <v>0</v>
      </c>
      <c r="AO120" s="2">
        <f t="shared" si="66"/>
        <v>0</v>
      </c>
      <c r="AP120" s="2">
        <f t="shared" si="66"/>
        <v>0</v>
      </c>
      <c r="AQ120" s="2">
        <f t="shared" si="66"/>
        <v>0</v>
      </c>
      <c r="AR120" s="2">
        <f t="shared" si="66"/>
        <v>0</v>
      </c>
      <c r="AS120" s="2">
        <f t="shared" si="66"/>
        <v>0</v>
      </c>
      <c r="AT120" s="2">
        <f t="shared" si="66"/>
        <v>0</v>
      </c>
      <c r="AU120" s="2">
        <f t="shared" si="66"/>
        <v>0</v>
      </c>
      <c r="AV120" s="2">
        <f t="shared" si="66"/>
        <v>0</v>
      </c>
      <c r="AW120" s="2">
        <f t="shared" si="66"/>
        <v>0</v>
      </c>
      <c r="AX120" s="2">
        <f t="shared" si="66"/>
        <v>0</v>
      </c>
      <c r="AY120" s="2">
        <f t="shared" si="66"/>
        <v>0</v>
      </c>
      <c r="AZ120" s="2">
        <f t="shared" si="66"/>
        <v>0</v>
      </c>
      <c r="BA120" s="2">
        <f t="shared" si="66"/>
        <v>0</v>
      </c>
      <c r="BB120" s="2">
        <f t="shared" si="66"/>
        <v>0</v>
      </c>
      <c r="BC120" s="2">
        <f t="shared" si="66"/>
        <v>0</v>
      </c>
      <c r="BD120" s="2">
        <f t="shared" si="66"/>
        <v>0</v>
      </c>
      <c r="BE120" s="2">
        <f t="shared" si="66"/>
        <v>0</v>
      </c>
      <c r="BF120" s="2">
        <f t="shared" si="66"/>
        <v>0</v>
      </c>
      <c r="BG120" s="2">
        <f t="shared" si="66"/>
        <v>0</v>
      </c>
      <c r="BH120" s="2">
        <f t="shared" si="66"/>
        <v>0</v>
      </c>
      <c r="BI120" s="2">
        <f t="shared" si="66"/>
        <v>0</v>
      </c>
      <c r="BJ120" s="2">
        <f t="shared" si="66"/>
        <v>0</v>
      </c>
      <c r="BK120" s="2">
        <f t="shared" si="66"/>
        <v>0</v>
      </c>
      <c r="BL120" s="2">
        <f t="shared" si="66"/>
        <v>0</v>
      </c>
      <c r="BM120" s="2">
        <f t="shared" si="66"/>
        <v>0</v>
      </c>
      <c r="BN120" s="2">
        <f t="shared" si="66"/>
        <v>0</v>
      </c>
      <c r="BO120" s="2">
        <f t="shared" si="66"/>
        <v>0</v>
      </c>
      <c r="BP120" s="2">
        <f t="shared" si="66"/>
        <v>0</v>
      </c>
      <c r="BQ120" s="2">
        <f t="shared" ref="BQ120:CN120" si="67">(BQ24/1000000)/$A120</f>
        <v>0</v>
      </c>
      <c r="BR120" s="2">
        <f t="shared" si="67"/>
        <v>0</v>
      </c>
      <c r="BS120" s="2">
        <f t="shared" si="67"/>
        <v>0</v>
      </c>
      <c r="BT120" s="2">
        <f t="shared" si="67"/>
        <v>0</v>
      </c>
      <c r="BU120" s="2">
        <f t="shared" si="67"/>
        <v>0</v>
      </c>
      <c r="BV120" s="2">
        <f t="shared" si="67"/>
        <v>0</v>
      </c>
      <c r="BW120" s="2">
        <f t="shared" si="67"/>
        <v>0</v>
      </c>
      <c r="BX120" s="2">
        <f t="shared" si="67"/>
        <v>0</v>
      </c>
      <c r="BY120" s="2">
        <f t="shared" si="67"/>
        <v>0</v>
      </c>
      <c r="BZ120" s="2">
        <f t="shared" si="67"/>
        <v>0</v>
      </c>
      <c r="CA120" s="2">
        <f t="shared" si="67"/>
        <v>0</v>
      </c>
      <c r="CB120" s="2">
        <f t="shared" si="67"/>
        <v>0</v>
      </c>
      <c r="CC120" s="2">
        <f t="shared" si="67"/>
        <v>0</v>
      </c>
      <c r="CD120" s="2">
        <f t="shared" si="67"/>
        <v>0</v>
      </c>
      <c r="CE120" s="2">
        <f t="shared" si="67"/>
        <v>0</v>
      </c>
      <c r="CF120" s="2">
        <f t="shared" si="67"/>
        <v>0</v>
      </c>
      <c r="CG120" s="2">
        <f t="shared" si="67"/>
        <v>0</v>
      </c>
      <c r="CH120" s="2">
        <f t="shared" si="67"/>
        <v>0</v>
      </c>
      <c r="CI120" s="2">
        <f t="shared" si="67"/>
        <v>0</v>
      </c>
      <c r="CJ120" s="2">
        <f t="shared" si="67"/>
        <v>0</v>
      </c>
      <c r="CK120" s="2">
        <f t="shared" si="67"/>
        <v>0</v>
      </c>
      <c r="CL120" s="2">
        <f t="shared" si="67"/>
        <v>0</v>
      </c>
      <c r="CM120" s="2">
        <f t="shared" si="67"/>
        <v>0</v>
      </c>
      <c r="CN120" s="2">
        <f t="shared" si="67"/>
        <v>0</v>
      </c>
    </row>
    <row r="121" spans="1:92" x14ac:dyDescent="0.2">
      <c r="A121" s="2">
        <v>31</v>
      </c>
      <c r="B121" s="3">
        <v>35034</v>
      </c>
      <c r="C121" s="2">
        <f t="shared" si="58"/>
        <v>4.4646456774193553</v>
      </c>
      <c r="D121" s="2">
        <f t="shared" si="58"/>
        <v>5.5803548387096773E-2</v>
      </c>
      <c r="E121" s="2">
        <f t="shared" ref="E121:AJ121" si="68">(E25/1000000)/$A121</f>
        <v>1.3206000000000001E-2</v>
      </c>
      <c r="F121" s="2">
        <f t="shared" si="68"/>
        <v>2.8109838709677419E-2</v>
      </c>
      <c r="G121" s="2">
        <f t="shared" si="68"/>
        <v>2.8116225806451612E-2</v>
      </c>
      <c r="H121" s="2">
        <f t="shared" si="68"/>
        <v>2.4384645161290325E-2</v>
      </c>
      <c r="I121" s="2">
        <f t="shared" si="68"/>
        <v>3.0238838709677422E-2</v>
      </c>
      <c r="J121" s="2">
        <f t="shared" si="68"/>
        <v>2.3458774193548387E-2</v>
      </c>
      <c r="K121" s="2">
        <f t="shared" si="68"/>
        <v>3.0416903225806452E-2</v>
      </c>
      <c r="L121" s="2">
        <f t="shared" si="68"/>
        <v>2.6545000000000003E-2</v>
      </c>
      <c r="M121" s="2">
        <f t="shared" si="68"/>
        <v>2.4370483870967741E-2</v>
      </c>
      <c r="N121" s="2">
        <f t="shared" si="68"/>
        <v>8.9557612903225794E-2</v>
      </c>
      <c r="O121" s="2">
        <f t="shared" si="68"/>
        <v>3.3341387096774193E-2</v>
      </c>
      <c r="P121" s="2">
        <f t="shared" si="68"/>
        <v>4.7775870967741933E-2</v>
      </c>
      <c r="Q121" s="2">
        <f t="shared" si="68"/>
        <v>3.5955387096774191E-2</v>
      </c>
      <c r="R121" s="2">
        <f t="shared" si="68"/>
        <v>3.4708516129032259E-2</v>
      </c>
      <c r="S121" s="2">
        <f t="shared" si="68"/>
        <v>3.3875129032258068E-2</v>
      </c>
      <c r="T121" s="2">
        <f t="shared" si="68"/>
        <v>4.218890322580645E-2</v>
      </c>
      <c r="U121" s="2">
        <f t="shared" si="68"/>
        <v>4.9318064516129037E-2</v>
      </c>
      <c r="V121" s="2">
        <f t="shared" si="68"/>
        <v>5.637609677419355E-2</v>
      </c>
      <c r="W121" s="2">
        <f t="shared" si="68"/>
        <v>3.9730838709677425E-2</v>
      </c>
      <c r="X121" s="2">
        <f t="shared" si="68"/>
        <v>2.4222064516129033E-2</v>
      </c>
      <c r="Y121" s="2">
        <f t="shared" si="68"/>
        <v>6.7687580645161283E-2</v>
      </c>
      <c r="Z121" s="2">
        <f t="shared" si="68"/>
        <v>5.2612483870967744E-2</v>
      </c>
      <c r="AA121" s="2">
        <f t="shared" si="68"/>
        <v>3.0047354838709676E-2</v>
      </c>
      <c r="AB121" s="2">
        <f t="shared" si="68"/>
        <v>0</v>
      </c>
      <c r="AC121" s="2">
        <f t="shared" si="68"/>
        <v>0</v>
      </c>
      <c r="AD121" s="2">
        <f t="shared" si="68"/>
        <v>0</v>
      </c>
      <c r="AE121" s="2">
        <f t="shared" si="68"/>
        <v>0</v>
      </c>
      <c r="AF121" s="2">
        <f t="shared" si="68"/>
        <v>0</v>
      </c>
      <c r="AG121" s="2">
        <f t="shared" si="68"/>
        <v>0</v>
      </c>
      <c r="AH121" s="2">
        <f t="shared" si="68"/>
        <v>0</v>
      </c>
      <c r="AI121" s="2">
        <f t="shared" si="68"/>
        <v>0</v>
      </c>
      <c r="AJ121" s="2">
        <f t="shared" si="68"/>
        <v>0</v>
      </c>
      <c r="AK121" s="2">
        <f t="shared" ref="AK121:BP121" si="69">(AK25/1000000)/$A121</f>
        <v>0</v>
      </c>
      <c r="AL121" s="2">
        <f t="shared" si="69"/>
        <v>0</v>
      </c>
      <c r="AM121" s="2">
        <f t="shared" si="69"/>
        <v>0</v>
      </c>
      <c r="AN121" s="2">
        <f t="shared" si="69"/>
        <v>0</v>
      </c>
      <c r="AO121" s="2">
        <f t="shared" si="69"/>
        <v>0</v>
      </c>
      <c r="AP121" s="2">
        <f t="shared" si="69"/>
        <v>0</v>
      </c>
      <c r="AQ121" s="2">
        <f t="shared" si="69"/>
        <v>0</v>
      </c>
      <c r="AR121" s="2">
        <f t="shared" si="69"/>
        <v>0</v>
      </c>
      <c r="AS121" s="2">
        <f t="shared" si="69"/>
        <v>0</v>
      </c>
      <c r="AT121" s="2">
        <f t="shared" si="69"/>
        <v>0</v>
      </c>
      <c r="AU121" s="2">
        <f t="shared" si="69"/>
        <v>0</v>
      </c>
      <c r="AV121" s="2">
        <f t="shared" si="69"/>
        <v>0</v>
      </c>
      <c r="AW121" s="2">
        <f t="shared" si="69"/>
        <v>0</v>
      </c>
      <c r="AX121" s="2">
        <f t="shared" si="69"/>
        <v>0</v>
      </c>
      <c r="AY121" s="2">
        <f t="shared" si="69"/>
        <v>0</v>
      </c>
      <c r="AZ121" s="2">
        <f t="shared" si="69"/>
        <v>0</v>
      </c>
      <c r="BA121" s="2">
        <f t="shared" si="69"/>
        <v>0</v>
      </c>
      <c r="BB121" s="2">
        <f t="shared" si="69"/>
        <v>0</v>
      </c>
      <c r="BC121" s="2">
        <f t="shared" si="69"/>
        <v>0</v>
      </c>
      <c r="BD121" s="2">
        <f t="shared" si="69"/>
        <v>0</v>
      </c>
      <c r="BE121" s="2">
        <f t="shared" si="69"/>
        <v>0</v>
      </c>
      <c r="BF121" s="2">
        <f t="shared" si="69"/>
        <v>0</v>
      </c>
      <c r="BG121" s="2">
        <f t="shared" si="69"/>
        <v>0</v>
      </c>
      <c r="BH121" s="2">
        <f t="shared" si="69"/>
        <v>0</v>
      </c>
      <c r="BI121" s="2">
        <f t="shared" si="69"/>
        <v>0</v>
      </c>
      <c r="BJ121" s="2">
        <f t="shared" si="69"/>
        <v>0</v>
      </c>
      <c r="BK121" s="2">
        <f t="shared" si="69"/>
        <v>0</v>
      </c>
      <c r="BL121" s="2">
        <f t="shared" si="69"/>
        <v>0</v>
      </c>
      <c r="BM121" s="2">
        <f t="shared" si="69"/>
        <v>0</v>
      </c>
      <c r="BN121" s="2">
        <f t="shared" si="69"/>
        <v>0</v>
      </c>
      <c r="BO121" s="2">
        <f t="shared" si="69"/>
        <v>0</v>
      </c>
      <c r="BP121" s="2">
        <f t="shared" si="69"/>
        <v>0</v>
      </c>
      <c r="BQ121" s="2">
        <f t="shared" ref="BQ121:CN121" si="70">(BQ25/1000000)/$A121</f>
        <v>0</v>
      </c>
      <c r="BR121" s="2">
        <f t="shared" si="70"/>
        <v>0</v>
      </c>
      <c r="BS121" s="2">
        <f t="shared" si="70"/>
        <v>0</v>
      </c>
      <c r="BT121" s="2">
        <f t="shared" si="70"/>
        <v>0</v>
      </c>
      <c r="BU121" s="2">
        <f t="shared" si="70"/>
        <v>0</v>
      </c>
      <c r="BV121" s="2">
        <f t="shared" si="70"/>
        <v>0</v>
      </c>
      <c r="BW121" s="2">
        <f t="shared" si="70"/>
        <v>0</v>
      </c>
      <c r="BX121" s="2">
        <f t="shared" si="70"/>
        <v>0</v>
      </c>
      <c r="BY121" s="2">
        <f t="shared" si="70"/>
        <v>0</v>
      </c>
      <c r="BZ121" s="2">
        <f t="shared" si="70"/>
        <v>0</v>
      </c>
      <c r="CA121" s="2">
        <f t="shared" si="70"/>
        <v>0</v>
      </c>
      <c r="CB121" s="2">
        <f t="shared" si="70"/>
        <v>0</v>
      </c>
      <c r="CC121" s="2">
        <f t="shared" si="70"/>
        <v>0</v>
      </c>
      <c r="CD121" s="2">
        <f t="shared" si="70"/>
        <v>0</v>
      </c>
      <c r="CE121" s="2">
        <f t="shared" si="70"/>
        <v>0</v>
      </c>
      <c r="CF121" s="2">
        <f t="shared" si="70"/>
        <v>0</v>
      </c>
      <c r="CG121" s="2">
        <f t="shared" si="70"/>
        <v>0</v>
      </c>
      <c r="CH121" s="2">
        <f t="shared" si="70"/>
        <v>0</v>
      </c>
      <c r="CI121" s="2">
        <f t="shared" si="70"/>
        <v>0</v>
      </c>
      <c r="CJ121" s="2">
        <f t="shared" si="70"/>
        <v>0</v>
      </c>
      <c r="CK121" s="2">
        <f t="shared" si="70"/>
        <v>0</v>
      </c>
      <c r="CL121" s="2">
        <f t="shared" si="70"/>
        <v>0</v>
      </c>
      <c r="CM121" s="2">
        <f t="shared" si="70"/>
        <v>0</v>
      </c>
      <c r="CN121" s="2">
        <f t="shared" si="70"/>
        <v>0</v>
      </c>
    </row>
    <row r="122" spans="1:92" x14ac:dyDescent="0.2">
      <c r="A122" s="2">
        <v>31</v>
      </c>
      <c r="B122" s="3">
        <v>35065</v>
      </c>
      <c r="C122" s="2">
        <f t="shared" si="58"/>
        <v>4.4830304193548383</v>
      </c>
      <c r="D122" s="2">
        <f t="shared" si="58"/>
        <v>5.9560064516129031E-2</v>
      </c>
      <c r="E122" s="2">
        <f t="shared" ref="E122:AJ122" si="71">(E26/1000000)/$A122</f>
        <v>1.3264096774193549E-2</v>
      </c>
      <c r="F122" s="2">
        <f t="shared" si="71"/>
        <v>2.8031870967741936E-2</v>
      </c>
      <c r="G122" s="2">
        <f t="shared" si="71"/>
        <v>3.027974193548387E-2</v>
      </c>
      <c r="H122" s="2">
        <f t="shared" si="71"/>
        <v>2.3514258064516128E-2</v>
      </c>
      <c r="I122" s="2">
        <f t="shared" si="71"/>
        <v>2.864725806451613E-2</v>
      </c>
      <c r="J122" s="2">
        <f t="shared" si="71"/>
        <v>2.4474387096774193E-2</v>
      </c>
      <c r="K122" s="2">
        <f t="shared" si="71"/>
        <v>3.2022290322580645E-2</v>
      </c>
      <c r="L122" s="2">
        <f t="shared" si="71"/>
        <v>2.6262483870967742E-2</v>
      </c>
      <c r="M122" s="2">
        <f t="shared" si="71"/>
        <v>2.2639612903225807E-2</v>
      </c>
      <c r="N122" s="2">
        <f t="shared" si="71"/>
        <v>9.2521516129032269E-2</v>
      </c>
      <c r="O122" s="2">
        <f t="shared" si="71"/>
        <v>3.1400258064516129E-2</v>
      </c>
      <c r="P122" s="2">
        <f t="shared" si="71"/>
        <v>4.2936064516129031E-2</v>
      </c>
      <c r="Q122" s="2">
        <f t="shared" si="71"/>
        <v>3.4538290322580642E-2</v>
      </c>
      <c r="R122" s="2">
        <f t="shared" si="71"/>
        <v>3.6289999999999996E-2</v>
      </c>
      <c r="S122" s="2">
        <f t="shared" si="71"/>
        <v>3.2900096774193546E-2</v>
      </c>
      <c r="T122" s="2">
        <f t="shared" si="71"/>
        <v>4.1242709677419352E-2</v>
      </c>
      <c r="U122" s="2">
        <f t="shared" si="71"/>
        <v>4.6622935483870968E-2</v>
      </c>
      <c r="V122" s="2">
        <f t="shared" si="71"/>
        <v>5.8370290322580648E-2</v>
      </c>
      <c r="W122" s="2">
        <f t="shared" si="71"/>
        <v>4.2408709677419353E-2</v>
      </c>
      <c r="X122" s="2">
        <f t="shared" si="71"/>
        <v>3.1987387096774192E-2</v>
      </c>
      <c r="Y122" s="2">
        <f t="shared" si="71"/>
        <v>6.3850322580645158E-2</v>
      </c>
      <c r="Z122" s="2">
        <f t="shared" si="71"/>
        <v>5.1662E-2</v>
      </c>
      <c r="AA122" s="2">
        <f t="shared" si="71"/>
        <v>4.9195677419354843E-2</v>
      </c>
      <c r="AB122" s="2">
        <f t="shared" si="71"/>
        <v>3.8644258064516129E-2</v>
      </c>
      <c r="AC122" s="2">
        <f t="shared" si="71"/>
        <v>0</v>
      </c>
      <c r="AD122" s="2">
        <f t="shared" si="71"/>
        <v>0</v>
      </c>
      <c r="AE122" s="2">
        <f t="shared" si="71"/>
        <v>0</v>
      </c>
      <c r="AF122" s="2">
        <f t="shared" si="71"/>
        <v>0</v>
      </c>
      <c r="AG122" s="2">
        <f t="shared" si="71"/>
        <v>0</v>
      </c>
      <c r="AH122" s="2">
        <f t="shared" si="71"/>
        <v>0</v>
      </c>
      <c r="AI122" s="2">
        <f t="shared" si="71"/>
        <v>0</v>
      </c>
      <c r="AJ122" s="2">
        <f t="shared" si="71"/>
        <v>0</v>
      </c>
      <c r="AK122" s="2">
        <f t="shared" ref="AK122:BP122" si="72">(AK26/1000000)/$A122</f>
        <v>0</v>
      </c>
      <c r="AL122" s="2">
        <f t="shared" si="72"/>
        <v>0</v>
      </c>
      <c r="AM122" s="2">
        <f t="shared" si="72"/>
        <v>0</v>
      </c>
      <c r="AN122" s="2">
        <f t="shared" si="72"/>
        <v>0</v>
      </c>
      <c r="AO122" s="2">
        <f t="shared" si="72"/>
        <v>0</v>
      </c>
      <c r="AP122" s="2">
        <f t="shared" si="72"/>
        <v>0</v>
      </c>
      <c r="AQ122" s="2">
        <f t="shared" si="72"/>
        <v>0</v>
      </c>
      <c r="AR122" s="2">
        <f t="shared" si="72"/>
        <v>0</v>
      </c>
      <c r="AS122" s="2">
        <f t="shared" si="72"/>
        <v>0</v>
      </c>
      <c r="AT122" s="2">
        <f t="shared" si="72"/>
        <v>0</v>
      </c>
      <c r="AU122" s="2">
        <f t="shared" si="72"/>
        <v>0</v>
      </c>
      <c r="AV122" s="2">
        <f t="shared" si="72"/>
        <v>0</v>
      </c>
      <c r="AW122" s="2">
        <f t="shared" si="72"/>
        <v>0</v>
      </c>
      <c r="AX122" s="2">
        <f t="shared" si="72"/>
        <v>0</v>
      </c>
      <c r="AY122" s="2">
        <f t="shared" si="72"/>
        <v>0</v>
      </c>
      <c r="AZ122" s="2">
        <f t="shared" si="72"/>
        <v>0</v>
      </c>
      <c r="BA122" s="2">
        <f t="shared" si="72"/>
        <v>0</v>
      </c>
      <c r="BB122" s="2">
        <f t="shared" si="72"/>
        <v>0</v>
      </c>
      <c r="BC122" s="2">
        <f t="shared" si="72"/>
        <v>0</v>
      </c>
      <c r="BD122" s="2">
        <f t="shared" si="72"/>
        <v>0</v>
      </c>
      <c r="BE122" s="2">
        <f t="shared" si="72"/>
        <v>0</v>
      </c>
      <c r="BF122" s="2">
        <f t="shared" si="72"/>
        <v>0</v>
      </c>
      <c r="BG122" s="2">
        <f t="shared" si="72"/>
        <v>0</v>
      </c>
      <c r="BH122" s="2">
        <f t="shared" si="72"/>
        <v>0</v>
      </c>
      <c r="BI122" s="2">
        <f t="shared" si="72"/>
        <v>0</v>
      </c>
      <c r="BJ122" s="2">
        <f t="shared" si="72"/>
        <v>0</v>
      </c>
      <c r="BK122" s="2">
        <f t="shared" si="72"/>
        <v>0</v>
      </c>
      <c r="BL122" s="2">
        <f t="shared" si="72"/>
        <v>0</v>
      </c>
      <c r="BM122" s="2">
        <f t="shared" si="72"/>
        <v>0</v>
      </c>
      <c r="BN122" s="2">
        <f t="shared" si="72"/>
        <v>0</v>
      </c>
      <c r="BO122" s="2">
        <f t="shared" si="72"/>
        <v>0</v>
      </c>
      <c r="BP122" s="2">
        <f t="shared" si="72"/>
        <v>0</v>
      </c>
      <c r="BQ122" s="2">
        <f t="shared" ref="BQ122:CN122" si="73">(BQ26/1000000)/$A122</f>
        <v>0</v>
      </c>
      <c r="BR122" s="2">
        <f t="shared" si="73"/>
        <v>0</v>
      </c>
      <c r="BS122" s="2">
        <f t="shared" si="73"/>
        <v>0</v>
      </c>
      <c r="BT122" s="2">
        <f t="shared" si="73"/>
        <v>0</v>
      </c>
      <c r="BU122" s="2">
        <f t="shared" si="73"/>
        <v>0</v>
      </c>
      <c r="BV122" s="2">
        <f t="shared" si="73"/>
        <v>0</v>
      </c>
      <c r="BW122" s="2">
        <f t="shared" si="73"/>
        <v>0</v>
      </c>
      <c r="BX122" s="2">
        <f t="shared" si="73"/>
        <v>0</v>
      </c>
      <c r="BY122" s="2">
        <f t="shared" si="73"/>
        <v>0</v>
      </c>
      <c r="BZ122" s="2">
        <f t="shared" si="73"/>
        <v>0</v>
      </c>
      <c r="CA122" s="2">
        <f t="shared" si="73"/>
        <v>0</v>
      </c>
      <c r="CB122" s="2">
        <f t="shared" si="73"/>
        <v>0</v>
      </c>
      <c r="CC122" s="2">
        <f t="shared" si="73"/>
        <v>0</v>
      </c>
      <c r="CD122" s="2">
        <f t="shared" si="73"/>
        <v>0</v>
      </c>
      <c r="CE122" s="2">
        <f t="shared" si="73"/>
        <v>0</v>
      </c>
      <c r="CF122" s="2">
        <f t="shared" si="73"/>
        <v>0</v>
      </c>
      <c r="CG122" s="2">
        <f t="shared" si="73"/>
        <v>0</v>
      </c>
      <c r="CH122" s="2">
        <f t="shared" si="73"/>
        <v>0</v>
      </c>
      <c r="CI122" s="2">
        <f t="shared" si="73"/>
        <v>0</v>
      </c>
      <c r="CJ122" s="2">
        <f t="shared" si="73"/>
        <v>0</v>
      </c>
      <c r="CK122" s="2">
        <f t="shared" si="73"/>
        <v>0</v>
      </c>
      <c r="CL122" s="2">
        <f t="shared" si="73"/>
        <v>0</v>
      </c>
      <c r="CM122" s="2">
        <f t="shared" si="73"/>
        <v>0</v>
      </c>
      <c r="CN122" s="2">
        <f t="shared" si="73"/>
        <v>0</v>
      </c>
    </row>
    <row r="123" spans="1:92" x14ac:dyDescent="0.2">
      <c r="A123" s="2">
        <v>29</v>
      </c>
      <c r="B123" s="3">
        <v>35096</v>
      </c>
      <c r="C123" s="2">
        <f t="shared" si="58"/>
        <v>4.4934227241379308</v>
      </c>
      <c r="D123" s="2">
        <f t="shared" si="58"/>
        <v>6.34541724137931E-2</v>
      </c>
      <c r="E123" s="2">
        <f t="shared" ref="E123:AJ123" si="74">(E27/1000000)/$A123</f>
        <v>1.2802620689655172E-2</v>
      </c>
      <c r="F123" s="2">
        <f t="shared" si="74"/>
        <v>2.7792034482758621E-2</v>
      </c>
      <c r="G123" s="2">
        <f t="shared" si="74"/>
        <v>3.2063620689655174E-2</v>
      </c>
      <c r="H123" s="2">
        <f t="shared" si="74"/>
        <v>2.2080793103448276E-2</v>
      </c>
      <c r="I123" s="2">
        <f t="shared" si="74"/>
        <v>2.7563655172413794E-2</v>
      </c>
      <c r="J123" s="2">
        <f t="shared" si="74"/>
        <v>2.586186206896552E-2</v>
      </c>
      <c r="K123" s="2">
        <f t="shared" si="74"/>
        <v>3.2945965517241375E-2</v>
      </c>
      <c r="L123" s="2">
        <f t="shared" si="74"/>
        <v>2.7683827586206897E-2</v>
      </c>
      <c r="M123" s="2">
        <f t="shared" si="74"/>
        <v>2.2958103448275861E-2</v>
      </c>
      <c r="N123" s="2">
        <f t="shared" si="74"/>
        <v>9.0892172413793104E-2</v>
      </c>
      <c r="O123" s="2">
        <f t="shared" si="74"/>
        <v>2.931703448275862E-2</v>
      </c>
      <c r="P123" s="2">
        <f t="shared" si="74"/>
        <v>3.9810896551724144E-2</v>
      </c>
      <c r="Q123" s="2">
        <f t="shared" si="74"/>
        <v>3.3306000000000002E-2</v>
      </c>
      <c r="R123" s="2">
        <f t="shared" si="74"/>
        <v>3.2185965517241379E-2</v>
      </c>
      <c r="S123" s="2">
        <f t="shared" si="74"/>
        <v>3.3410586206896548E-2</v>
      </c>
      <c r="T123" s="2">
        <f t="shared" si="74"/>
        <v>4.1587275862068965E-2</v>
      </c>
      <c r="U123" s="2">
        <f t="shared" si="74"/>
        <v>5.0916000000000003E-2</v>
      </c>
      <c r="V123" s="2">
        <f t="shared" si="74"/>
        <v>5.0786586206896557E-2</v>
      </c>
      <c r="W123" s="2">
        <f t="shared" si="74"/>
        <v>4.1727068965517242E-2</v>
      </c>
      <c r="X123" s="2">
        <f t="shared" si="74"/>
        <v>2.673493103448276E-2</v>
      </c>
      <c r="Y123" s="2">
        <f t="shared" si="74"/>
        <v>6.3975103448275866E-2</v>
      </c>
      <c r="Z123" s="2">
        <f t="shared" si="74"/>
        <v>5.3127655172413794E-2</v>
      </c>
      <c r="AA123" s="2">
        <f t="shared" si="74"/>
        <v>5.0601103448275862E-2</v>
      </c>
      <c r="AB123" s="2">
        <f t="shared" si="74"/>
        <v>6.0170000000000001E-2</v>
      </c>
      <c r="AC123" s="2">
        <f t="shared" si="74"/>
        <v>2.8005241379310344E-2</v>
      </c>
      <c r="AD123" s="2">
        <f t="shared" si="74"/>
        <v>0</v>
      </c>
      <c r="AE123" s="2">
        <f t="shared" si="74"/>
        <v>0</v>
      </c>
      <c r="AF123" s="2">
        <f t="shared" si="74"/>
        <v>0</v>
      </c>
      <c r="AG123" s="2">
        <f t="shared" si="74"/>
        <v>0</v>
      </c>
      <c r="AH123" s="2">
        <f t="shared" si="74"/>
        <v>0</v>
      </c>
      <c r="AI123" s="2">
        <f t="shared" si="74"/>
        <v>0</v>
      </c>
      <c r="AJ123" s="2">
        <f t="shared" si="74"/>
        <v>0</v>
      </c>
      <c r="AK123" s="2">
        <f t="shared" ref="AK123:BP123" si="75">(AK27/1000000)/$A123</f>
        <v>0</v>
      </c>
      <c r="AL123" s="2">
        <f t="shared" si="75"/>
        <v>0</v>
      </c>
      <c r="AM123" s="2">
        <f t="shared" si="75"/>
        <v>0</v>
      </c>
      <c r="AN123" s="2">
        <f t="shared" si="75"/>
        <v>0</v>
      </c>
      <c r="AO123" s="2">
        <f t="shared" si="75"/>
        <v>0</v>
      </c>
      <c r="AP123" s="2">
        <f t="shared" si="75"/>
        <v>0</v>
      </c>
      <c r="AQ123" s="2">
        <f t="shared" si="75"/>
        <v>0</v>
      </c>
      <c r="AR123" s="2">
        <f t="shared" si="75"/>
        <v>0</v>
      </c>
      <c r="AS123" s="2">
        <f t="shared" si="75"/>
        <v>0</v>
      </c>
      <c r="AT123" s="2">
        <f t="shared" si="75"/>
        <v>0</v>
      </c>
      <c r="AU123" s="2">
        <f t="shared" si="75"/>
        <v>0</v>
      </c>
      <c r="AV123" s="2">
        <f t="shared" si="75"/>
        <v>0</v>
      </c>
      <c r="AW123" s="2">
        <f t="shared" si="75"/>
        <v>0</v>
      </c>
      <c r="AX123" s="2">
        <f t="shared" si="75"/>
        <v>0</v>
      </c>
      <c r="AY123" s="2">
        <f t="shared" si="75"/>
        <v>0</v>
      </c>
      <c r="AZ123" s="2">
        <f t="shared" si="75"/>
        <v>0</v>
      </c>
      <c r="BA123" s="2">
        <f t="shared" si="75"/>
        <v>0</v>
      </c>
      <c r="BB123" s="2">
        <f t="shared" si="75"/>
        <v>0</v>
      </c>
      <c r="BC123" s="2">
        <f t="shared" si="75"/>
        <v>0</v>
      </c>
      <c r="BD123" s="2">
        <f t="shared" si="75"/>
        <v>0</v>
      </c>
      <c r="BE123" s="2">
        <f t="shared" si="75"/>
        <v>0</v>
      </c>
      <c r="BF123" s="2">
        <f t="shared" si="75"/>
        <v>0</v>
      </c>
      <c r="BG123" s="2">
        <f t="shared" si="75"/>
        <v>0</v>
      </c>
      <c r="BH123" s="2">
        <f t="shared" si="75"/>
        <v>0</v>
      </c>
      <c r="BI123" s="2">
        <f t="shared" si="75"/>
        <v>0</v>
      </c>
      <c r="BJ123" s="2">
        <f t="shared" si="75"/>
        <v>0</v>
      </c>
      <c r="BK123" s="2">
        <f t="shared" si="75"/>
        <v>0</v>
      </c>
      <c r="BL123" s="2">
        <f t="shared" si="75"/>
        <v>0</v>
      </c>
      <c r="BM123" s="2">
        <f t="shared" si="75"/>
        <v>0</v>
      </c>
      <c r="BN123" s="2">
        <f t="shared" si="75"/>
        <v>0</v>
      </c>
      <c r="BO123" s="2">
        <f t="shared" si="75"/>
        <v>0</v>
      </c>
      <c r="BP123" s="2">
        <f t="shared" si="75"/>
        <v>0</v>
      </c>
      <c r="BQ123" s="2">
        <f t="shared" ref="BQ123:CN123" si="76">(BQ27/1000000)/$A123</f>
        <v>0</v>
      </c>
      <c r="BR123" s="2">
        <f t="shared" si="76"/>
        <v>0</v>
      </c>
      <c r="BS123" s="2">
        <f t="shared" si="76"/>
        <v>0</v>
      </c>
      <c r="BT123" s="2">
        <f t="shared" si="76"/>
        <v>0</v>
      </c>
      <c r="BU123" s="2">
        <f t="shared" si="76"/>
        <v>0</v>
      </c>
      <c r="BV123" s="2">
        <f t="shared" si="76"/>
        <v>0</v>
      </c>
      <c r="BW123" s="2">
        <f t="shared" si="76"/>
        <v>0</v>
      </c>
      <c r="BX123" s="2">
        <f t="shared" si="76"/>
        <v>0</v>
      </c>
      <c r="BY123" s="2">
        <f t="shared" si="76"/>
        <v>0</v>
      </c>
      <c r="BZ123" s="2">
        <f t="shared" si="76"/>
        <v>0</v>
      </c>
      <c r="CA123" s="2">
        <f t="shared" si="76"/>
        <v>0</v>
      </c>
      <c r="CB123" s="2">
        <f t="shared" si="76"/>
        <v>0</v>
      </c>
      <c r="CC123" s="2">
        <f t="shared" si="76"/>
        <v>0</v>
      </c>
      <c r="CD123" s="2">
        <f t="shared" si="76"/>
        <v>0</v>
      </c>
      <c r="CE123" s="2">
        <f t="shared" si="76"/>
        <v>0</v>
      </c>
      <c r="CF123" s="2">
        <f t="shared" si="76"/>
        <v>0</v>
      </c>
      <c r="CG123" s="2">
        <f t="shared" si="76"/>
        <v>0</v>
      </c>
      <c r="CH123" s="2">
        <f t="shared" si="76"/>
        <v>0</v>
      </c>
      <c r="CI123" s="2">
        <f t="shared" si="76"/>
        <v>0</v>
      </c>
      <c r="CJ123" s="2">
        <f t="shared" si="76"/>
        <v>0</v>
      </c>
      <c r="CK123" s="2">
        <f t="shared" si="76"/>
        <v>0</v>
      </c>
      <c r="CL123" s="2">
        <f t="shared" si="76"/>
        <v>0</v>
      </c>
      <c r="CM123" s="2">
        <f t="shared" si="76"/>
        <v>0</v>
      </c>
      <c r="CN123" s="2">
        <f t="shared" si="76"/>
        <v>0</v>
      </c>
    </row>
    <row r="124" spans="1:92" x14ac:dyDescent="0.2">
      <c r="A124" s="2">
        <v>31</v>
      </c>
      <c r="B124" s="3">
        <v>35125</v>
      </c>
      <c r="C124" s="2">
        <f t="shared" si="58"/>
        <v>4.4451787741935487</v>
      </c>
      <c r="D124" s="2">
        <f t="shared" si="58"/>
        <v>5.9779806451612905E-2</v>
      </c>
      <c r="E124" s="2">
        <f t="shared" ref="E124:AJ124" si="77">(E28/1000000)/$A124</f>
        <v>1.2674709677419354E-2</v>
      </c>
      <c r="F124" s="2">
        <f t="shared" si="77"/>
        <v>2.7905064516129032E-2</v>
      </c>
      <c r="G124" s="2">
        <f t="shared" si="77"/>
        <v>3.1731193548387097E-2</v>
      </c>
      <c r="H124" s="2">
        <f t="shared" si="77"/>
        <v>2.353890322580645E-2</v>
      </c>
      <c r="I124" s="2">
        <f t="shared" si="77"/>
        <v>2.8274935483870969E-2</v>
      </c>
      <c r="J124" s="2">
        <f t="shared" si="77"/>
        <v>2.5639967741935481E-2</v>
      </c>
      <c r="K124" s="2">
        <f t="shared" si="77"/>
        <v>3.0212677419354839E-2</v>
      </c>
      <c r="L124" s="2">
        <f t="shared" si="77"/>
        <v>2.4021419354838709E-2</v>
      </c>
      <c r="M124" s="2">
        <f t="shared" si="77"/>
        <v>2.0911258064516127E-2</v>
      </c>
      <c r="N124" s="2">
        <f t="shared" si="77"/>
        <v>0.10109941935483871</v>
      </c>
      <c r="O124" s="2">
        <f t="shared" si="77"/>
        <v>2.9137580645161289E-2</v>
      </c>
      <c r="P124" s="2">
        <f t="shared" si="77"/>
        <v>4.3440161290322583E-2</v>
      </c>
      <c r="Q124" s="2">
        <f t="shared" si="77"/>
        <v>3.3095516129032256E-2</v>
      </c>
      <c r="R124" s="2">
        <f t="shared" si="77"/>
        <v>3.1385709677419354E-2</v>
      </c>
      <c r="S124" s="2">
        <f t="shared" si="77"/>
        <v>3.3723580645161289E-2</v>
      </c>
      <c r="T124" s="2">
        <f t="shared" si="77"/>
        <v>3.8669129032258061E-2</v>
      </c>
      <c r="U124" s="2">
        <f t="shared" si="77"/>
        <v>4.895170967741936E-2</v>
      </c>
      <c r="V124" s="2">
        <f t="shared" si="77"/>
        <v>5.0337354838709672E-2</v>
      </c>
      <c r="W124" s="2">
        <f t="shared" si="77"/>
        <v>3.9842290322580645E-2</v>
      </c>
      <c r="X124" s="2">
        <f t="shared" si="77"/>
        <v>2.5814935483870965E-2</v>
      </c>
      <c r="Y124" s="2">
        <f t="shared" si="77"/>
        <v>5.692409677419355E-2</v>
      </c>
      <c r="Z124" s="2">
        <f t="shared" si="77"/>
        <v>5.1557064516129028E-2</v>
      </c>
      <c r="AA124" s="2">
        <f t="shared" si="77"/>
        <v>4.401593548387097E-2</v>
      </c>
      <c r="AB124" s="2">
        <f t="shared" si="77"/>
        <v>5.7258677419354836E-2</v>
      </c>
      <c r="AC124" s="2">
        <f t="shared" si="77"/>
        <v>4.5768064516129033E-2</v>
      </c>
      <c r="AD124" s="2">
        <f t="shared" si="77"/>
        <v>3.0226903225806453E-2</v>
      </c>
      <c r="AE124" s="2">
        <f t="shared" si="77"/>
        <v>0</v>
      </c>
      <c r="AF124" s="2">
        <f t="shared" si="77"/>
        <v>0</v>
      </c>
      <c r="AG124" s="2">
        <f t="shared" si="77"/>
        <v>0</v>
      </c>
      <c r="AH124" s="2">
        <f t="shared" si="77"/>
        <v>0</v>
      </c>
      <c r="AI124" s="2">
        <f t="shared" si="77"/>
        <v>0</v>
      </c>
      <c r="AJ124" s="2">
        <f t="shared" si="77"/>
        <v>0</v>
      </c>
      <c r="AK124" s="2">
        <f t="shared" ref="AK124:BP124" si="78">(AK28/1000000)/$A124</f>
        <v>0</v>
      </c>
      <c r="AL124" s="2">
        <f t="shared" si="78"/>
        <v>0</v>
      </c>
      <c r="AM124" s="2">
        <f t="shared" si="78"/>
        <v>0</v>
      </c>
      <c r="AN124" s="2">
        <f t="shared" si="78"/>
        <v>0</v>
      </c>
      <c r="AO124" s="2">
        <f t="shared" si="78"/>
        <v>0</v>
      </c>
      <c r="AP124" s="2">
        <f t="shared" si="78"/>
        <v>0</v>
      </c>
      <c r="AQ124" s="2">
        <f t="shared" si="78"/>
        <v>0</v>
      </c>
      <c r="AR124" s="2">
        <f t="shared" si="78"/>
        <v>0</v>
      </c>
      <c r="AS124" s="2">
        <f t="shared" si="78"/>
        <v>0</v>
      </c>
      <c r="AT124" s="2">
        <f t="shared" si="78"/>
        <v>0</v>
      </c>
      <c r="AU124" s="2">
        <f t="shared" si="78"/>
        <v>0</v>
      </c>
      <c r="AV124" s="2">
        <f t="shared" si="78"/>
        <v>0</v>
      </c>
      <c r="AW124" s="2">
        <f t="shared" si="78"/>
        <v>0</v>
      </c>
      <c r="AX124" s="2">
        <f t="shared" si="78"/>
        <v>0</v>
      </c>
      <c r="AY124" s="2">
        <f t="shared" si="78"/>
        <v>0</v>
      </c>
      <c r="AZ124" s="2">
        <f t="shared" si="78"/>
        <v>0</v>
      </c>
      <c r="BA124" s="2">
        <f t="shared" si="78"/>
        <v>0</v>
      </c>
      <c r="BB124" s="2">
        <f t="shared" si="78"/>
        <v>0</v>
      </c>
      <c r="BC124" s="2">
        <f t="shared" si="78"/>
        <v>0</v>
      </c>
      <c r="BD124" s="2">
        <f t="shared" si="78"/>
        <v>0</v>
      </c>
      <c r="BE124" s="2">
        <f t="shared" si="78"/>
        <v>0</v>
      </c>
      <c r="BF124" s="2">
        <f t="shared" si="78"/>
        <v>0</v>
      </c>
      <c r="BG124" s="2">
        <f t="shared" si="78"/>
        <v>0</v>
      </c>
      <c r="BH124" s="2">
        <f t="shared" si="78"/>
        <v>0</v>
      </c>
      <c r="BI124" s="2">
        <f t="shared" si="78"/>
        <v>0</v>
      </c>
      <c r="BJ124" s="2">
        <f t="shared" si="78"/>
        <v>0</v>
      </c>
      <c r="BK124" s="2">
        <f t="shared" si="78"/>
        <v>0</v>
      </c>
      <c r="BL124" s="2">
        <f t="shared" si="78"/>
        <v>0</v>
      </c>
      <c r="BM124" s="2">
        <f t="shared" si="78"/>
        <v>0</v>
      </c>
      <c r="BN124" s="2">
        <f t="shared" si="78"/>
        <v>0</v>
      </c>
      <c r="BO124" s="2">
        <f t="shared" si="78"/>
        <v>0</v>
      </c>
      <c r="BP124" s="2">
        <f t="shared" si="78"/>
        <v>0</v>
      </c>
      <c r="BQ124" s="2">
        <f t="shared" ref="BQ124:CN124" si="79">(BQ28/1000000)/$A124</f>
        <v>0</v>
      </c>
      <c r="BR124" s="2">
        <f t="shared" si="79"/>
        <v>0</v>
      </c>
      <c r="BS124" s="2">
        <f t="shared" si="79"/>
        <v>0</v>
      </c>
      <c r="BT124" s="2">
        <f t="shared" si="79"/>
        <v>0</v>
      </c>
      <c r="BU124" s="2">
        <f t="shared" si="79"/>
        <v>0</v>
      </c>
      <c r="BV124" s="2">
        <f t="shared" si="79"/>
        <v>0</v>
      </c>
      <c r="BW124" s="2">
        <f t="shared" si="79"/>
        <v>0</v>
      </c>
      <c r="BX124" s="2">
        <f t="shared" si="79"/>
        <v>0</v>
      </c>
      <c r="BY124" s="2">
        <f t="shared" si="79"/>
        <v>0</v>
      </c>
      <c r="BZ124" s="2">
        <f t="shared" si="79"/>
        <v>0</v>
      </c>
      <c r="CA124" s="2">
        <f t="shared" si="79"/>
        <v>0</v>
      </c>
      <c r="CB124" s="2">
        <f t="shared" si="79"/>
        <v>0</v>
      </c>
      <c r="CC124" s="2">
        <f t="shared" si="79"/>
        <v>0</v>
      </c>
      <c r="CD124" s="2">
        <f t="shared" si="79"/>
        <v>0</v>
      </c>
      <c r="CE124" s="2">
        <f t="shared" si="79"/>
        <v>0</v>
      </c>
      <c r="CF124" s="2">
        <f t="shared" si="79"/>
        <v>0</v>
      </c>
      <c r="CG124" s="2">
        <f t="shared" si="79"/>
        <v>0</v>
      </c>
      <c r="CH124" s="2">
        <f t="shared" si="79"/>
        <v>0</v>
      </c>
      <c r="CI124" s="2">
        <f t="shared" si="79"/>
        <v>0</v>
      </c>
      <c r="CJ124" s="2">
        <f t="shared" si="79"/>
        <v>0</v>
      </c>
      <c r="CK124" s="2">
        <f t="shared" si="79"/>
        <v>0</v>
      </c>
      <c r="CL124" s="2">
        <f t="shared" si="79"/>
        <v>0</v>
      </c>
      <c r="CM124" s="2">
        <f t="shared" si="79"/>
        <v>0</v>
      </c>
      <c r="CN124" s="2">
        <f t="shared" si="79"/>
        <v>0</v>
      </c>
    </row>
    <row r="125" spans="1:92" x14ac:dyDescent="0.2">
      <c r="A125" s="2">
        <v>30</v>
      </c>
      <c r="B125" s="3">
        <v>35156</v>
      </c>
      <c r="C125" s="2">
        <f t="shared" si="58"/>
        <v>4.4278392333333327</v>
      </c>
      <c r="D125" s="2">
        <f t="shared" si="58"/>
        <v>5.7329233333333333E-2</v>
      </c>
      <c r="E125" s="2">
        <f t="shared" ref="E125:AJ125" si="80">(E29/1000000)/$A125</f>
        <v>1.34757E-2</v>
      </c>
      <c r="F125" s="2">
        <f t="shared" si="80"/>
        <v>2.8512233333333335E-2</v>
      </c>
      <c r="G125" s="2">
        <f t="shared" si="80"/>
        <v>3.1265766666666667E-2</v>
      </c>
      <c r="H125" s="2">
        <f t="shared" si="80"/>
        <v>2.3354866666666665E-2</v>
      </c>
      <c r="I125" s="2">
        <f t="shared" si="80"/>
        <v>2.6335866666666666E-2</v>
      </c>
      <c r="J125" s="2">
        <f t="shared" si="80"/>
        <v>2.6408933333333332E-2</v>
      </c>
      <c r="K125" s="2">
        <f t="shared" si="80"/>
        <v>2.9167833333333334E-2</v>
      </c>
      <c r="L125" s="2">
        <f t="shared" si="80"/>
        <v>2.4095499999999999E-2</v>
      </c>
      <c r="M125" s="2">
        <f t="shared" si="80"/>
        <v>2.3412066666666669E-2</v>
      </c>
      <c r="N125" s="2">
        <f t="shared" si="80"/>
        <v>0.10488610000000001</v>
      </c>
      <c r="O125" s="2">
        <f t="shared" si="80"/>
        <v>2.9500866666666667E-2</v>
      </c>
      <c r="P125" s="2">
        <f t="shared" si="80"/>
        <v>4.0787800000000006E-2</v>
      </c>
      <c r="Q125" s="2">
        <f t="shared" si="80"/>
        <v>2.8085066666666665E-2</v>
      </c>
      <c r="R125" s="2">
        <f t="shared" si="80"/>
        <v>2.9124233333333336E-2</v>
      </c>
      <c r="S125" s="2">
        <f t="shared" si="80"/>
        <v>3.1354133333333332E-2</v>
      </c>
      <c r="T125" s="2">
        <f t="shared" si="80"/>
        <v>3.4244000000000004E-2</v>
      </c>
      <c r="U125" s="2">
        <f t="shared" si="80"/>
        <v>4.1552833333333337E-2</v>
      </c>
      <c r="V125" s="2">
        <f t="shared" si="80"/>
        <v>4.4580533333333332E-2</v>
      </c>
      <c r="W125" s="2">
        <f t="shared" si="80"/>
        <v>3.8630366666666666E-2</v>
      </c>
      <c r="X125" s="2">
        <f t="shared" si="80"/>
        <v>2.3516366666666667E-2</v>
      </c>
      <c r="Y125" s="2">
        <f t="shared" si="80"/>
        <v>5.9902366666666672E-2</v>
      </c>
      <c r="Z125" s="2">
        <f t="shared" si="80"/>
        <v>4.943036666666667E-2</v>
      </c>
      <c r="AA125" s="2">
        <f t="shared" si="80"/>
        <v>3.6454266666666665E-2</v>
      </c>
      <c r="AB125" s="2">
        <f t="shared" si="80"/>
        <v>5.7982866666666667E-2</v>
      </c>
      <c r="AC125" s="2">
        <f t="shared" si="80"/>
        <v>4.0582833333333332E-2</v>
      </c>
      <c r="AD125" s="2">
        <f t="shared" si="80"/>
        <v>5.7000466666666666E-2</v>
      </c>
      <c r="AE125" s="2">
        <f t="shared" si="80"/>
        <v>3.7600500000000002E-2</v>
      </c>
      <c r="AF125" s="2">
        <f t="shared" si="80"/>
        <v>0</v>
      </c>
      <c r="AG125" s="2">
        <f t="shared" si="80"/>
        <v>0</v>
      </c>
      <c r="AH125" s="2">
        <f t="shared" si="80"/>
        <v>0</v>
      </c>
      <c r="AI125" s="2">
        <f t="shared" si="80"/>
        <v>0</v>
      </c>
      <c r="AJ125" s="2">
        <f t="shared" si="80"/>
        <v>0</v>
      </c>
      <c r="AK125" s="2">
        <f t="shared" ref="AK125:BP125" si="81">(AK29/1000000)/$A125</f>
        <v>0</v>
      </c>
      <c r="AL125" s="2">
        <f t="shared" si="81"/>
        <v>0</v>
      </c>
      <c r="AM125" s="2">
        <f t="shared" si="81"/>
        <v>0</v>
      </c>
      <c r="AN125" s="2">
        <f t="shared" si="81"/>
        <v>0</v>
      </c>
      <c r="AO125" s="2">
        <f t="shared" si="81"/>
        <v>0</v>
      </c>
      <c r="AP125" s="2">
        <f t="shared" si="81"/>
        <v>0</v>
      </c>
      <c r="AQ125" s="2">
        <f t="shared" si="81"/>
        <v>0</v>
      </c>
      <c r="AR125" s="2">
        <f t="shared" si="81"/>
        <v>0</v>
      </c>
      <c r="AS125" s="2">
        <f t="shared" si="81"/>
        <v>0</v>
      </c>
      <c r="AT125" s="2">
        <f t="shared" si="81"/>
        <v>0</v>
      </c>
      <c r="AU125" s="2">
        <f t="shared" si="81"/>
        <v>0</v>
      </c>
      <c r="AV125" s="2">
        <f t="shared" si="81"/>
        <v>0</v>
      </c>
      <c r="AW125" s="2">
        <f t="shared" si="81"/>
        <v>0</v>
      </c>
      <c r="AX125" s="2">
        <f t="shared" si="81"/>
        <v>0</v>
      </c>
      <c r="AY125" s="2">
        <f t="shared" si="81"/>
        <v>0</v>
      </c>
      <c r="AZ125" s="2">
        <f t="shared" si="81"/>
        <v>0</v>
      </c>
      <c r="BA125" s="2">
        <f t="shared" si="81"/>
        <v>0</v>
      </c>
      <c r="BB125" s="2">
        <f t="shared" si="81"/>
        <v>0</v>
      </c>
      <c r="BC125" s="2">
        <f t="shared" si="81"/>
        <v>0</v>
      </c>
      <c r="BD125" s="2">
        <f t="shared" si="81"/>
        <v>0</v>
      </c>
      <c r="BE125" s="2">
        <f t="shared" si="81"/>
        <v>0</v>
      </c>
      <c r="BF125" s="2">
        <f t="shared" si="81"/>
        <v>0</v>
      </c>
      <c r="BG125" s="2">
        <f t="shared" si="81"/>
        <v>0</v>
      </c>
      <c r="BH125" s="2">
        <f t="shared" si="81"/>
        <v>0</v>
      </c>
      <c r="BI125" s="2">
        <f t="shared" si="81"/>
        <v>0</v>
      </c>
      <c r="BJ125" s="2">
        <f t="shared" si="81"/>
        <v>0</v>
      </c>
      <c r="BK125" s="2">
        <f t="shared" si="81"/>
        <v>0</v>
      </c>
      <c r="BL125" s="2">
        <f t="shared" si="81"/>
        <v>0</v>
      </c>
      <c r="BM125" s="2">
        <f t="shared" si="81"/>
        <v>0</v>
      </c>
      <c r="BN125" s="2">
        <f t="shared" si="81"/>
        <v>0</v>
      </c>
      <c r="BO125" s="2">
        <f t="shared" si="81"/>
        <v>0</v>
      </c>
      <c r="BP125" s="2">
        <f t="shared" si="81"/>
        <v>0</v>
      </c>
      <c r="BQ125" s="2">
        <f t="shared" ref="BQ125:CN125" si="82">(BQ29/1000000)/$A125</f>
        <v>0</v>
      </c>
      <c r="BR125" s="2">
        <f t="shared" si="82"/>
        <v>0</v>
      </c>
      <c r="BS125" s="2">
        <f t="shared" si="82"/>
        <v>0</v>
      </c>
      <c r="BT125" s="2">
        <f t="shared" si="82"/>
        <v>0</v>
      </c>
      <c r="BU125" s="2">
        <f t="shared" si="82"/>
        <v>0</v>
      </c>
      <c r="BV125" s="2">
        <f t="shared" si="82"/>
        <v>0</v>
      </c>
      <c r="BW125" s="2">
        <f t="shared" si="82"/>
        <v>0</v>
      </c>
      <c r="BX125" s="2">
        <f t="shared" si="82"/>
        <v>0</v>
      </c>
      <c r="BY125" s="2">
        <f t="shared" si="82"/>
        <v>0</v>
      </c>
      <c r="BZ125" s="2">
        <f t="shared" si="82"/>
        <v>0</v>
      </c>
      <c r="CA125" s="2">
        <f t="shared" si="82"/>
        <v>0</v>
      </c>
      <c r="CB125" s="2">
        <f t="shared" si="82"/>
        <v>0</v>
      </c>
      <c r="CC125" s="2">
        <f t="shared" si="82"/>
        <v>0</v>
      </c>
      <c r="CD125" s="2">
        <f t="shared" si="82"/>
        <v>0</v>
      </c>
      <c r="CE125" s="2">
        <f t="shared" si="82"/>
        <v>0</v>
      </c>
      <c r="CF125" s="2">
        <f t="shared" si="82"/>
        <v>0</v>
      </c>
      <c r="CG125" s="2">
        <f t="shared" si="82"/>
        <v>0</v>
      </c>
      <c r="CH125" s="2">
        <f t="shared" si="82"/>
        <v>0</v>
      </c>
      <c r="CI125" s="2">
        <f t="shared" si="82"/>
        <v>0</v>
      </c>
      <c r="CJ125" s="2">
        <f t="shared" si="82"/>
        <v>0</v>
      </c>
      <c r="CK125" s="2">
        <f t="shared" si="82"/>
        <v>0</v>
      </c>
      <c r="CL125" s="2">
        <f t="shared" si="82"/>
        <v>0</v>
      </c>
      <c r="CM125" s="2">
        <f t="shared" si="82"/>
        <v>0</v>
      </c>
      <c r="CN125" s="2">
        <f t="shared" si="82"/>
        <v>0</v>
      </c>
    </row>
    <row r="126" spans="1:92" x14ac:dyDescent="0.2">
      <c r="A126" s="2">
        <v>31</v>
      </c>
      <c r="B126" s="3">
        <v>35186</v>
      </c>
      <c r="C126" s="2">
        <f t="shared" si="58"/>
        <v>4.4040949354838705</v>
      </c>
      <c r="D126" s="2">
        <f t="shared" si="58"/>
        <v>5.7794451612903225E-2</v>
      </c>
      <c r="E126" s="2">
        <f t="shared" ref="E126:AJ126" si="83">(E30/1000000)/$A126</f>
        <v>1.2359451612903227E-2</v>
      </c>
      <c r="F126" s="2">
        <f t="shared" si="83"/>
        <v>2.8122258064516129E-2</v>
      </c>
      <c r="G126" s="2">
        <f t="shared" si="83"/>
        <v>3.0395387096774192E-2</v>
      </c>
      <c r="H126" s="2">
        <f t="shared" si="83"/>
        <v>2.2928258064516129E-2</v>
      </c>
      <c r="I126" s="2">
        <f t="shared" si="83"/>
        <v>2.7474451612903225E-2</v>
      </c>
      <c r="J126" s="2">
        <f t="shared" si="83"/>
        <v>2.5257580645161291E-2</v>
      </c>
      <c r="K126" s="2">
        <f t="shared" si="83"/>
        <v>2.9660129032258061E-2</v>
      </c>
      <c r="L126" s="2">
        <f t="shared" si="83"/>
        <v>2.4720548387096777E-2</v>
      </c>
      <c r="M126" s="2">
        <f t="shared" si="83"/>
        <v>2.2843419354838711E-2</v>
      </c>
      <c r="N126" s="2">
        <f t="shared" si="83"/>
        <v>0.10664354838709678</v>
      </c>
      <c r="O126" s="2">
        <f t="shared" si="83"/>
        <v>3.1151193548387097E-2</v>
      </c>
      <c r="P126" s="2">
        <f t="shared" si="83"/>
        <v>4.1890419354838705E-2</v>
      </c>
      <c r="Q126" s="2">
        <f t="shared" si="83"/>
        <v>2.5867483870967743E-2</v>
      </c>
      <c r="R126" s="2">
        <f t="shared" si="83"/>
        <v>2.6871612903225806E-2</v>
      </c>
      <c r="S126" s="2">
        <f t="shared" si="83"/>
        <v>3.1145387096774193E-2</v>
      </c>
      <c r="T126" s="2">
        <f t="shared" si="83"/>
        <v>3.3387387096774197E-2</v>
      </c>
      <c r="U126" s="2">
        <f t="shared" si="83"/>
        <v>4.0998064516129029E-2</v>
      </c>
      <c r="V126" s="2">
        <f t="shared" si="83"/>
        <v>4.6449870967741932E-2</v>
      </c>
      <c r="W126" s="2">
        <f t="shared" si="83"/>
        <v>3.5796483870967739E-2</v>
      </c>
      <c r="X126" s="2">
        <f t="shared" si="83"/>
        <v>2.2423193548387097E-2</v>
      </c>
      <c r="Y126" s="2">
        <f t="shared" si="83"/>
        <v>5.7968903225806452E-2</v>
      </c>
      <c r="Z126" s="2">
        <f t="shared" si="83"/>
        <v>5.0568290322580645E-2</v>
      </c>
      <c r="AA126" s="2">
        <f t="shared" si="83"/>
        <v>3.4055645161290324E-2</v>
      </c>
      <c r="AB126" s="2">
        <f t="shared" si="83"/>
        <v>5.6457322580645161E-2</v>
      </c>
      <c r="AC126" s="2">
        <f t="shared" si="83"/>
        <v>3.6353806451612902E-2</v>
      </c>
      <c r="AD126" s="2">
        <f t="shared" si="83"/>
        <v>6.2163709677419361E-2</v>
      </c>
      <c r="AE126" s="2">
        <f t="shared" si="83"/>
        <v>6.035561290322581E-2</v>
      </c>
      <c r="AF126" s="2">
        <f t="shared" si="83"/>
        <v>3.4843322580645167E-2</v>
      </c>
      <c r="AG126" s="2">
        <f t="shared" si="83"/>
        <v>0</v>
      </c>
      <c r="AH126" s="2">
        <f t="shared" si="83"/>
        <v>0</v>
      </c>
      <c r="AI126" s="2">
        <f t="shared" si="83"/>
        <v>0</v>
      </c>
      <c r="AJ126" s="2">
        <f t="shared" si="83"/>
        <v>0</v>
      </c>
      <c r="AK126" s="2">
        <f t="shared" ref="AK126:BP126" si="84">(AK30/1000000)/$A126</f>
        <v>0</v>
      </c>
      <c r="AL126" s="2">
        <f t="shared" si="84"/>
        <v>0</v>
      </c>
      <c r="AM126" s="2">
        <f t="shared" si="84"/>
        <v>0</v>
      </c>
      <c r="AN126" s="2">
        <f t="shared" si="84"/>
        <v>0</v>
      </c>
      <c r="AO126" s="2">
        <f t="shared" si="84"/>
        <v>0</v>
      </c>
      <c r="AP126" s="2">
        <f t="shared" si="84"/>
        <v>0</v>
      </c>
      <c r="AQ126" s="2">
        <f t="shared" si="84"/>
        <v>0</v>
      </c>
      <c r="AR126" s="2">
        <f t="shared" si="84"/>
        <v>0</v>
      </c>
      <c r="AS126" s="2">
        <f t="shared" si="84"/>
        <v>0</v>
      </c>
      <c r="AT126" s="2">
        <f t="shared" si="84"/>
        <v>0</v>
      </c>
      <c r="AU126" s="2">
        <f t="shared" si="84"/>
        <v>0</v>
      </c>
      <c r="AV126" s="2">
        <f t="shared" si="84"/>
        <v>0</v>
      </c>
      <c r="AW126" s="2">
        <f t="shared" si="84"/>
        <v>0</v>
      </c>
      <c r="AX126" s="2">
        <f t="shared" si="84"/>
        <v>0</v>
      </c>
      <c r="AY126" s="2">
        <f t="shared" si="84"/>
        <v>0</v>
      </c>
      <c r="AZ126" s="2">
        <f t="shared" si="84"/>
        <v>0</v>
      </c>
      <c r="BA126" s="2">
        <f t="shared" si="84"/>
        <v>0</v>
      </c>
      <c r="BB126" s="2">
        <f t="shared" si="84"/>
        <v>0</v>
      </c>
      <c r="BC126" s="2">
        <f t="shared" si="84"/>
        <v>0</v>
      </c>
      <c r="BD126" s="2">
        <f t="shared" si="84"/>
        <v>0</v>
      </c>
      <c r="BE126" s="2">
        <f t="shared" si="84"/>
        <v>0</v>
      </c>
      <c r="BF126" s="2">
        <f t="shared" si="84"/>
        <v>0</v>
      </c>
      <c r="BG126" s="2">
        <f t="shared" si="84"/>
        <v>0</v>
      </c>
      <c r="BH126" s="2">
        <f t="shared" si="84"/>
        <v>0</v>
      </c>
      <c r="BI126" s="2">
        <f t="shared" si="84"/>
        <v>0</v>
      </c>
      <c r="BJ126" s="2">
        <f t="shared" si="84"/>
        <v>0</v>
      </c>
      <c r="BK126" s="2">
        <f t="shared" si="84"/>
        <v>0</v>
      </c>
      <c r="BL126" s="2">
        <f t="shared" si="84"/>
        <v>0</v>
      </c>
      <c r="BM126" s="2">
        <f t="shared" si="84"/>
        <v>0</v>
      </c>
      <c r="BN126" s="2">
        <f t="shared" si="84"/>
        <v>0</v>
      </c>
      <c r="BO126" s="2">
        <f t="shared" si="84"/>
        <v>0</v>
      </c>
      <c r="BP126" s="2">
        <f t="shared" si="84"/>
        <v>0</v>
      </c>
      <c r="BQ126" s="2">
        <f t="shared" ref="BQ126:CN126" si="85">(BQ30/1000000)/$A126</f>
        <v>0</v>
      </c>
      <c r="BR126" s="2">
        <f t="shared" si="85"/>
        <v>0</v>
      </c>
      <c r="BS126" s="2">
        <f t="shared" si="85"/>
        <v>0</v>
      </c>
      <c r="BT126" s="2">
        <f t="shared" si="85"/>
        <v>0</v>
      </c>
      <c r="BU126" s="2">
        <f t="shared" si="85"/>
        <v>0</v>
      </c>
      <c r="BV126" s="2">
        <f t="shared" si="85"/>
        <v>0</v>
      </c>
      <c r="BW126" s="2">
        <f t="shared" si="85"/>
        <v>0</v>
      </c>
      <c r="BX126" s="2">
        <f t="shared" si="85"/>
        <v>0</v>
      </c>
      <c r="BY126" s="2">
        <f t="shared" si="85"/>
        <v>0</v>
      </c>
      <c r="BZ126" s="2">
        <f t="shared" si="85"/>
        <v>0</v>
      </c>
      <c r="CA126" s="2">
        <f t="shared" si="85"/>
        <v>0</v>
      </c>
      <c r="CB126" s="2">
        <f t="shared" si="85"/>
        <v>0</v>
      </c>
      <c r="CC126" s="2">
        <f t="shared" si="85"/>
        <v>0</v>
      </c>
      <c r="CD126" s="2">
        <f t="shared" si="85"/>
        <v>0</v>
      </c>
      <c r="CE126" s="2">
        <f t="shared" si="85"/>
        <v>0</v>
      </c>
      <c r="CF126" s="2">
        <f t="shared" si="85"/>
        <v>0</v>
      </c>
      <c r="CG126" s="2">
        <f t="shared" si="85"/>
        <v>0</v>
      </c>
      <c r="CH126" s="2">
        <f t="shared" si="85"/>
        <v>0</v>
      </c>
      <c r="CI126" s="2">
        <f t="shared" si="85"/>
        <v>0</v>
      </c>
      <c r="CJ126" s="2">
        <f t="shared" si="85"/>
        <v>0</v>
      </c>
      <c r="CK126" s="2">
        <f t="shared" si="85"/>
        <v>0</v>
      </c>
      <c r="CL126" s="2">
        <f t="shared" si="85"/>
        <v>0</v>
      </c>
      <c r="CM126" s="2">
        <f t="shared" si="85"/>
        <v>0</v>
      </c>
      <c r="CN126" s="2">
        <f t="shared" si="85"/>
        <v>0</v>
      </c>
    </row>
    <row r="127" spans="1:92" x14ac:dyDescent="0.2">
      <c r="A127" s="2">
        <v>30</v>
      </c>
      <c r="B127" s="3">
        <v>35217</v>
      </c>
      <c r="C127" s="2">
        <f t="shared" si="58"/>
        <v>4.3861136333333333</v>
      </c>
      <c r="D127" s="2">
        <f t="shared" si="58"/>
        <v>5.7321299999999999E-2</v>
      </c>
      <c r="E127" s="2">
        <f t="shared" ref="E127:AJ127" si="86">(E31/1000000)/$A127</f>
        <v>1.2310933333333333E-2</v>
      </c>
      <c r="F127" s="2">
        <f t="shared" si="86"/>
        <v>2.6783866666666666E-2</v>
      </c>
      <c r="G127" s="2">
        <f t="shared" si="86"/>
        <v>2.9706E-2</v>
      </c>
      <c r="H127" s="2">
        <f t="shared" si="86"/>
        <v>2.2306466666666667E-2</v>
      </c>
      <c r="I127" s="2">
        <f t="shared" si="86"/>
        <v>2.6057866666666665E-2</v>
      </c>
      <c r="J127" s="2">
        <f t="shared" si="86"/>
        <v>2.5201433333333335E-2</v>
      </c>
      <c r="K127" s="2">
        <f t="shared" si="86"/>
        <v>2.7013533333333332E-2</v>
      </c>
      <c r="L127" s="2">
        <f t="shared" si="86"/>
        <v>2.2204000000000002E-2</v>
      </c>
      <c r="M127" s="2">
        <f t="shared" si="86"/>
        <v>2.3800700000000001E-2</v>
      </c>
      <c r="N127" s="2">
        <f t="shared" si="86"/>
        <v>0.10196686666666667</v>
      </c>
      <c r="O127" s="2">
        <f t="shared" si="86"/>
        <v>3.0505800000000003E-2</v>
      </c>
      <c r="P127" s="2">
        <f t="shared" si="86"/>
        <v>3.82469E-2</v>
      </c>
      <c r="Q127" s="2">
        <f t="shared" si="86"/>
        <v>2.5515133333333332E-2</v>
      </c>
      <c r="R127" s="2">
        <f t="shared" si="86"/>
        <v>2.7919366666666667E-2</v>
      </c>
      <c r="S127" s="2">
        <f t="shared" si="86"/>
        <v>3.0937833333333335E-2</v>
      </c>
      <c r="T127" s="2">
        <f t="shared" si="86"/>
        <v>3.7146733333333327E-2</v>
      </c>
      <c r="U127" s="2">
        <f t="shared" si="86"/>
        <v>4.2287066666666671E-2</v>
      </c>
      <c r="V127" s="2">
        <f t="shared" si="86"/>
        <v>4.6218533333333332E-2</v>
      </c>
      <c r="W127" s="2">
        <f t="shared" si="86"/>
        <v>3.4297800000000003E-2</v>
      </c>
      <c r="X127" s="2">
        <f t="shared" si="86"/>
        <v>2.1492366666666665E-2</v>
      </c>
      <c r="Y127" s="2">
        <f t="shared" si="86"/>
        <v>5.6439900000000001E-2</v>
      </c>
      <c r="Z127" s="2">
        <f t="shared" si="86"/>
        <v>4.87275E-2</v>
      </c>
      <c r="AA127" s="2">
        <f t="shared" si="86"/>
        <v>3.0283733333333333E-2</v>
      </c>
      <c r="AB127" s="2">
        <f t="shared" si="86"/>
        <v>5.2057800000000001E-2</v>
      </c>
      <c r="AC127" s="2">
        <f t="shared" si="86"/>
        <v>3.3634166666666666E-2</v>
      </c>
      <c r="AD127" s="2">
        <f t="shared" si="86"/>
        <v>5.7673233333333331E-2</v>
      </c>
      <c r="AE127" s="2">
        <f t="shared" si="86"/>
        <v>6.2652100000000002E-2</v>
      </c>
      <c r="AF127" s="2">
        <f t="shared" si="86"/>
        <v>6.1287500000000002E-2</v>
      </c>
      <c r="AG127" s="2">
        <f t="shared" si="86"/>
        <v>2.51995E-2</v>
      </c>
      <c r="AH127" s="2">
        <f t="shared" si="86"/>
        <v>0</v>
      </c>
      <c r="AI127" s="2">
        <f t="shared" si="86"/>
        <v>0</v>
      </c>
      <c r="AJ127" s="2">
        <f t="shared" si="86"/>
        <v>0</v>
      </c>
      <c r="AK127" s="2">
        <f t="shared" ref="AK127:BP127" si="87">(AK31/1000000)/$A127</f>
        <v>0</v>
      </c>
      <c r="AL127" s="2">
        <f t="shared" si="87"/>
        <v>0</v>
      </c>
      <c r="AM127" s="2">
        <f t="shared" si="87"/>
        <v>0</v>
      </c>
      <c r="AN127" s="2">
        <f t="shared" si="87"/>
        <v>0</v>
      </c>
      <c r="AO127" s="2">
        <f t="shared" si="87"/>
        <v>0</v>
      </c>
      <c r="AP127" s="2">
        <f t="shared" si="87"/>
        <v>0</v>
      </c>
      <c r="AQ127" s="2">
        <f t="shared" si="87"/>
        <v>0</v>
      </c>
      <c r="AR127" s="2">
        <f t="shared" si="87"/>
        <v>0</v>
      </c>
      <c r="AS127" s="2">
        <f t="shared" si="87"/>
        <v>0</v>
      </c>
      <c r="AT127" s="2">
        <f t="shared" si="87"/>
        <v>0</v>
      </c>
      <c r="AU127" s="2">
        <f t="shared" si="87"/>
        <v>0</v>
      </c>
      <c r="AV127" s="2">
        <f t="shared" si="87"/>
        <v>0</v>
      </c>
      <c r="AW127" s="2">
        <f t="shared" si="87"/>
        <v>0</v>
      </c>
      <c r="AX127" s="2">
        <f t="shared" si="87"/>
        <v>0</v>
      </c>
      <c r="AY127" s="2">
        <f t="shared" si="87"/>
        <v>0</v>
      </c>
      <c r="AZ127" s="2">
        <f t="shared" si="87"/>
        <v>0</v>
      </c>
      <c r="BA127" s="2">
        <f t="shared" si="87"/>
        <v>0</v>
      </c>
      <c r="BB127" s="2">
        <f t="shared" si="87"/>
        <v>0</v>
      </c>
      <c r="BC127" s="2">
        <f t="shared" si="87"/>
        <v>0</v>
      </c>
      <c r="BD127" s="2">
        <f t="shared" si="87"/>
        <v>0</v>
      </c>
      <c r="BE127" s="2">
        <f t="shared" si="87"/>
        <v>0</v>
      </c>
      <c r="BF127" s="2">
        <f t="shared" si="87"/>
        <v>0</v>
      </c>
      <c r="BG127" s="2">
        <f t="shared" si="87"/>
        <v>0</v>
      </c>
      <c r="BH127" s="2">
        <f t="shared" si="87"/>
        <v>0</v>
      </c>
      <c r="BI127" s="2">
        <f t="shared" si="87"/>
        <v>0</v>
      </c>
      <c r="BJ127" s="2">
        <f t="shared" si="87"/>
        <v>0</v>
      </c>
      <c r="BK127" s="2">
        <f t="shared" si="87"/>
        <v>0</v>
      </c>
      <c r="BL127" s="2">
        <f t="shared" si="87"/>
        <v>0</v>
      </c>
      <c r="BM127" s="2">
        <f t="shared" si="87"/>
        <v>0</v>
      </c>
      <c r="BN127" s="2">
        <f t="shared" si="87"/>
        <v>0</v>
      </c>
      <c r="BO127" s="2">
        <f t="shared" si="87"/>
        <v>0</v>
      </c>
      <c r="BP127" s="2">
        <f t="shared" si="87"/>
        <v>0</v>
      </c>
      <c r="BQ127" s="2">
        <f t="shared" ref="BQ127:CN127" si="88">(BQ31/1000000)/$A127</f>
        <v>0</v>
      </c>
      <c r="BR127" s="2">
        <f t="shared" si="88"/>
        <v>0</v>
      </c>
      <c r="BS127" s="2">
        <f t="shared" si="88"/>
        <v>0</v>
      </c>
      <c r="BT127" s="2">
        <f t="shared" si="88"/>
        <v>0</v>
      </c>
      <c r="BU127" s="2">
        <f t="shared" si="88"/>
        <v>0</v>
      </c>
      <c r="BV127" s="2">
        <f t="shared" si="88"/>
        <v>0</v>
      </c>
      <c r="BW127" s="2">
        <f t="shared" si="88"/>
        <v>0</v>
      </c>
      <c r="BX127" s="2">
        <f t="shared" si="88"/>
        <v>0</v>
      </c>
      <c r="BY127" s="2">
        <f t="shared" si="88"/>
        <v>0</v>
      </c>
      <c r="BZ127" s="2">
        <f t="shared" si="88"/>
        <v>0</v>
      </c>
      <c r="CA127" s="2">
        <f t="shared" si="88"/>
        <v>0</v>
      </c>
      <c r="CB127" s="2">
        <f t="shared" si="88"/>
        <v>0</v>
      </c>
      <c r="CC127" s="2">
        <f t="shared" si="88"/>
        <v>0</v>
      </c>
      <c r="CD127" s="2">
        <f t="shared" si="88"/>
        <v>0</v>
      </c>
      <c r="CE127" s="2">
        <f t="shared" si="88"/>
        <v>0</v>
      </c>
      <c r="CF127" s="2">
        <f t="shared" si="88"/>
        <v>0</v>
      </c>
      <c r="CG127" s="2">
        <f t="shared" si="88"/>
        <v>0</v>
      </c>
      <c r="CH127" s="2">
        <f t="shared" si="88"/>
        <v>0</v>
      </c>
      <c r="CI127" s="2">
        <f t="shared" si="88"/>
        <v>0</v>
      </c>
      <c r="CJ127" s="2">
        <f t="shared" si="88"/>
        <v>0</v>
      </c>
      <c r="CK127" s="2">
        <f t="shared" si="88"/>
        <v>0</v>
      </c>
      <c r="CL127" s="2">
        <f t="shared" si="88"/>
        <v>0</v>
      </c>
      <c r="CM127" s="2">
        <f t="shared" si="88"/>
        <v>0</v>
      </c>
      <c r="CN127" s="2">
        <f t="shared" si="88"/>
        <v>0</v>
      </c>
    </row>
    <row r="128" spans="1:92" x14ac:dyDescent="0.2">
      <c r="A128" s="2">
        <v>31</v>
      </c>
      <c r="B128" s="3">
        <v>35247</v>
      </c>
      <c r="C128" s="2">
        <f t="shared" si="58"/>
        <v>4.3848778387096781</v>
      </c>
      <c r="D128" s="2">
        <f t="shared" si="58"/>
        <v>5.7892806451612905E-2</v>
      </c>
      <c r="E128" s="2">
        <f t="shared" ref="E128:AJ128" si="89">(E32/1000000)/$A128</f>
        <v>1.2133774193548387E-2</v>
      </c>
      <c r="F128" s="2">
        <f t="shared" si="89"/>
        <v>2.5812096774193546E-2</v>
      </c>
      <c r="G128" s="2">
        <f t="shared" si="89"/>
        <v>2.8624741935483873E-2</v>
      </c>
      <c r="H128" s="2">
        <f t="shared" si="89"/>
        <v>2.2616677419354837E-2</v>
      </c>
      <c r="I128" s="2">
        <f t="shared" si="89"/>
        <v>2.5950000000000001E-2</v>
      </c>
      <c r="J128" s="2">
        <f t="shared" si="89"/>
        <v>2.4768903225806452E-2</v>
      </c>
      <c r="K128" s="2">
        <f t="shared" si="89"/>
        <v>2.754658064516129E-2</v>
      </c>
      <c r="L128" s="2">
        <f t="shared" si="89"/>
        <v>2.0232322580645161E-2</v>
      </c>
      <c r="M128" s="2">
        <f t="shared" si="89"/>
        <v>2.3769548387096773E-2</v>
      </c>
      <c r="N128" s="2">
        <f t="shared" si="89"/>
        <v>0.10178087096774194</v>
      </c>
      <c r="O128" s="2">
        <f t="shared" si="89"/>
        <v>2.9604870967741934E-2</v>
      </c>
      <c r="P128" s="2">
        <f t="shared" si="89"/>
        <v>3.7259967741935483E-2</v>
      </c>
      <c r="Q128" s="2">
        <f t="shared" si="89"/>
        <v>2.3682322580645163E-2</v>
      </c>
      <c r="R128" s="2">
        <f t="shared" si="89"/>
        <v>2.747990322580645E-2</v>
      </c>
      <c r="S128" s="2">
        <f t="shared" si="89"/>
        <v>3.0336483870967743E-2</v>
      </c>
      <c r="T128" s="2">
        <f t="shared" si="89"/>
        <v>4.0560483870967737E-2</v>
      </c>
      <c r="U128" s="2">
        <f t="shared" si="89"/>
        <v>4.3066129032258066E-2</v>
      </c>
      <c r="V128" s="2">
        <f t="shared" si="89"/>
        <v>4.5344870967741938E-2</v>
      </c>
      <c r="W128" s="2">
        <f t="shared" si="89"/>
        <v>3.2346E-2</v>
      </c>
      <c r="X128" s="2">
        <f t="shared" si="89"/>
        <v>2.0549483870967743E-2</v>
      </c>
      <c r="Y128" s="2">
        <f t="shared" si="89"/>
        <v>5.3779387096774191E-2</v>
      </c>
      <c r="Z128" s="2">
        <f t="shared" si="89"/>
        <v>4.5092290322580643E-2</v>
      </c>
      <c r="AA128" s="2">
        <f t="shared" si="89"/>
        <v>2.8893935483870967E-2</v>
      </c>
      <c r="AB128" s="2">
        <f t="shared" si="89"/>
        <v>4.9075677419354841E-2</v>
      </c>
      <c r="AC128" s="2">
        <f t="shared" si="89"/>
        <v>3.2518870967741934E-2</v>
      </c>
      <c r="AD128" s="2">
        <f t="shared" si="89"/>
        <v>6.1140870967741935E-2</v>
      </c>
      <c r="AE128" s="2">
        <f t="shared" si="89"/>
        <v>5.624132258064516E-2</v>
      </c>
      <c r="AF128" s="2">
        <f t="shared" si="89"/>
        <v>5.7562903225806455E-2</v>
      </c>
      <c r="AG128" s="2">
        <f t="shared" si="89"/>
        <v>4.5627516129032257E-2</v>
      </c>
      <c r="AH128" s="2">
        <f t="shared" si="89"/>
        <v>2.686448387096774E-2</v>
      </c>
      <c r="AI128" s="2">
        <f t="shared" si="89"/>
        <v>0</v>
      </c>
      <c r="AJ128" s="2">
        <f t="shared" si="89"/>
        <v>0</v>
      </c>
      <c r="AK128" s="2">
        <f t="shared" ref="AK128:BP128" si="90">(AK32/1000000)/$A128</f>
        <v>0</v>
      </c>
      <c r="AL128" s="2">
        <f t="shared" si="90"/>
        <v>0</v>
      </c>
      <c r="AM128" s="2">
        <f t="shared" si="90"/>
        <v>0</v>
      </c>
      <c r="AN128" s="2">
        <f t="shared" si="90"/>
        <v>0</v>
      </c>
      <c r="AO128" s="2">
        <f t="shared" si="90"/>
        <v>0</v>
      </c>
      <c r="AP128" s="2">
        <f t="shared" si="90"/>
        <v>0</v>
      </c>
      <c r="AQ128" s="2">
        <f t="shared" si="90"/>
        <v>0</v>
      </c>
      <c r="AR128" s="2">
        <f t="shared" si="90"/>
        <v>0</v>
      </c>
      <c r="AS128" s="2">
        <f t="shared" si="90"/>
        <v>0</v>
      </c>
      <c r="AT128" s="2">
        <f t="shared" si="90"/>
        <v>0</v>
      </c>
      <c r="AU128" s="2">
        <f t="shared" si="90"/>
        <v>0</v>
      </c>
      <c r="AV128" s="2">
        <f t="shared" si="90"/>
        <v>0</v>
      </c>
      <c r="AW128" s="2">
        <f t="shared" si="90"/>
        <v>0</v>
      </c>
      <c r="AX128" s="2">
        <f t="shared" si="90"/>
        <v>0</v>
      </c>
      <c r="AY128" s="2">
        <f t="shared" si="90"/>
        <v>0</v>
      </c>
      <c r="AZ128" s="2">
        <f t="shared" si="90"/>
        <v>0</v>
      </c>
      <c r="BA128" s="2">
        <f t="shared" si="90"/>
        <v>0</v>
      </c>
      <c r="BB128" s="2">
        <f t="shared" si="90"/>
        <v>0</v>
      </c>
      <c r="BC128" s="2">
        <f t="shared" si="90"/>
        <v>0</v>
      </c>
      <c r="BD128" s="2">
        <f t="shared" si="90"/>
        <v>0</v>
      </c>
      <c r="BE128" s="2">
        <f t="shared" si="90"/>
        <v>0</v>
      </c>
      <c r="BF128" s="2">
        <f t="shared" si="90"/>
        <v>0</v>
      </c>
      <c r="BG128" s="2">
        <f t="shared" si="90"/>
        <v>0</v>
      </c>
      <c r="BH128" s="2">
        <f t="shared" si="90"/>
        <v>0</v>
      </c>
      <c r="BI128" s="2">
        <f t="shared" si="90"/>
        <v>0</v>
      </c>
      <c r="BJ128" s="2">
        <f t="shared" si="90"/>
        <v>0</v>
      </c>
      <c r="BK128" s="2">
        <f t="shared" si="90"/>
        <v>0</v>
      </c>
      <c r="BL128" s="2">
        <f t="shared" si="90"/>
        <v>0</v>
      </c>
      <c r="BM128" s="2">
        <f t="shared" si="90"/>
        <v>0</v>
      </c>
      <c r="BN128" s="2">
        <f t="shared" si="90"/>
        <v>0</v>
      </c>
      <c r="BO128" s="2">
        <f t="shared" si="90"/>
        <v>0</v>
      </c>
      <c r="BP128" s="2">
        <f t="shared" si="90"/>
        <v>0</v>
      </c>
      <c r="BQ128" s="2">
        <f t="shared" ref="BQ128:CN128" si="91">(BQ32/1000000)/$A128</f>
        <v>0</v>
      </c>
      <c r="BR128" s="2">
        <f t="shared" si="91"/>
        <v>0</v>
      </c>
      <c r="BS128" s="2">
        <f t="shared" si="91"/>
        <v>0</v>
      </c>
      <c r="BT128" s="2">
        <f t="shared" si="91"/>
        <v>0</v>
      </c>
      <c r="BU128" s="2">
        <f t="shared" si="91"/>
        <v>0</v>
      </c>
      <c r="BV128" s="2">
        <f t="shared" si="91"/>
        <v>0</v>
      </c>
      <c r="BW128" s="2">
        <f t="shared" si="91"/>
        <v>0</v>
      </c>
      <c r="BX128" s="2">
        <f t="shared" si="91"/>
        <v>0</v>
      </c>
      <c r="BY128" s="2">
        <f t="shared" si="91"/>
        <v>0</v>
      </c>
      <c r="BZ128" s="2">
        <f t="shared" si="91"/>
        <v>0</v>
      </c>
      <c r="CA128" s="2">
        <f t="shared" si="91"/>
        <v>0</v>
      </c>
      <c r="CB128" s="2">
        <f t="shared" si="91"/>
        <v>0</v>
      </c>
      <c r="CC128" s="2">
        <f t="shared" si="91"/>
        <v>0</v>
      </c>
      <c r="CD128" s="2">
        <f t="shared" si="91"/>
        <v>0</v>
      </c>
      <c r="CE128" s="2">
        <f t="shared" si="91"/>
        <v>0</v>
      </c>
      <c r="CF128" s="2">
        <f t="shared" si="91"/>
        <v>0</v>
      </c>
      <c r="CG128" s="2">
        <f t="shared" si="91"/>
        <v>0</v>
      </c>
      <c r="CH128" s="2">
        <f t="shared" si="91"/>
        <v>0</v>
      </c>
      <c r="CI128" s="2">
        <f t="shared" si="91"/>
        <v>0</v>
      </c>
      <c r="CJ128" s="2">
        <f t="shared" si="91"/>
        <v>0</v>
      </c>
      <c r="CK128" s="2">
        <f t="shared" si="91"/>
        <v>0</v>
      </c>
      <c r="CL128" s="2">
        <f t="shared" si="91"/>
        <v>0</v>
      </c>
      <c r="CM128" s="2">
        <f t="shared" si="91"/>
        <v>0</v>
      </c>
      <c r="CN128" s="2">
        <f t="shared" si="91"/>
        <v>0</v>
      </c>
    </row>
    <row r="129" spans="1:92" x14ac:dyDescent="0.2">
      <c r="A129" s="2">
        <v>31</v>
      </c>
      <c r="B129" s="3">
        <v>35278</v>
      </c>
      <c r="C129" s="2">
        <f t="shared" si="58"/>
        <v>4.3198171612903229</v>
      </c>
      <c r="D129" s="2">
        <f t="shared" si="58"/>
        <v>5.4115709677419355E-2</v>
      </c>
      <c r="E129" s="2">
        <f t="shared" ref="E129:AJ129" si="92">(E33/1000000)/$A129</f>
        <v>1.1164612903225806E-2</v>
      </c>
      <c r="F129" s="2">
        <f t="shared" si="92"/>
        <v>2.5950161290322581E-2</v>
      </c>
      <c r="G129" s="2">
        <f t="shared" si="92"/>
        <v>2.763674193548387E-2</v>
      </c>
      <c r="H129" s="2">
        <f t="shared" si="92"/>
        <v>2.1617483870967742E-2</v>
      </c>
      <c r="I129" s="2">
        <f t="shared" si="92"/>
        <v>2.5131096774193548E-2</v>
      </c>
      <c r="J129" s="2">
        <f t="shared" si="92"/>
        <v>2.4258225806451615E-2</v>
      </c>
      <c r="K129" s="2">
        <f t="shared" si="92"/>
        <v>2.5594419354838711E-2</v>
      </c>
      <c r="L129" s="2">
        <f t="shared" si="92"/>
        <v>1.8282354838709675E-2</v>
      </c>
      <c r="M129" s="2">
        <f t="shared" si="92"/>
        <v>2.3450161290322583E-2</v>
      </c>
      <c r="N129" s="2">
        <f t="shared" si="92"/>
        <v>0.10010077419354839</v>
      </c>
      <c r="O129" s="2">
        <f t="shared" si="92"/>
        <v>2.7066096774193551E-2</v>
      </c>
      <c r="P129" s="2">
        <f t="shared" si="92"/>
        <v>3.5943645161290318E-2</v>
      </c>
      <c r="Q129" s="2">
        <f t="shared" si="92"/>
        <v>2.3327129032258066E-2</v>
      </c>
      <c r="R129" s="2">
        <f t="shared" si="92"/>
        <v>2.6870774193548389E-2</v>
      </c>
      <c r="S129" s="2">
        <f t="shared" si="92"/>
        <v>2.8812516129032257E-2</v>
      </c>
      <c r="T129" s="2">
        <f t="shared" si="92"/>
        <v>3.53388064516129E-2</v>
      </c>
      <c r="U129" s="2">
        <f t="shared" si="92"/>
        <v>4.0459258064516133E-2</v>
      </c>
      <c r="V129" s="2">
        <f t="shared" si="92"/>
        <v>4.4216064516129035E-2</v>
      </c>
      <c r="W129" s="2">
        <f t="shared" si="92"/>
        <v>3.0703161290322582E-2</v>
      </c>
      <c r="X129" s="2">
        <f t="shared" si="92"/>
        <v>2.1084516129032258E-2</v>
      </c>
      <c r="Y129" s="2">
        <f t="shared" si="92"/>
        <v>5.3716161290322577E-2</v>
      </c>
      <c r="Z129" s="2">
        <f t="shared" si="92"/>
        <v>4.4134709677419358E-2</v>
      </c>
      <c r="AA129" s="2">
        <f t="shared" si="92"/>
        <v>2.3899935483870965E-2</v>
      </c>
      <c r="AB129" s="2">
        <f t="shared" si="92"/>
        <v>4.5698161290322586E-2</v>
      </c>
      <c r="AC129" s="2">
        <f t="shared" si="92"/>
        <v>2.8769225806451613E-2</v>
      </c>
      <c r="AD129" s="2">
        <f t="shared" si="92"/>
        <v>5.9950967741935479E-2</v>
      </c>
      <c r="AE129" s="2">
        <f t="shared" si="92"/>
        <v>5.611632258064516E-2</v>
      </c>
      <c r="AF129" s="2">
        <f t="shared" si="92"/>
        <v>6.1245096774193548E-2</v>
      </c>
      <c r="AG129" s="2">
        <f t="shared" si="92"/>
        <v>3.9521032258064519E-2</v>
      </c>
      <c r="AH129" s="2">
        <f t="shared" si="92"/>
        <v>3.8921387096774195E-2</v>
      </c>
      <c r="AI129" s="2">
        <f t="shared" si="92"/>
        <v>3.5193999999999996E-2</v>
      </c>
      <c r="AJ129" s="2">
        <f t="shared" si="92"/>
        <v>0</v>
      </c>
      <c r="AK129" s="2">
        <f t="shared" ref="AK129:BP129" si="93">(AK33/1000000)/$A129</f>
        <v>0</v>
      </c>
      <c r="AL129" s="2">
        <f t="shared" si="93"/>
        <v>0</v>
      </c>
      <c r="AM129" s="2">
        <f t="shared" si="93"/>
        <v>0</v>
      </c>
      <c r="AN129" s="2">
        <f t="shared" si="93"/>
        <v>0</v>
      </c>
      <c r="AO129" s="2">
        <f t="shared" si="93"/>
        <v>0</v>
      </c>
      <c r="AP129" s="2">
        <f t="shared" si="93"/>
        <v>0</v>
      </c>
      <c r="AQ129" s="2">
        <f t="shared" si="93"/>
        <v>0</v>
      </c>
      <c r="AR129" s="2">
        <f t="shared" si="93"/>
        <v>0</v>
      </c>
      <c r="AS129" s="2">
        <f t="shared" si="93"/>
        <v>0</v>
      </c>
      <c r="AT129" s="2">
        <f t="shared" si="93"/>
        <v>0</v>
      </c>
      <c r="AU129" s="2">
        <f t="shared" si="93"/>
        <v>0</v>
      </c>
      <c r="AV129" s="2">
        <f t="shared" si="93"/>
        <v>0</v>
      </c>
      <c r="AW129" s="2">
        <f t="shared" si="93"/>
        <v>0</v>
      </c>
      <c r="AX129" s="2">
        <f t="shared" si="93"/>
        <v>0</v>
      </c>
      <c r="AY129" s="2">
        <f t="shared" si="93"/>
        <v>0</v>
      </c>
      <c r="AZ129" s="2">
        <f t="shared" si="93"/>
        <v>0</v>
      </c>
      <c r="BA129" s="2">
        <f t="shared" si="93"/>
        <v>0</v>
      </c>
      <c r="BB129" s="2">
        <f t="shared" si="93"/>
        <v>0</v>
      </c>
      <c r="BC129" s="2">
        <f t="shared" si="93"/>
        <v>0</v>
      </c>
      <c r="BD129" s="2">
        <f t="shared" si="93"/>
        <v>0</v>
      </c>
      <c r="BE129" s="2">
        <f t="shared" si="93"/>
        <v>0</v>
      </c>
      <c r="BF129" s="2">
        <f t="shared" si="93"/>
        <v>0</v>
      </c>
      <c r="BG129" s="2">
        <f t="shared" si="93"/>
        <v>0</v>
      </c>
      <c r="BH129" s="2">
        <f t="shared" si="93"/>
        <v>0</v>
      </c>
      <c r="BI129" s="2">
        <f t="shared" si="93"/>
        <v>0</v>
      </c>
      <c r="BJ129" s="2">
        <f t="shared" si="93"/>
        <v>0</v>
      </c>
      <c r="BK129" s="2">
        <f t="shared" si="93"/>
        <v>0</v>
      </c>
      <c r="BL129" s="2">
        <f t="shared" si="93"/>
        <v>0</v>
      </c>
      <c r="BM129" s="2">
        <f t="shared" si="93"/>
        <v>0</v>
      </c>
      <c r="BN129" s="2">
        <f t="shared" si="93"/>
        <v>0</v>
      </c>
      <c r="BO129" s="2">
        <f t="shared" si="93"/>
        <v>0</v>
      </c>
      <c r="BP129" s="2">
        <f t="shared" si="93"/>
        <v>0</v>
      </c>
      <c r="BQ129" s="2">
        <f t="shared" ref="BQ129:CN129" si="94">(BQ33/1000000)/$A129</f>
        <v>0</v>
      </c>
      <c r="BR129" s="2">
        <f t="shared" si="94"/>
        <v>0</v>
      </c>
      <c r="BS129" s="2">
        <f t="shared" si="94"/>
        <v>0</v>
      </c>
      <c r="BT129" s="2">
        <f t="shared" si="94"/>
        <v>0</v>
      </c>
      <c r="BU129" s="2">
        <f t="shared" si="94"/>
        <v>0</v>
      </c>
      <c r="BV129" s="2">
        <f t="shared" si="94"/>
        <v>0</v>
      </c>
      <c r="BW129" s="2">
        <f t="shared" si="94"/>
        <v>0</v>
      </c>
      <c r="BX129" s="2">
        <f t="shared" si="94"/>
        <v>0</v>
      </c>
      <c r="BY129" s="2">
        <f t="shared" si="94"/>
        <v>0</v>
      </c>
      <c r="BZ129" s="2">
        <f t="shared" si="94"/>
        <v>0</v>
      </c>
      <c r="CA129" s="2">
        <f t="shared" si="94"/>
        <v>0</v>
      </c>
      <c r="CB129" s="2">
        <f t="shared" si="94"/>
        <v>0</v>
      </c>
      <c r="CC129" s="2">
        <f t="shared" si="94"/>
        <v>0</v>
      </c>
      <c r="CD129" s="2">
        <f t="shared" si="94"/>
        <v>0</v>
      </c>
      <c r="CE129" s="2">
        <f t="shared" si="94"/>
        <v>0</v>
      </c>
      <c r="CF129" s="2">
        <f t="shared" si="94"/>
        <v>0</v>
      </c>
      <c r="CG129" s="2">
        <f t="shared" si="94"/>
        <v>0</v>
      </c>
      <c r="CH129" s="2">
        <f t="shared" si="94"/>
        <v>0</v>
      </c>
      <c r="CI129" s="2">
        <f t="shared" si="94"/>
        <v>0</v>
      </c>
      <c r="CJ129" s="2">
        <f t="shared" si="94"/>
        <v>0</v>
      </c>
      <c r="CK129" s="2">
        <f t="shared" si="94"/>
        <v>0</v>
      </c>
      <c r="CL129" s="2">
        <f t="shared" si="94"/>
        <v>0</v>
      </c>
      <c r="CM129" s="2">
        <f t="shared" si="94"/>
        <v>0</v>
      </c>
      <c r="CN129" s="2">
        <f t="shared" si="94"/>
        <v>0</v>
      </c>
    </row>
    <row r="130" spans="1:92" x14ac:dyDescent="0.2">
      <c r="A130" s="2">
        <v>30</v>
      </c>
      <c r="B130" s="3">
        <v>35309</v>
      </c>
      <c r="C130" s="2">
        <f t="shared" si="58"/>
        <v>4.2717789000000002</v>
      </c>
      <c r="D130" s="2">
        <f t="shared" si="58"/>
        <v>5.2998066666666663E-2</v>
      </c>
      <c r="E130" s="2">
        <f t="shared" ref="E130:AJ130" si="95">(E34/1000000)/$A130</f>
        <v>1.1047E-2</v>
      </c>
      <c r="F130" s="2">
        <f t="shared" si="95"/>
        <v>2.7582433333333333E-2</v>
      </c>
      <c r="G130" s="2">
        <f t="shared" si="95"/>
        <v>2.7592100000000001E-2</v>
      </c>
      <c r="H130" s="2">
        <f t="shared" si="95"/>
        <v>2.1196800000000002E-2</v>
      </c>
      <c r="I130" s="2">
        <f t="shared" si="95"/>
        <v>2.4142400000000001E-2</v>
      </c>
      <c r="J130" s="2">
        <f t="shared" si="95"/>
        <v>2.2531900000000001E-2</v>
      </c>
      <c r="K130" s="2">
        <f t="shared" si="95"/>
        <v>2.6730833333333332E-2</v>
      </c>
      <c r="L130" s="2">
        <f t="shared" si="95"/>
        <v>2.1184833333333333E-2</v>
      </c>
      <c r="M130" s="2">
        <f t="shared" si="95"/>
        <v>2.1234166666666665E-2</v>
      </c>
      <c r="N130" s="2">
        <f t="shared" si="95"/>
        <v>0.1047756</v>
      </c>
      <c r="O130" s="2">
        <f t="shared" si="95"/>
        <v>2.7314799999999997E-2</v>
      </c>
      <c r="P130" s="2">
        <f t="shared" si="95"/>
        <v>3.7395499999999998E-2</v>
      </c>
      <c r="Q130" s="2">
        <f t="shared" si="95"/>
        <v>2.1593499999999998E-2</v>
      </c>
      <c r="R130" s="2">
        <f t="shared" si="95"/>
        <v>2.6623899999999999E-2</v>
      </c>
      <c r="S130" s="2">
        <f t="shared" si="95"/>
        <v>2.9885833333333334E-2</v>
      </c>
      <c r="T130" s="2">
        <f t="shared" si="95"/>
        <v>3.4591000000000004E-2</v>
      </c>
      <c r="U130" s="2">
        <f t="shared" si="95"/>
        <v>3.896193333333333E-2</v>
      </c>
      <c r="V130" s="2">
        <f t="shared" si="95"/>
        <v>4.3448566666666667E-2</v>
      </c>
      <c r="W130" s="2">
        <f t="shared" si="95"/>
        <v>3.3451133333333334E-2</v>
      </c>
      <c r="X130" s="2">
        <f t="shared" si="95"/>
        <v>2.0221800000000002E-2</v>
      </c>
      <c r="Y130" s="2">
        <f t="shared" si="95"/>
        <v>5.0655699999999998E-2</v>
      </c>
      <c r="Z130" s="2">
        <f t="shared" si="95"/>
        <v>4.2983600000000004E-2</v>
      </c>
      <c r="AA130" s="2">
        <f t="shared" si="95"/>
        <v>2.1702033333333332E-2</v>
      </c>
      <c r="AB130" s="2">
        <f t="shared" si="95"/>
        <v>4.2112333333333335E-2</v>
      </c>
      <c r="AC130" s="2">
        <f t="shared" si="95"/>
        <v>2.9065566666666667E-2</v>
      </c>
      <c r="AD130" s="2">
        <f t="shared" si="95"/>
        <v>5.9831633333333328E-2</v>
      </c>
      <c r="AE130" s="2">
        <f t="shared" si="95"/>
        <v>5.0449533333333338E-2</v>
      </c>
      <c r="AF130" s="2">
        <f t="shared" si="95"/>
        <v>5.6384100000000006E-2</v>
      </c>
      <c r="AG130" s="2">
        <f t="shared" si="95"/>
        <v>3.84496E-2</v>
      </c>
      <c r="AH130" s="2">
        <f t="shared" si="95"/>
        <v>3.9069466666666663E-2</v>
      </c>
      <c r="AI130" s="2">
        <f t="shared" si="95"/>
        <v>6.7439433333333326E-2</v>
      </c>
      <c r="AJ130" s="2">
        <f t="shared" si="95"/>
        <v>3.1672800000000001E-2</v>
      </c>
      <c r="AK130" s="2">
        <f t="shared" ref="AK130:BP130" si="96">(AK34/1000000)/$A130</f>
        <v>0</v>
      </c>
      <c r="AL130" s="2">
        <f t="shared" si="96"/>
        <v>0</v>
      </c>
      <c r="AM130" s="2">
        <f t="shared" si="96"/>
        <v>0</v>
      </c>
      <c r="AN130" s="2">
        <f t="shared" si="96"/>
        <v>0</v>
      </c>
      <c r="AO130" s="2">
        <f t="shared" si="96"/>
        <v>0</v>
      </c>
      <c r="AP130" s="2">
        <f t="shared" si="96"/>
        <v>0</v>
      </c>
      <c r="AQ130" s="2">
        <f t="shared" si="96"/>
        <v>0</v>
      </c>
      <c r="AR130" s="2">
        <f t="shared" si="96"/>
        <v>0</v>
      </c>
      <c r="AS130" s="2">
        <f t="shared" si="96"/>
        <v>0</v>
      </c>
      <c r="AT130" s="2">
        <f t="shared" si="96"/>
        <v>0</v>
      </c>
      <c r="AU130" s="2">
        <f t="shared" si="96"/>
        <v>0</v>
      </c>
      <c r="AV130" s="2">
        <f t="shared" si="96"/>
        <v>0</v>
      </c>
      <c r="AW130" s="2">
        <f t="shared" si="96"/>
        <v>0</v>
      </c>
      <c r="AX130" s="2">
        <f t="shared" si="96"/>
        <v>0</v>
      </c>
      <c r="AY130" s="2">
        <f t="shared" si="96"/>
        <v>0</v>
      </c>
      <c r="AZ130" s="2">
        <f t="shared" si="96"/>
        <v>0</v>
      </c>
      <c r="BA130" s="2">
        <f t="shared" si="96"/>
        <v>0</v>
      </c>
      <c r="BB130" s="2">
        <f t="shared" si="96"/>
        <v>0</v>
      </c>
      <c r="BC130" s="2">
        <f t="shared" si="96"/>
        <v>0</v>
      </c>
      <c r="BD130" s="2">
        <f t="shared" si="96"/>
        <v>0</v>
      </c>
      <c r="BE130" s="2">
        <f t="shared" si="96"/>
        <v>0</v>
      </c>
      <c r="BF130" s="2">
        <f t="shared" si="96"/>
        <v>0</v>
      </c>
      <c r="BG130" s="2">
        <f t="shared" si="96"/>
        <v>0</v>
      </c>
      <c r="BH130" s="2">
        <f t="shared" si="96"/>
        <v>0</v>
      </c>
      <c r="BI130" s="2">
        <f t="shared" si="96"/>
        <v>0</v>
      </c>
      <c r="BJ130" s="2">
        <f t="shared" si="96"/>
        <v>0</v>
      </c>
      <c r="BK130" s="2">
        <f t="shared" si="96"/>
        <v>0</v>
      </c>
      <c r="BL130" s="2">
        <f t="shared" si="96"/>
        <v>0</v>
      </c>
      <c r="BM130" s="2">
        <f t="shared" si="96"/>
        <v>0</v>
      </c>
      <c r="BN130" s="2">
        <f t="shared" si="96"/>
        <v>0</v>
      </c>
      <c r="BO130" s="2">
        <f t="shared" si="96"/>
        <v>0</v>
      </c>
      <c r="BP130" s="2">
        <f t="shared" si="96"/>
        <v>0</v>
      </c>
      <c r="BQ130" s="2">
        <f t="shared" ref="BQ130:CN130" si="97">(BQ34/1000000)/$A130</f>
        <v>0</v>
      </c>
      <c r="BR130" s="2">
        <f t="shared" si="97"/>
        <v>0</v>
      </c>
      <c r="BS130" s="2">
        <f t="shared" si="97"/>
        <v>0</v>
      </c>
      <c r="BT130" s="2">
        <f t="shared" si="97"/>
        <v>0</v>
      </c>
      <c r="BU130" s="2">
        <f t="shared" si="97"/>
        <v>0</v>
      </c>
      <c r="BV130" s="2">
        <f t="shared" si="97"/>
        <v>0</v>
      </c>
      <c r="BW130" s="2">
        <f t="shared" si="97"/>
        <v>0</v>
      </c>
      <c r="BX130" s="2">
        <f t="shared" si="97"/>
        <v>0</v>
      </c>
      <c r="BY130" s="2">
        <f t="shared" si="97"/>
        <v>0</v>
      </c>
      <c r="BZ130" s="2">
        <f t="shared" si="97"/>
        <v>0</v>
      </c>
      <c r="CA130" s="2">
        <f t="shared" si="97"/>
        <v>0</v>
      </c>
      <c r="CB130" s="2">
        <f t="shared" si="97"/>
        <v>0</v>
      </c>
      <c r="CC130" s="2">
        <f t="shared" si="97"/>
        <v>0</v>
      </c>
      <c r="CD130" s="2">
        <f t="shared" si="97"/>
        <v>0</v>
      </c>
      <c r="CE130" s="2">
        <f t="shared" si="97"/>
        <v>0</v>
      </c>
      <c r="CF130" s="2">
        <f t="shared" si="97"/>
        <v>0</v>
      </c>
      <c r="CG130" s="2">
        <f t="shared" si="97"/>
        <v>0</v>
      </c>
      <c r="CH130" s="2">
        <f t="shared" si="97"/>
        <v>0</v>
      </c>
      <c r="CI130" s="2">
        <f t="shared" si="97"/>
        <v>0</v>
      </c>
      <c r="CJ130" s="2">
        <f t="shared" si="97"/>
        <v>0</v>
      </c>
      <c r="CK130" s="2">
        <f t="shared" si="97"/>
        <v>0</v>
      </c>
      <c r="CL130" s="2">
        <f t="shared" si="97"/>
        <v>0</v>
      </c>
      <c r="CM130" s="2">
        <f t="shared" si="97"/>
        <v>0</v>
      </c>
      <c r="CN130" s="2">
        <f t="shared" si="97"/>
        <v>0</v>
      </c>
    </row>
    <row r="131" spans="1:92" x14ac:dyDescent="0.2">
      <c r="A131" s="2">
        <v>31</v>
      </c>
      <c r="B131" s="3">
        <v>35339</v>
      </c>
      <c r="C131" s="2">
        <f t="shared" si="58"/>
        <v>4.3194562903225808</v>
      </c>
      <c r="D131" s="2">
        <f t="shared" si="58"/>
        <v>5.1597741935483867E-2</v>
      </c>
      <c r="E131" s="2">
        <f t="shared" ref="E131:AJ131" si="98">(E35/1000000)/$A131</f>
        <v>1.1174580645161291E-2</v>
      </c>
      <c r="F131" s="2">
        <f t="shared" si="98"/>
        <v>2.4909193548387096E-2</v>
      </c>
      <c r="G131" s="2">
        <f t="shared" si="98"/>
        <v>2.651116129032258E-2</v>
      </c>
      <c r="H131" s="2">
        <f t="shared" si="98"/>
        <v>2.0773451612903227E-2</v>
      </c>
      <c r="I131" s="2">
        <f t="shared" si="98"/>
        <v>2.4681225806451611E-2</v>
      </c>
      <c r="J131" s="2">
        <f t="shared" si="98"/>
        <v>2.2239774193548386E-2</v>
      </c>
      <c r="K131" s="2">
        <f t="shared" si="98"/>
        <v>2.6271709677419354E-2</v>
      </c>
      <c r="L131" s="2">
        <f t="shared" si="98"/>
        <v>2.2361516129032259E-2</v>
      </c>
      <c r="M131" s="2">
        <f t="shared" si="98"/>
        <v>2.1353774193548385E-2</v>
      </c>
      <c r="N131" s="2">
        <f t="shared" si="98"/>
        <v>0.10220535483870967</v>
      </c>
      <c r="O131" s="2">
        <f t="shared" si="98"/>
        <v>2.5771774193548386E-2</v>
      </c>
      <c r="P131" s="2">
        <f t="shared" si="98"/>
        <v>3.4720548387096775E-2</v>
      </c>
      <c r="Q131" s="2">
        <f t="shared" si="98"/>
        <v>2.0042258064516129E-2</v>
      </c>
      <c r="R131" s="2">
        <f t="shared" si="98"/>
        <v>2.4116741935483871E-2</v>
      </c>
      <c r="S131" s="2">
        <f t="shared" si="98"/>
        <v>2.8069354838709676E-2</v>
      </c>
      <c r="T131" s="2">
        <f t="shared" si="98"/>
        <v>3.3988612903225808E-2</v>
      </c>
      <c r="U131" s="2">
        <f t="shared" si="98"/>
        <v>3.419409677419355E-2</v>
      </c>
      <c r="V131" s="2">
        <f t="shared" si="98"/>
        <v>4.0352322580645167E-2</v>
      </c>
      <c r="W131" s="2">
        <f t="shared" si="98"/>
        <v>3.0903258064516128E-2</v>
      </c>
      <c r="X131" s="2">
        <f t="shared" si="98"/>
        <v>1.8897096774193552E-2</v>
      </c>
      <c r="Y131" s="2">
        <f t="shared" si="98"/>
        <v>5.0018161290322577E-2</v>
      </c>
      <c r="Z131" s="2">
        <f t="shared" si="98"/>
        <v>4.0325129032258065E-2</v>
      </c>
      <c r="AA131" s="2">
        <f t="shared" si="98"/>
        <v>2.180490322580645E-2</v>
      </c>
      <c r="AB131" s="2">
        <f t="shared" si="98"/>
        <v>3.9754516129032261E-2</v>
      </c>
      <c r="AC131" s="2">
        <f t="shared" si="98"/>
        <v>2.6209322580645161E-2</v>
      </c>
      <c r="AD131" s="2">
        <f t="shared" si="98"/>
        <v>5.6010709677419356E-2</v>
      </c>
      <c r="AE131" s="2">
        <f t="shared" si="98"/>
        <v>4.5903935483870971E-2</v>
      </c>
      <c r="AF131" s="2">
        <f t="shared" si="98"/>
        <v>5.4918193548387097E-2</v>
      </c>
      <c r="AG131" s="2">
        <f t="shared" si="98"/>
        <v>3.5576967741935486E-2</v>
      </c>
      <c r="AH131" s="2">
        <f t="shared" si="98"/>
        <v>3.7519322580645165E-2</v>
      </c>
      <c r="AI131" s="2">
        <f t="shared" si="98"/>
        <v>6.2295354838709682E-2</v>
      </c>
      <c r="AJ131" s="2">
        <f t="shared" si="98"/>
        <v>8.4417483870967744E-2</v>
      </c>
      <c r="AK131" s="2">
        <f t="shared" ref="AK131:BP131" si="99">(AK35/1000000)/$A131</f>
        <v>3.9692580645161291E-2</v>
      </c>
      <c r="AL131" s="2">
        <f t="shared" si="99"/>
        <v>0</v>
      </c>
      <c r="AM131" s="2">
        <f t="shared" si="99"/>
        <v>0</v>
      </c>
      <c r="AN131" s="2">
        <f t="shared" si="99"/>
        <v>0</v>
      </c>
      <c r="AO131" s="2">
        <f t="shared" si="99"/>
        <v>0</v>
      </c>
      <c r="AP131" s="2">
        <f t="shared" si="99"/>
        <v>0</v>
      </c>
      <c r="AQ131" s="2">
        <f t="shared" si="99"/>
        <v>0</v>
      </c>
      <c r="AR131" s="2">
        <f t="shared" si="99"/>
        <v>0</v>
      </c>
      <c r="AS131" s="2">
        <f t="shared" si="99"/>
        <v>0</v>
      </c>
      <c r="AT131" s="2">
        <f t="shared" si="99"/>
        <v>0</v>
      </c>
      <c r="AU131" s="2">
        <f t="shared" si="99"/>
        <v>0</v>
      </c>
      <c r="AV131" s="2">
        <f t="shared" si="99"/>
        <v>0</v>
      </c>
      <c r="AW131" s="2">
        <f t="shared" si="99"/>
        <v>0</v>
      </c>
      <c r="AX131" s="2">
        <f t="shared" si="99"/>
        <v>0</v>
      </c>
      <c r="AY131" s="2">
        <f t="shared" si="99"/>
        <v>0</v>
      </c>
      <c r="AZ131" s="2">
        <f t="shared" si="99"/>
        <v>0</v>
      </c>
      <c r="BA131" s="2">
        <f t="shared" si="99"/>
        <v>0</v>
      </c>
      <c r="BB131" s="2">
        <f t="shared" si="99"/>
        <v>0</v>
      </c>
      <c r="BC131" s="2">
        <f t="shared" si="99"/>
        <v>0</v>
      </c>
      <c r="BD131" s="2">
        <f t="shared" si="99"/>
        <v>0</v>
      </c>
      <c r="BE131" s="2">
        <f t="shared" si="99"/>
        <v>0</v>
      </c>
      <c r="BF131" s="2">
        <f t="shared" si="99"/>
        <v>0</v>
      </c>
      <c r="BG131" s="2">
        <f t="shared" si="99"/>
        <v>0</v>
      </c>
      <c r="BH131" s="2">
        <f t="shared" si="99"/>
        <v>0</v>
      </c>
      <c r="BI131" s="2">
        <f t="shared" si="99"/>
        <v>0</v>
      </c>
      <c r="BJ131" s="2">
        <f t="shared" si="99"/>
        <v>0</v>
      </c>
      <c r="BK131" s="2">
        <f t="shared" si="99"/>
        <v>0</v>
      </c>
      <c r="BL131" s="2">
        <f t="shared" si="99"/>
        <v>0</v>
      </c>
      <c r="BM131" s="2">
        <f t="shared" si="99"/>
        <v>0</v>
      </c>
      <c r="BN131" s="2">
        <f t="shared" si="99"/>
        <v>0</v>
      </c>
      <c r="BO131" s="2">
        <f t="shared" si="99"/>
        <v>0</v>
      </c>
      <c r="BP131" s="2">
        <f t="shared" si="99"/>
        <v>0</v>
      </c>
      <c r="BQ131" s="2">
        <f t="shared" ref="BQ131:CN131" si="100">(BQ35/1000000)/$A131</f>
        <v>0</v>
      </c>
      <c r="BR131" s="2">
        <f t="shared" si="100"/>
        <v>0</v>
      </c>
      <c r="BS131" s="2">
        <f t="shared" si="100"/>
        <v>0</v>
      </c>
      <c r="BT131" s="2">
        <f t="shared" si="100"/>
        <v>0</v>
      </c>
      <c r="BU131" s="2">
        <f t="shared" si="100"/>
        <v>0</v>
      </c>
      <c r="BV131" s="2">
        <f t="shared" si="100"/>
        <v>0</v>
      </c>
      <c r="BW131" s="2">
        <f t="shared" si="100"/>
        <v>0</v>
      </c>
      <c r="BX131" s="2">
        <f t="shared" si="100"/>
        <v>0</v>
      </c>
      <c r="BY131" s="2">
        <f t="shared" si="100"/>
        <v>0</v>
      </c>
      <c r="BZ131" s="2">
        <f t="shared" si="100"/>
        <v>0</v>
      </c>
      <c r="CA131" s="2">
        <f t="shared" si="100"/>
        <v>0</v>
      </c>
      <c r="CB131" s="2">
        <f t="shared" si="100"/>
        <v>0</v>
      </c>
      <c r="CC131" s="2">
        <f t="shared" si="100"/>
        <v>0</v>
      </c>
      <c r="CD131" s="2">
        <f t="shared" si="100"/>
        <v>0</v>
      </c>
      <c r="CE131" s="2">
        <f t="shared" si="100"/>
        <v>0</v>
      </c>
      <c r="CF131" s="2">
        <f t="shared" si="100"/>
        <v>0</v>
      </c>
      <c r="CG131" s="2">
        <f t="shared" si="100"/>
        <v>0</v>
      </c>
      <c r="CH131" s="2">
        <f t="shared" si="100"/>
        <v>0</v>
      </c>
      <c r="CI131" s="2">
        <f t="shared" si="100"/>
        <v>0</v>
      </c>
      <c r="CJ131" s="2">
        <f t="shared" si="100"/>
        <v>0</v>
      </c>
      <c r="CK131" s="2">
        <f t="shared" si="100"/>
        <v>0</v>
      </c>
      <c r="CL131" s="2">
        <f t="shared" si="100"/>
        <v>0</v>
      </c>
      <c r="CM131" s="2">
        <f t="shared" si="100"/>
        <v>0</v>
      </c>
      <c r="CN131" s="2">
        <f t="shared" si="100"/>
        <v>0</v>
      </c>
    </row>
    <row r="132" spans="1:92" x14ac:dyDescent="0.2">
      <c r="A132" s="2">
        <v>30</v>
      </c>
      <c r="B132" s="3">
        <v>35370</v>
      </c>
      <c r="C132" s="2">
        <f t="shared" si="58"/>
        <v>4.2524356333333335</v>
      </c>
      <c r="D132" s="2">
        <f t="shared" si="58"/>
        <v>5.2341266666666671E-2</v>
      </c>
      <c r="E132" s="2">
        <f t="shared" ref="E132:AJ132" si="101">(E36/1000000)/$A132</f>
        <v>1.0971966666666666E-2</v>
      </c>
      <c r="F132" s="2">
        <f t="shared" si="101"/>
        <v>2.3797733333333335E-2</v>
      </c>
      <c r="G132" s="2">
        <f t="shared" si="101"/>
        <v>2.5645299999999999E-2</v>
      </c>
      <c r="H132" s="2">
        <f t="shared" si="101"/>
        <v>2.06251E-2</v>
      </c>
      <c r="I132" s="2">
        <f t="shared" si="101"/>
        <v>2.3924033333333334E-2</v>
      </c>
      <c r="J132" s="2">
        <f t="shared" si="101"/>
        <v>2.24566E-2</v>
      </c>
      <c r="K132" s="2">
        <f t="shared" si="101"/>
        <v>2.5560733333333332E-2</v>
      </c>
      <c r="L132" s="2">
        <f t="shared" si="101"/>
        <v>2.5259866666666669E-2</v>
      </c>
      <c r="M132" s="2">
        <f t="shared" si="101"/>
        <v>2.6502899999999999E-2</v>
      </c>
      <c r="N132" s="2">
        <f t="shared" si="101"/>
        <v>0.1089992</v>
      </c>
      <c r="O132" s="2">
        <f t="shared" si="101"/>
        <v>2.4979700000000001E-2</v>
      </c>
      <c r="P132" s="2">
        <f t="shared" si="101"/>
        <v>3.3252400000000001E-2</v>
      </c>
      <c r="Q132" s="2">
        <f t="shared" si="101"/>
        <v>1.9345066666666667E-2</v>
      </c>
      <c r="R132" s="2">
        <f t="shared" si="101"/>
        <v>2.3844433333333335E-2</v>
      </c>
      <c r="S132" s="2">
        <f t="shared" si="101"/>
        <v>2.8643633333333331E-2</v>
      </c>
      <c r="T132" s="2">
        <f t="shared" si="101"/>
        <v>3.3533600000000004E-2</v>
      </c>
      <c r="U132" s="2">
        <f t="shared" si="101"/>
        <v>3.03228E-2</v>
      </c>
      <c r="V132" s="2">
        <f t="shared" si="101"/>
        <v>3.93453E-2</v>
      </c>
      <c r="W132" s="2">
        <f t="shared" si="101"/>
        <v>3.0712233333333335E-2</v>
      </c>
      <c r="X132" s="2">
        <f t="shared" si="101"/>
        <v>1.8585366666666665E-2</v>
      </c>
      <c r="Y132" s="2">
        <f t="shared" si="101"/>
        <v>4.8305999999999995E-2</v>
      </c>
      <c r="Z132" s="2">
        <f t="shared" si="101"/>
        <v>3.8604566666666666E-2</v>
      </c>
      <c r="AA132" s="2">
        <f t="shared" si="101"/>
        <v>2.0931866666666667E-2</v>
      </c>
      <c r="AB132" s="2">
        <f t="shared" si="101"/>
        <v>3.9642466666666668E-2</v>
      </c>
      <c r="AC132" s="2">
        <f t="shared" si="101"/>
        <v>2.5386100000000002E-2</v>
      </c>
      <c r="AD132" s="2">
        <f t="shared" si="101"/>
        <v>5.4567966666666662E-2</v>
      </c>
      <c r="AE132" s="2">
        <f t="shared" si="101"/>
        <v>4.8736766666666667E-2</v>
      </c>
      <c r="AF132" s="2">
        <f t="shared" si="101"/>
        <v>5.2667766666666664E-2</v>
      </c>
      <c r="AG132" s="2">
        <f t="shared" si="101"/>
        <v>3.6945099999999995E-2</v>
      </c>
      <c r="AH132" s="2">
        <f t="shared" si="101"/>
        <v>3.9891533333333333E-2</v>
      </c>
      <c r="AI132" s="2">
        <f t="shared" si="101"/>
        <v>5.678883333333333E-2</v>
      </c>
      <c r="AJ132" s="2">
        <f t="shared" si="101"/>
        <v>7.9016299999999998E-2</v>
      </c>
      <c r="AK132" s="2">
        <f t="shared" ref="AK132:BP132" si="102">(AK36/1000000)/$A132</f>
        <v>6.7385E-2</v>
      </c>
      <c r="AL132" s="2">
        <f t="shared" si="102"/>
        <v>3.8562399999999997E-2</v>
      </c>
      <c r="AM132" s="2">
        <f t="shared" si="102"/>
        <v>0</v>
      </c>
      <c r="AN132" s="2">
        <f t="shared" si="102"/>
        <v>0</v>
      </c>
      <c r="AO132" s="2">
        <f t="shared" si="102"/>
        <v>0</v>
      </c>
      <c r="AP132" s="2">
        <f t="shared" si="102"/>
        <v>0</v>
      </c>
      <c r="AQ132" s="2">
        <f t="shared" si="102"/>
        <v>0</v>
      </c>
      <c r="AR132" s="2">
        <f t="shared" si="102"/>
        <v>0</v>
      </c>
      <c r="AS132" s="2">
        <f t="shared" si="102"/>
        <v>0</v>
      </c>
      <c r="AT132" s="2">
        <f t="shared" si="102"/>
        <v>0</v>
      </c>
      <c r="AU132" s="2">
        <f t="shared" si="102"/>
        <v>0</v>
      </c>
      <c r="AV132" s="2">
        <f t="shared" si="102"/>
        <v>0</v>
      </c>
      <c r="AW132" s="2">
        <f t="shared" si="102"/>
        <v>0</v>
      </c>
      <c r="AX132" s="2">
        <f t="shared" si="102"/>
        <v>0</v>
      </c>
      <c r="AY132" s="2">
        <f t="shared" si="102"/>
        <v>0</v>
      </c>
      <c r="AZ132" s="2">
        <f t="shared" si="102"/>
        <v>0</v>
      </c>
      <c r="BA132" s="2">
        <f t="shared" si="102"/>
        <v>0</v>
      </c>
      <c r="BB132" s="2">
        <f t="shared" si="102"/>
        <v>0</v>
      </c>
      <c r="BC132" s="2">
        <f t="shared" si="102"/>
        <v>0</v>
      </c>
      <c r="BD132" s="2">
        <f t="shared" si="102"/>
        <v>0</v>
      </c>
      <c r="BE132" s="2">
        <f t="shared" si="102"/>
        <v>0</v>
      </c>
      <c r="BF132" s="2">
        <f t="shared" si="102"/>
        <v>0</v>
      </c>
      <c r="BG132" s="2">
        <f t="shared" si="102"/>
        <v>0</v>
      </c>
      <c r="BH132" s="2">
        <f t="shared" si="102"/>
        <v>0</v>
      </c>
      <c r="BI132" s="2">
        <f t="shared" si="102"/>
        <v>0</v>
      </c>
      <c r="BJ132" s="2">
        <f t="shared" si="102"/>
        <v>0</v>
      </c>
      <c r="BK132" s="2">
        <f t="shared" si="102"/>
        <v>0</v>
      </c>
      <c r="BL132" s="2">
        <f t="shared" si="102"/>
        <v>0</v>
      </c>
      <c r="BM132" s="2">
        <f t="shared" si="102"/>
        <v>0</v>
      </c>
      <c r="BN132" s="2">
        <f t="shared" si="102"/>
        <v>0</v>
      </c>
      <c r="BO132" s="2">
        <f t="shared" si="102"/>
        <v>0</v>
      </c>
      <c r="BP132" s="2">
        <f t="shared" si="102"/>
        <v>0</v>
      </c>
      <c r="BQ132" s="2">
        <f t="shared" ref="BQ132:CN132" si="103">(BQ36/1000000)/$A132</f>
        <v>0</v>
      </c>
      <c r="BR132" s="2">
        <f t="shared" si="103"/>
        <v>0</v>
      </c>
      <c r="BS132" s="2">
        <f t="shared" si="103"/>
        <v>0</v>
      </c>
      <c r="BT132" s="2">
        <f t="shared" si="103"/>
        <v>0</v>
      </c>
      <c r="BU132" s="2">
        <f t="shared" si="103"/>
        <v>0</v>
      </c>
      <c r="BV132" s="2">
        <f t="shared" si="103"/>
        <v>0</v>
      </c>
      <c r="BW132" s="2">
        <f t="shared" si="103"/>
        <v>0</v>
      </c>
      <c r="BX132" s="2">
        <f t="shared" si="103"/>
        <v>0</v>
      </c>
      <c r="BY132" s="2">
        <f t="shared" si="103"/>
        <v>0</v>
      </c>
      <c r="BZ132" s="2">
        <f t="shared" si="103"/>
        <v>0</v>
      </c>
      <c r="CA132" s="2">
        <f t="shared" si="103"/>
        <v>0</v>
      </c>
      <c r="CB132" s="2">
        <f t="shared" si="103"/>
        <v>0</v>
      </c>
      <c r="CC132" s="2">
        <f t="shared" si="103"/>
        <v>0</v>
      </c>
      <c r="CD132" s="2">
        <f t="shared" si="103"/>
        <v>0</v>
      </c>
      <c r="CE132" s="2">
        <f t="shared" si="103"/>
        <v>0</v>
      </c>
      <c r="CF132" s="2">
        <f t="shared" si="103"/>
        <v>0</v>
      </c>
      <c r="CG132" s="2">
        <f t="shared" si="103"/>
        <v>0</v>
      </c>
      <c r="CH132" s="2">
        <f t="shared" si="103"/>
        <v>0</v>
      </c>
      <c r="CI132" s="2">
        <f t="shared" si="103"/>
        <v>0</v>
      </c>
      <c r="CJ132" s="2">
        <f t="shared" si="103"/>
        <v>0</v>
      </c>
      <c r="CK132" s="2">
        <f t="shared" si="103"/>
        <v>0</v>
      </c>
      <c r="CL132" s="2">
        <f t="shared" si="103"/>
        <v>0</v>
      </c>
      <c r="CM132" s="2">
        <f t="shared" si="103"/>
        <v>0</v>
      </c>
      <c r="CN132" s="2">
        <f t="shared" si="103"/>
        <v>0</v>
      </c>
    </row>
    <row r="133" spans="1:92" x14ac:dyDescent="0.2">
      <c r="A133" s="2">
        <v>31</v>
      </c>
      <c r="B133" s="3">
        <v>35400</v>
      </c>
      <c r="C133" s="2">
        <f t="shared" si="58"/>
        <v>4.174619483870968</v>
      </c>
      <c r="D133" s="2">
        <f t="shared" si="58"/>
        <v>5.2369645161290321E-2</v>
      </c>
      <c r="E133" s="2">
        <f t="shared" ref="E133:AJ133" si="104">(E37/1000000)/$A133</f>
        <v>1.1081161290322581E-2</v>
      </c>
      <c r="F133" s="2">
        <f t="shared" si="104"/>
        <v>2.3171000000000001E-2</v>
      </c>
      <c r="G133" s="2">
        <f t="shared" si="104"/>
        <v>2.4702935483870966E-2</v>
      </c>
      <c r="H133" s="2">
        <f t="shared" si="104"/>
        <v>1.9751741935483871E-2</v>
      </c>
      <c r="I133" s="2">
        <f t="shared" si="104"/>
        <v>2.3376548387096775E-2</v>
      </c>
      <c r="J133" s="2">
        <f t="shared" si="104"/>
        <v>2.0912709677419355E-2</v>
      </c>
      <c r="K133" s="2">
        <f t="shared" si="104"/>
        <v>2.4757354838709677E-2</v>
      </c>
      <c r="L133" s="2">
        <f t="shared" si="104"/>
        <v>2.4092935483870967E-2</v>
      </c>
      <c r="M133" s="2">
        <f t="shared" si="104"/>
        <v>1.9933419354838711E-2</v>
      </c>
      <c r="N133" s="2">
        <f t="shared" si="104"/>
        <v>0.10648477419354839</v>
      </c>
      <c r="O133" s="2">
        <f t="shared" si="104"/>
        <v>2.3379612903225804E-2</v>
      </c>
      <c r="P133" s="2">
        <f t="shared" si="104"/>
        <v>3.2198129032258063E-2</v>
      </c>
      <c r="Q133" s="2">
        <f t="shared" si="104"/>
        <v>1.9772129032258067E-2</v>
      </c>
      <c r="R133" s="2">
        <f t="shared" si="104"/>
        <v>2.3370612903225809E-2</v>
      </c>
      <c r="S133" s="2">
        <f t="shared" si="104"/>
        <v>2.8126064516129031E-2</v>
      </c>
      <c r="T133" s="2">
        <f t="shared" si="104"/>
        <v>3.274093548387097E-2</v>
      </c>
      <c r="U133" s="2">
        <f t="shared" si="104"/>
        <v>3.0858096774193551E-2</v>
      </c>
      <c r="V133" s="2">
        <f t="shared" si="104"/>
        <v>3.9024387096774193E-2</v>
      </c>
      <c r="W133" s="2">
        <f t="shared" si="104"/>
        <v>3.0600225806451612E-2</v>
      </c>
      <c r="X133" s="2">
        <f t="shared" si="104"/>
        <v>1.9831903225806451E-2</v>
      </c>
      <c r="Y133" s="2">
        <f t="shared" si="104"/>
        <v>4.9899129032258065E-2</v>
      </c>
      <c r="Z133" s="2">
        <f t="shared" si="104"/>
        <v>3.6248064516129032E-2</v>
      </c>
      <c r="AA133" s="2">
        <f t="shared" si="104"/>
        <v>2.0816935483870969E-2</v>
      </c>
      <c r="AB133" s="2">
        <f t="shared" si="104"/>
        <v>3.6278645161290327E-2</v>
      </c>
      <c r="AC133" s="2">
        <f t="shared" si="104"/>
        <v>2.864974193548387E-2</v>
      </c>
      <c r="AD133" s="2">
        <f t="shared" si="104"/>
        <v>5.3824387096774194E-2</v>
      </c>
      <c r="AE133" s="2">
        <f t="shared" si="104"/>
        <v>4.7958096774193548E-2</v>
      </c>
      <c r="AF133" s="2">
        <f t="shared" si="104"/>
        <v>4.8135064516129027E-2</v>
      </c>
      <c r="AG133" s="2">
        <f t="shared" si="104"/>
        <v>3.7728516129032254E-2</v>
      </c>
      <c r="AH133" s="2">
        <f t="shared" si="104"/>
        <v>3.7806290322580642E-2</v>
      </c>
      <c r="AI133" s="2">
        <f t="shared" si="104"/>
        <v>5.6377129032258069E-2</v>
      </c>
      <c r="AJ133" s="2">
        <f t="shared" si="104"/>
        <v>7.4626193548387093E-2</v>
      </c>
      <c r="AK133" s="2">
        <f t="shared" ref="AK133:BP133" si="105">(AK37/1000000)/$A133</f>
        <v>6.3035483870967746E-2</v>
      </c>
      <c r="AL133" s="2">
        <f t="shared" si="105"/>
        <v>6.6270096774193543E-2</v>
      </c>
      <c r="AM133" s="2">
        <f t="shared" si="105"/>
        <v>3.5089967741935478E-2</v>
      </c>
      <c r="AN133" s="2">
        <f t="shared" si="105"/>
        <v>0</v>
      </c>
      <c r="AO133" s="2">
        <f t="shared" si="105"/>
        <v>0</v>
      </c>
      <c r="AP133" s="2">
        <f t="shared" si="105"/>
        <v>0</v>
      </c>
      <c r="AQ133" s="2">
        <f t="shared" si="105"/>
        <v>0</v>
      </c>
      <c r="AR133" s="2">
        <f t="shared" si="105"/>
        <v>0</v>
      </c>
      <c r="AS133" s="2">
        <f t="shared" si="105"/>
        <v>0</v>
      </c>
      <c r="AT133" s="2">
        <f t="shared" si="105"/>
        <v>0</v>
      </c>
      <c r="AU133" s="2">
        <f t="shared" si="105"/>
        <v>0</v>
      </c>
      <c r="AV133" s="2">
        <f t="shared" si="105"/>
        <v>0</v>
      </c>
      <c r="AW133" s="2">
        <f t="shared" si="105"/>
        <v>0</v>
      </c>
      <c r="AX133" s="2">
        <f t="shared" si="105"/>
        <v>0</v>
      </c>
      <c r="AY133" s="2">
        <f t="shared" si="105"/>
        <v>0</v>
      </c>
      <c r="AZ133" s="2">
        <f t="shared" si="105"/>
        <v>0</v>
      </c>
      <c r="BA133" s="2">
        <f t="shared" si="105"/>
        <v>0</v>
      </c>
      <c r="BB133" s="2">
        <f t="shared" si="105"/>
        <v>0</v>
      </c>
      <c r="BC133" s="2">
        <f t="shared" si="105"/>
        <v>0</v>
      </c>
      <c r="BD133" s="2">
        <f t="shared" si="105"/>
        <v>0</v>
      </c>
      <c r="BE133" s="2">
        <f t="shared" si="105"/>
        <v>0</v>
      </c>
      <c r="BF133" s="2">
        <f t="shared" si="105"/>
        <v>0</v>
      </c>
      <c r="BG133" s="2">
        <f t="shared" si="105"/>
        <v>0</v>
      </c>
      <c r="BH133" s="2">
        <f t="shared" si="105"/>
        <v>0</v>
      </c>
      <c r="BI133" s="2">
        <f t="shared" si="105"/>
        <v>0</v>
      </c>
      <c r="BJ133" s="2">
        <f t="shared" si="105"/>
        <v>0</v>
      </c>
      <c r="BK133" s="2">
        <f t="shared" si="105"/>
        <v>0</v>
      </c>
      <c r="BL133" s="2">
        <f t="shared" si="105"/>
        <v>0</v>
      </c>
      <c r="BM133" s="2">
        <f t="shared" si="105"/>
        <v>0</v>
      </c>
      <c r="BN133" s="2">
        <f t="shared" si="105"/>
        <v>0</v>
      </c>
      <c r="BO133" s="2">
        <f t="shared" si="105"/>
        <v>0</v>
      </c>
      <c r="BP133" s="2">
        <f t="shared" si="105"/>
        <v>0</v>
      </c>
      <c r="BQ133" s="2">
        <f t="shared" ref="BQ133:CN133" si="106">(BQ37/1000000)/$A133</f>
        <v>0</v>
      </c>
      <c r="BR133" s="2">
        <f t="shared" si="106"/>
        <v>0</v>
      </c>
      <c r="BS133" s="2">
        <f t="shared" si="106"/>
        <v>0</v>
      </c>
      <c r="BT133" s="2">
        <f t="shared" si="106"/>
        <v>0</v>
      </c>
      <c r="BU133" s="2">
        <f t="shared" si="106"/>
        <v>0</v>
      </c>
      <c r="BV133" s="2">
        <f t="shared" si="106"/>
        <v>0</v>
      </c>
      <c r="BW133" s="2">
        <f t="shared" si="106"/>
        <v>0</v>
      </c>
      <c r="BX133" s="2">
        <f t="shared" si="106"/>
        <v>0</v>
      </c>
      <c r="BY133" s="2">
        <f t="shared" si="106"/>
        <v>0</v>
      </c>
      <c r="BZ133" s="2">
        <f t="shared" si="106"/>
        <v>0</v>
      </c>
      <c r="CA133" s="2">
        <f t="shared" si="106"/>
        <v>0</v>
      </c>
      <c r="CB133" s="2">
        <f t="shared" si="106"/>
        <v>0</v>
      </c>
      <c r="CC133" s="2">
        <f t="shared" si="106"/>
        <v>0</v>
      </c>
      <c r="CD133" s="2">
        <f t="shared" si="106"/>
        <v>0</v>
      </c>
      <c r="CE133" s="2">
        <f t="shared" si="106"/>
        <v>0</v>
      </c>
      <c r="CF133" s="2">
        <f t="shared" si="106"/>
        <v>0</v>
      </c>
      <c r="CG133" s="2">
        <f t="shared" si="106"/>
        <v>0</v>
      </c>
      <c r="CH133" s="2">
        <f t="shared" si="106"/>
        <v>0</v>
      </c>
      <c r="CI133" s="2">
        <f t="shared" si="106"/>
        <v>0</v>
      </c>
      <c r="CJ133" s="2">
        <f t="shared" si="106"/>
        <v>0</v>
      </c>
      <c r="CK133" s="2">
        <f t="shared" si="106"/>
        <v>0</v>
      </c>
      <c r="CL133" s="2">
        <f t="shared" si="106"/>
        <v>0</v>
      </c>
      <c r="CM133" s="2">
        <f t="shared" si="106"/>
        <v>0</v>
      </c>
      <c r="CN133" s="2">
        <f t="shared" si="106"/>
        <v>0</v>
      </c>
    </row>
    <row r="134" spans="1:92" x14ac:dyDescent="0.2">
      <c r="A134" s="2">
        <v>31</v>
      </c>
      <c r="B134" s="3">
        <v>35431</v>
      </c>
      <c r="C134" s="2">
        <f t="shared" si="58"/>
        <v>4.0956944516129035</v>
      </c>
      <c r="D134" s="2">
        <f t="shared" si="58"/>
        <v>4.9279580645161296E-2</v>
      </c>
      <c r="E134" s="2">
        <f t="shared" ref="E134:AJ134" si="107">(E38/1000000)/$A134</f>
        <v>1.0768419354838708E-2</v>
      </c>
      <c r="F134" s="2">
        <f t="shared" si="107"/>
        <v>2.2353225806451611E-2</v>
      </c>
      <c r="G134" s="2">
        <f t="shared" si="107"/>
        <v>2.3816645161290322E-2</v>
      </c>
      <c r="H134" s="2">
        <f t="shared" si="107"/>
        <v>1.8929967741935484E-2</v>
      </c>
      <c r="I134" s="2">
        <f t="shared" si="107"/>
        <v>1.7283580645161292E-2</v>
      </c>
      <c r="J134" s="2">
        <f t="shared" si="107"/>
        <v>2.0224516129032259E-2</v>
      </c>
      <c r="K134" s="2">
        <f t="shared" si="107"/>
        <v>2.3142709677419354E-2</v>
      </c>
      <c r="L134" s="2">
        <f t="shared" si="107"/>
        <v>2.4522419354838707E-2</v>
      </c>
      <c r="M134" s="2">
        <f t="shared" si="107"/>
        <v>1.8963516129032257E-2</v>
      </c>
      <c r="N134" s="2">
        <f t="shared" si="107"/>
        <v>0.10169551612903226</v>
      </c>
      <c r="O134" s="2">
        <f t="shared" si="107"/>
        <v>2.3206032258064516E-2</v>
      </c>
      <c r="P134" s="2">
        <f t="shared" si="107"/>
        <v>3.1014451612903223E-2</v>
      </c>
      <c r="Q134" s="2">
        <f t="shared" si="107"/>
        <v>1.8414580645161292E-2</v>
      </c>
      <c r="R134" s="2">
        <f t="shared" si="107"/>
        <v>2.393E-2</v>
      </c>
      <c r="S134" s="2">
        <f t="shared" si="107"/>
        <v>2.8049193548387096E-2</v>
      </c>
      <c r="T134" s="2">
        <f t="shared" si="107"/>
        <v>3.1393741935483874E-2</v>
      </c>
      <c r="U134" s="2">
        <f t="shared" si="107"/>
        <v>3.1958612903225804E-2</v>
      </c>
      <c r="V134" s="2">
        <f t="shared" si="107"/>
        <v>3.7498032258064515E-2</v>
      </c>
      <c r="W134" s="2">
        <f t="shared" si="107"/>
        <v>3.0575903225806451E-2</v>
      </c>
      <c r="X134" s="2">
        <f t="shared" si="107"/>
        <v>1.7346032258064515E-2</v>
      </c>
      <c r="Y134" s="2">
        <f t="shared" si="107"/>
        <v>4.8569322580645162E-2</v>
      </c>
      <c r="Z134" s="2">
        <f t="shared" si="107"/>
        <v>3.4585419354838713E-2</v>
      </c>
      <c r="AA134" s="2">
        <f t="shared" si="107"/>
        <v>1.9335741935483871E-2</v>
      </c>
      <c r="AB134" s="2">
        <f t="shared" si="107"/>
        <v>3.4064000000000004E-2</v>
      </c>
      <c r="AC134" s="2">
        <f t="shared" si="107"/>
        <v>2.8896999999999999E-2</v>
      </c>
      <c r="AD134" s="2">
        <f t="shared" si="107"/>
        <v>5.0656806451612899E-2</v>
      </c>
      <c r="AE134" s="2">
        <f t="shared" si="107"/>
        <v>4.4599096774193547E-2</v>
      </c>
      <c r="AF134" s="2">
        <f t="shared" si="107"/>
        <v>4.5486387096774189E-2</v>
      </c>
      <c r="AG134" s="2">
        <f t="shared" si="107"/>
        <v>3.5529129032258064E-2</v>
      </c>
      <c r="AH134" s="2">
        <f t="shared" si="107"/>
        <v>3.5657322580645162E-2</v>
      </c>
      <c r="AI134" s="2">
        <f t="shared" si="107"/>
        <v>5.2025580645161287E-2</v>
      </c>
      <c r="AJ134" s="2">
        <f t="shared" si="107"/>
        <v>7.8768999999999992E-2</v>
      </c>
      <c r="AK134" s="2">
        <f t="shared" ref="AK134:BP134" si="108">(AK38/1000000)/$A134</f>
        <v>5.6451032258064512E-2</v>
      </c>
      <c r="AL134" s="2">
        <f t="shared" si="108"/>
        <v>6.2200806451612904E-2</v>
      </c>
      <c r="AM134" s="2">
        <f t="shared" si="108"/>
        <v>6.2634032258064506E-2</v>
      </c>
      <c r="AN134" s="2">
        <f t="shared" si="108"/>
        <v>1.8273225806451614E-2</v>
      </c>
      <c r="AO134" s="2">
        <f t="shared" si="108"/>
        <v>0</v>
      </c>
      <c r="AP134" s="2">
        <f t="shared" si="108"/>
        <v>0</v>
      </c>
      <c r="AQ134" s="2">
        <f t="shared" si="108"/>
        <v>0</v>
      </c>
      <c r="AR134" s="2">
        <f t="shared" si="108"/>
        <v>0</v>
      </c>
      <c r="AS134" s="2">
        <f t="shared" si="108"/>
        <v>0</v>
      </c>
      <c r="AT134" s="2">
        <f t="shared" si="108"/>
        <v>0</v>
      </c>
      <c r="AU134" s="2">
        <f t="shared" si="108"/>
        <v>0</v>
      </c>
      <c r="AV134" s="2">
        <f t="shared" si="108"/>
        <v>0</v>
      </c>
      <c r="AW134" s="2">
        <f t="shared" si="108"/>
        <v>0</v>
      </c>
      <c r="AX134" s="2">
        <f t="shared" si="108"/>
        <v>0</v>
      </c>
      <c r="AY134" s="2">
        <f t="shared" si="108"/>
        <v>0</v>
      </c>
      <c r="AZ134" s="2">
        <f t="shared" si="108"/>
        <v>0</v>
      </c>
      <c r="BA134" s="2">
        <f t="shared" si="108"/>
        <v>0</v>
      </c>
      <c r="BB134" s="2">
        <f t="shared" si="108"/>
        <v>0</v>
      </c>
      <c r="BC134" s="2">
        <f t="shared" si="108"/>
        <v>0</v>
      </c>
      <c r="BD134" s="2">
        <f t="shared" si="108"/>
        <v>0</v>
      </c>
      <c r="BE134" s="2">
        <f t="shared" si="108"/>
        <v>0</v>
      </c>
      <c r="BF134" s="2">
        <f t="shared" si="108"/>
        <v>0</v>
      </c>
      <c r="BG134" s="2">
        <f t="shared" si="108"/>
        <v>0</v>
      </c>
      <c r="BH134" s="2">
        <f t="shared" si="108"/>
        <v>0</v>
      </c>
      <c r="BI134" s="2">
        <f t="shared" si="108"/>
        <v>0</v>
      </c>
      <c r="BJ134" s="2">
        <f t="shared" si="108"/>
        <v>0</v>
      </c>
      <c r="BK134" s="2">
        <f t="shared" si="108"/>
        <v>0</v>
      </c>
      <c r="BL134" s="2">
        <f t="shared" si="108"/>
        <v>0</v>
      </c>
      <c r="BM134" s="2">
        <f t="shared" si="108"/>
        <v>0</v>
      </c>
      <c r="BN134" s="2">
        <f t="shared" si="108"/>
        <v>0</v>
      </c>
      <c r="BO134" s="2">
        <f t="shared" si="108"/>
        <v>0</v>
      </c>
      <c r="BP134" s="2">
        <f t="shared" si="108"/>
        <v>0</v>
      </c>
      <c r="BQ134" s="2">
        <f t="shared" ref="BQ134:CN134" si="109">(BQ38/1000000)/$A134</f>
        <v>0</v>
      </c>
      <c r="BR134" s="2">
        <f t="shared" si="109"/>
        <v>0</v>
      </c>
      <c r="BS134" s="2">
        <f t="shared" si="109"/>
        <v>0</v>
      </c>
      <c r="BT134" s="2">
        <f t="shared" si="109"/>
        <v>0</v>
      </c>
      <c r="BU134" s="2">
        <f t="shared" si="109"/>
        <v>0</v>
      </c>
      <c r="BV134" s="2">
        <f t="shared" si="109"/>
        <v>0</v>
      </c>
      <c r="BW134" s="2">
        <f t="shared" si="109"/>
        <v>0</v>
      </c>
      <c r="BX134" s="2">
        <f t="shared" si="109"/>
        <v>0</v>
      </c>
      <c r="BY134" s="2">
        <f t="shared" si="109"/>
        <v>0</v>
      </c>
      <c r="BZ134" s="2">
        <f t="shared" si="109"/>
        <v>0</v>
      </c>
      <c r="CA134" s="2">
        <f t="shared" si="109"/>
        <v>0</v>
      </c>
      <c r="CB134" s="2">
        <f t="shared" si="109"/>
        <v>0</v>
      </c>
      <c r="CC134" s="2">
        <f t="shared" si="109"/>
        <v>0</v>
      </c>
      <c r="CD134" s="2">
        <f t="shared" si="109"/>
        <v>0</v>
      </c>
      <c r="CE134" s="2">
        <f t="shared" si="109"/>
        <v>0</v>
      </c>
      <c r="CF134" s="2">
        <f t="shared" si="109"/>
        <v>0</v>
      </c>
      <c r="CG134" s="2">
        <f t="shared" si="109"/>
        <v>0</v>
      </c>
      <c r="CH134" s="2">
        <f t="shared" si="109"/>
        <v>0</v>
      </c>
      <c r="CI134" s="2">
        <f t="shared" si="109"/>
        <v>0</v>
      </c>
      <c r="CJ134" s="2">
        <f t="shared" si="109"/>
        <v>0</v>
      </c>
      <c r="CK134" s="2">
        <f t="shared" si="109"/>
        <v>0</v>
      </c>
      <c r="CL134" s="2">
        <f t="shared" si="109"/>
        <v>0</v>
      </c>
      <c r="CM134" s="2">
        <f t="shared" si="109"/>
        <v>0</v>
      </c>
      <c r="CN134" s="2">
        <f t="shared" si="109"/>
        <v>0</v>
      </c>
    </row>
    <row r="135" spans="1:92" x14ac:dyDescent="0.2">
      <c r="A135" s="2">
        <v>28</v>
      </c>
      <c r="B135" s="3">
        <v>35462</v>
      </c>
      <c r="C135" s="2">
        <f t="shared" si="58"/>
        <v>4.1610551785714289</v>
      </c>
      <c r="D135" s="2">
        <f t="shared" si="58"/>
        <v>4.8449785714285716E-2</v>
      </c>
      <c r="E135" s="2">
        <f t="shared" ref="E135:AJ135" si="110">(E39/1000000)/$A135</f>
        <v>1.1018428571428571E-2</v>
      </c>
      <c r="F135" s="2">
        <f t="shared" si="110"/>
        <v>2.2794000000000002E-2</v>
      </c>
      <c r="G135" s="2">
        <f t="shared" si="110"/>
        <v>2.4074392857142857E-2</v>
      </c>
      <c r="H135" s="2">
        <f t="shared" si="110"/>
        <v>1.9202678571428572E-2</v>
      </c>
      <c r="I135" s="2">
        <f t="shared" si="110"/>
        <v>2.2316071428571428E-2</v>
      </c>
      <c r="J135" s="2">
        <f t="shared" si="110"/>
        <v>1.9087321428571426E-2</v>
      </c>
      <c r="K135" s="2">
        <f t="shared" si="110"/>
        <v>2.2873142857142859E-2</v>
      </c>
      <c r="L135" s="2">
        <f t="shared" si="110"/>
        <v>2.4127249999999999E-2</v>
      </c>
      <c r="M135" s="2">
        <f t="shared" si="110"/>
        <v>2.1131285714285714E-2</v>
      </c>
      <c r="N135" s="2">
        <f t="shared" si="110"/>
        <v>0.10055871428571428</v>
      </c>
      <c r="O135" s="2">
        <f t="shared" si="110"/>
        <v>2.2877571428571431E-2</v>
      </c>
      <c r="P135" s="2">
        <f t="shared" si="110"/>
        <v>3.2871214285714288E-2</v>
      </c>
      <c r="Q135" s="2">
        <f t="shared" si="110"/>
        <v>1.8838142857142859E-2</v>
      </c>
      <c r="R135" s="2">
        <f t="shared" si="110"/>
        <v>2.5204464285714288E-2</v>
      </c>
      <c r="S135" s="2">
        <f t="shared" si="110"/>
        <v>2.8676428571428571E-2</v>
      </c>
      <c r="T135" s="2">
        <f t="shared" si="110"/>
        <v>3.1921142857142856E-2</v>
      </c>
      <c r="U135" s="2">
        <f t="shared" si="110"/>
        <v>3.3448392857142857E-2</v>
      </c>
      <c r="V135" s="2">
        <f t="shared" si="110"/>
        <v>3.8652035714285715E-2</v>
      </c>
      <c r="W135" s="2">
        <f t="shared" si="110"/>
        <v>3.0788607142857142E-2</v>
      </c>
      <c r="X135" s="2">
        <f t="shared" si="110"/>
        <v>1.6938678571428573E-2</v>
      </c>
      <c r="Y135" s="2">
        <f t="shared" si="110"/>
        <v>4.8042285714285711E-2</v>
      </c>
      <c r="Z135" s="2">
        <f t="shared" si="110"/>
        <v>3.4996357142857142E-2</v>
      </c>
      <c r="AA135" s="2">
        <f t="shared" si="110"/>
        <v>1.9148107142857144E-2</v>
      </c>
      <c r="AB135" s="2">
        <f t="shared" si="110"/>
        <v>3.4763464285714286E-2</v>
      </c>
      <c r="AC135" s="2">
        <f t="shared" si="110"/>
        <v>2.6508357142857143E-2</v>
      </c>
      <c r="AD135" s="2">
        <f t="shared" si="110"/>
        <v>4.8979107142857144E-2</v>
      </c>
      <c r="AE135" s="2">
        <f t="shared" si="110"/>
        <v>4.3734749999999996E-2</v>
      </c>
      <c r="AF135" s="2">
        <f t="shared" si="110"/>
        <v>4.8682571428571429E-2</v>
      </c>
      <c r="AG135" s="2">
        <f t="shared" si="110"/>
        <v>3.4359678571428569E-2</v>
      </c>
      <c r="AH135" s="2">
        <f t="shared" si="110"/>
        <v>3.6177821428571434E-2</v>
      </c>
      <c r="AI135" s="2">
        <f t="shared" si="110"/>
        <v>5.1719321428571427E-2</v>
      </c>
      <c r="AJ135" s="2">
        <f t="shared" si="110"/>
        <v>6.145657142857143E-2</v>
      </c>
      <c r="AK135" s="2">
        <f t="shared" ref="AK135:BP135" si="111">(AK39/1000000)/$A135</f>
        <v>5.3607035714285711E-2</v>
      </c>
      <c r="AL135" s="2">
        <f t="shared" si="111"/>
        <v>6.2346928571428574E-2</v>
      </c>
      <c r="AM135" s="2">
        <f t="shared" si="111"/>
        <v>6.6963857142857144E-2</v>
      </c>
      <c r="AN135" s="2">
        <f t="shared" si="111"/>
        <v>4.3645464285714287E-2</v>
      </c>
      <c r="AO135" s="2">
        <f t="shared" si="111"/>
        <v>3.956364285714286E-2</v>
      </c>
      <c r="AP135" s="2">
        <f t="shared" si="111"/>
        <v>0</v>
      </c>
      <c r="AQ135" s="2">
        <f t="shared" si="111"/>
        <v>0</v>
      </c>
      <c r="AR135" s="2">
        <f t="shared" si="111"/>
        <v>0</v>
      </c>
      <c r="AS135" s="2">
        <f t="shared" si="111"/>
        <v>0</v>
      </c>
      <c r="AT135" s="2">
        <f t="shared" si="111"/>
        <v>0</v>
      </c>
      <c r="AU135" s="2">
        <f t="shared" si="111"/>
        <v>0</v>
      </c>
      <c r="AV135" s="2">
        <f t="shared" si="111"/>
        <v>0</v>
      </c>
      <c r="AW135" s="2">
        <f t="shared" si="111"/>
        <v>0</v>
      </c>
      <c r="AX135" s="2">
        <f t="shared" si="111"/>
        <v>0</v>
      </c>
      <c r="AY135" s="2">
        <f t="shared" si="111"/>
        <v>0</v>
      </c>
      <c r="AZ135" s="2">
        <f t="shared" si="111"/>
        <v>0</v>
      </c>
      <c r="BA135" s="2">
        <f t="shared" si="111"/>
        <v>0</v>
      </c>
      <c r="BB135" s="2">
        <f t="shared" si="111"/>
        <v>0</v>
      </c>
      <c r="BC135" s="2">
        <f t="shared" si="111"/>
        <v>0</v>
      </c>
      <c r="BD135" s="2">
        <f t="shared" si="111"/>
        <v>0</v>
      </c>
      <c r="BE135" s="2">
        <f t="shared" si="111"/>
        <v>0</v>
      </c>
      <c r="BF135" s="2">
        <f t="shared" si="111"/>
        <v>0</v>
      </c>
      <c r="BG135" s="2">
        <f t="shared" si="111"/>
        <v>0</v>
      </c>
      <c r="BH135" s="2">
        <f t="shared" si="111"/>
        <v>0</v>
      </c>
      <c r="BI135" s="2">
        <f t="shared" si="111"/>
        <v>0</v>
      </c>
      <c r="BJ135" s="2">
        <f t="shared" si="111"/>
        <v>0</v>
      </c>
      <c r="BK135" s="2">
        <f t="shared" si="111"/>
        <v>0</v>
      </c>
      <c r="BL135" s="2">
        <f t="shared" si="111"/>
        <v>0</v>
      </c>
      <c r="BM135" s="2">
        <f t="shared" si="111"/>
        <v>0</v>
      </c>
      <c r="BN135" s="2">
        <f t="shared" si="111"/>
        <v>0</v>
      </c>
      <c r="BO135" s="2">
        <f t="shared" si="111"/>
        <v>0</v>
      </c>
      <c r="BP135" s="2">
        <f t="shared" si="111"/>
        <v>0</v>
      </c>
      <c r="BQ135" s="2">
        <f t="shared" ref="BQ135:CN135" si="112">(BQ39/1000000)/$A135</f>
        <v>0</v>
      </c>
      <c r="BR135" s="2">
        <f t="shared" si="112"/>
        <v>0</v>
      </c>
      <c r="BS135" s="2">
        <f t="shared" si="112"/>
        <v>0</v>
      </c>
      <c r="BT135" s="2">
        <f t="shared" si="112"/>
        <v>0</v>
      </c>
      <c r="BU135" s="2">
        <f t="shared" si="112"/>
        <v>0</v>
      </c>
      <c r="BV135" s="2">
        <f t="shared" si="112"/>
        <v>0</v>
      </c>
      <c r="BW135" s="2">
        <f t="shared" si="112"/>
        <v>0</v>
      </c>
      <c r="BX135" s="2">
        <f t="shared" si="112"/>
        <v>0</v>
      </c>
      <c r="BY135" s="2">
        <f t="shared" si="112"/>
        <v>0</v>
      </c>
      <c r="BZ135" s="2">
        <f t="shared" si="112"/>
        <v>0</v>
      </c>
      <c r="CA135" s="2">
        <f t="shared" si="112"/>
        <v>0</v>
      </c>
      <c r="CB135" s="2">
        <f t="shared" si="112"/>
        <v>0</v>
      </c>
      <c r="CC135" s="2">
        <f t="shared" si="112"/>
        <v>0</v>
      </c>
      <c r="CD135" s="2">
        <f t="shared" si="112"/>
        <v>0</v>
      </c>
      <c r="CE135" s="2">
        <f t="shared" si="112"/>
        <v>0</v>
      </c>
      <c r="CF135" s="2">
        <f t="shared" si="112"/>
        <v>0</v>
      </c>
      <c r="CG135" s="2">
        <f t="shared" si="112"/>
        <v>0</v>
      </c>
      <c r="CH135" s="2">
        <f t="shared" si="112"/>
        <v>0</v>
      </c>
      <c r="CI135" s="2">
        <f t="shared" si="112"/>
        <v>0</v>
      </c>
      <c r="CJ135" s="2">
        <f t="shared" si="112"/>
        <v>0</v>
      </c>
      <c r="CK135" s="2">
        <f t="shared" si="112"/>
        <v>0</v>
      </c>
      <c r="CL135" s="2">
        <f t="shared" si="112"/>
        <v>0</v>
      </c>
      <c r="CM135" s="2">
        <f t="shared" si="112"/>
        <v>0</v>
      </c>
      <c r="CN135" s="2">
        <f t="shared" si="112"/>
        <v>0</v>
      </c>
    </row>
    <row r="136" spans="1:92" x14ac:dyDescent="0.2">
      <c r="A136" s="2">
        <v>31</v>
      </c>
      <c r="B136" s="3">
        <v>35490</v>
      </c>
      <c r="C136" s="2">
        <f t="shared" si="58"/>
        <v>4.1664092580645153</v>
      </c>
      <c r="D136" s="2">
        <f t="shared" si="58"/>
        <v>4.4342645161290321E-2</v>
      </c>
      <c r="E136" s="2">
        <f t="shared" ref="E136:AJ136" si="113">(E40/1000000)/$A136</f>
        <v>1.0725451612903225E-2</v>
      </c>
      <c r="F136" s="2">
        <f t="shared" si="113"/>
        <v>2.1692516129032256E-2</v>
      </c>
      <c r="G136" s="2">
        <f t="shared" si="113"/>
        <v>2.1734419354838708E-2</v>
      </c>
      <c r="H136" s="2">
        <f t="shared" si="113"/>
        <v>1.9241322580645162E-2</v>
      </c>
      <c r="I136" s="2">
        <f t="shared" si="113"/>
        <v>2.1261580645161288E-2</v>
      </c>
      <c r="J136" s="2">
        <f t="shared" si="113"/>
        <v>1.5507354838709677E-2</v>
      </c>
      <c r="K136" s="2">
        <f t="shared" si="113"/>
        <v>2.3488967741935481E-2</v>
      </c>
      <c r="L136" s="2">
        <f t="shared" si="113"/>
        <v>2.4302096774193548E-2</v>
      </c>
      <c r="M136" s="2">
        <f t="shared" si="113"/>
        <v>2.1712548387096776E-2</v>
      </c>
      <c r="N136" s="2">
        <f t="shared" si="113"/>
        <v>0.10072125806451612</v>
      </c>
      <c r="O136" s="2">
        <f t="shared" si="113"/>
        <v>2.3752838709677419E-2</v>
      </c>
      <c r="P136" s="2">
        <f t="shared" si="113"/>
        <v>3.0913E-2</v>
      </c>
      <c r="Q136" s="2">
        <f t="shared" si="113"/>
        <v>1.9453290322580648E-2</v>
      </c>
      <c r="R136" s="2">
        <f t="shared" si="113"/>
        <v>2.4483677419354838E-2</v>
      </c>
      <c r="S136" s="2">
        <f t="shared" si="113"/>
        <v>2.7904129032258064E-2</v>
      </c>
      <c r="T136" s="2">
        <f t="shared" si="113"/>
        <v>3.1191096774193548E-2</v>
      </c>
      <c r="U136" s="2">
        <f t="shared" si="113"/>
        <v>3.4740322580645161E-2</v>
      </c>
      <c r="V136" s="2">
        <f t="shared" si="113"/>
        <v>3.6660548387096772E-2</v>
      </c>
      <c r="W136" s="2">
        <f t="shared" si="113"/>
        <v>3.0706612903225808E-2</v>
      </c>
      <c r="X136" s="2">
        <f t="shared" si="113"/>
        <v>1.7920193548387097E-2</v>
      </c>
      <c r="Y136" s="2">
        <f t="shared" si="113"/>
        <v>4.4716870967741934E-2</v>
      </c>
      <c r="Z136" s="2">
        <f t="shared" si="113"/>
        <v>3.4520483870967747E-2</v>
      </c>
      <c r="AA136" s="2">
        <f t="shared" si="113"/>
        <v>1.7964419354838709E-2</v>
      </c>
      <c r="AB136" s="2">
        <f t="shared" si="113"/>
        <v>3.5005322580645162E-2</v>
      </c>
      <c r="AC136" s="2">
        <f t="shared" si="113"/>
        <v>2.7960838709677419E-2</v>
      </c>
      <c r="AD136" s="2">
        <f t="shared" si="113"/>
        <v>4.707351612903226E-2</v>
      </c>
      <c r="AE136" s="2">
        <f t="shared" si="113"/>
        <v>3.8259032258064513E-2</v>
      </c>
      <c r="AF136" s="2">
        <f t="shared" si="113"/>
        <v>4.7388258064516131E-2</v>
      </c>
      <c r="AG136" s="2">
        <f t="shared" si="113"/>
        <v>3.4449096774193548E-2</v>
      </c>
      <c r="AH136" s="2">
        <f t="shared" si="113"/>
        <v>3.5974483870967737E-2</v>
      </c>
      <c r="AI136" s="2">
        <f t="shared" si="113"/>
        <v>5.3198645161290317E-2</v>
      </c>
      <c r="AJ136" s="2">
        <f t="shared" si="113"/>
        <v>6.0294E-2</v>
      </c>
      <c r="AK136" s="2">
        <f t="shared" ref="AK136:BP136" si="114">(AK40/1000000)/$A136</f>
        <v>5.1766419354838708E-2</v>
      </c>
      <c r="AL136" s="2">
        <f t="shared" si="114"/>
        <v>5.7351741935483869E-2</v>
      </c>
      <c r="AM136" s="2">
        <f t="shared" si="114"/>
        <v>6.7023483870967737E-2</v>
      </c>
      <c r="AN136" s="2">
        <f t="shared" si="114"/>
        <v>4.5742483870967743E-2</v>
      </c>
      <c r="AO136" s="2">
        <f t="shared" si="114"/>
        <v>4.6770935483870971E-2</v>
      </c>
      <c r="AP136" s="2">
        <f t="shared" si="114"/>
        <v>3.7687967741935481E-2</v>
      </c>
      <c r="AQ136" s="2">
        <f t="shared" si="114"/>
        <v>0</v>
      </c>
      <c r="AR136" s="2">
        <f t="shared" si="114"/>
        <v>0</v>
      </c>
      <c r="AS136" s="2">
        <f t="shared" si="114"/>
        <v>0</v>
      </c>
      <c r="AT136" s="2">
        <f t="shared" si="114"/>
        <v>0</v>
      </c>
      <c r="AU136" s="2">
        <f t="shared" si="114"/>
        <v>0</v>
      </c>
      <c r="AV136" s="2">
        <f t="shared" si="114"/>
        <v>0</v>
      </c>
      <c r="AW136" s="2">
        <f t="shared" si="114"/>
        <v>0</v>
      </c>
      <c r="AX136" s="2">
        <f t="shared" si="114"/>
        <v>0</v>
      </c>
      <c r="AY136" s="2">
        <f t="shared" si="114"/>
        <v>0</v>
      </c>
      <c r="AZ136" s="2">
        <f t="shared" si="114"/>
        <v>0</v>
      </c>
      <c r="BA136" s="2">
        <f t="shared" si="114"/>
        <v>0</v>
      </c>
      <c r="BB136" s="2">
        <f t="shared" si="114"/>
        <v>0</v>
      </c>
      <c r="BC136" s="2">
        <f t="shared" si="114"/>
        <v>0</v>
      </c>
      <c r="BD136" s="2">
        <f t="shared" si="114"/>
        <v>0</v>
      </c>
      <c r="BE136" s="2">
        <f t="shared" si="114"/>
        <v>0</v>
      </c>
      <c r="BF136" s="2">
        <f t="shared" si="114"/>
        <v>0</v>
      </c>
      <c r="BG136" s="2">
        <f t="shared" si="114"/>
        <v>0</v>
      </c>
      <c r="BH136" s="2">
        <f t="shared" si="114"/>
        <v>0</v>
      </c>
      <c r="BI136" s="2">
        <f t="shared" si="114"/>
        <v>0</v>
      </c>
      <c r="BJ136" s="2">
        <f t="shared" si="114"/>
        <v>0</v>
      </c>
      <c r="BK136" s="2">
        <f t="shared" si="114"/>
        <v>0</v>
      </c>
      <c r="BL136" s="2">
        <f t="shared" si="114"/>
        <v>0</v>
      </c>
      <c r="BM136" s="2">
        <f t="shared" si="114"/>
        <v>0</v>
      </c>
      <c r="BN136" s="2">
        <f t="shared" si="114"/>
        <v>0</v>
      </c>
      <c r="BO136" s="2">
        <f t="shared" si="114"/>
        <v>0</v>
      </c>
      <c r="BP136" s="2">
        <f t="shared" si="114"/>
        <v>0</v>
      </c>
      <c r="BQ136" s="2">
        <f t="shared" ref="BQ136:CN136" si="115">(BQ40/1000000)/$A136</f>
        <v>0</v>
      </c>
      <c r="BR136" s="2">
        <f t="shared" si="115"/>
        <v>0</v>
      </c>
      <c r="BS136" s="2">
        <f t="shared" si="115"/>
        <v>0</v>
      </c>
      <c r="BT136" s="2">
        <f t="shared" si="115"/>
        <v>0</v>
      </c>
      <c r="BU136" s="2">
        <f t="shared" si="115"/>
        <v>0</v>
      </c>
      <c r="BV136" s="2">
        <f t="shared" si="115"/>
        <v>0</v>
      </c>
      <c r="BW136" s="2">
        <f t="shared" si="115"/>
        <v>0</v>
      </c>
      <c r="BX136" s="2">
        <f t="shared" si="115"/>
        <v>0</v>
      </c>
      <c r="BY136" s="2">
        <f t="shared" si="115"/>
        <v>0</v>
      </c>
      <c r="BZ136" s="2">
        <f t="shared" si="115"/>
        <v>0</v>
      </c>
      <c r="CA136" s="2">
        <f t="shared" si="115"/>
        <v>0</v>
      </c>
      <c r="CB136" s="2">
        <f t="shared" si="115"/>
        <v>0</v>
      </c>
      <c r="CC136" s="2">
        <f t="shared" si="115"/>
        <v>0</v>
      </c>
      <c r="CD136" s="2">
        <f t="shared" si="115"/>
        <v>0</v>
      </c>
      <c r="CE136" s="2">
        <f t="shared" si="115"/>
        <v>0</v>
      </c>
      <c r="CF136" s="2">
        <f t="shared" si="115"/>
        <v>0</v>
      </c>
      <c r="CG136" s="2">
        <f t="shared" si="115"/>
        <v>0</v>
      </c>
      <c r="CH136" s="2">
        <f t="shared" si="115"/>
        <v>0</v>
      </c>
      <c r="CI136" s="2">
        <f t="shared" si="115"/>
        <v>0</v>
      </c>
      <c r="CJ136" s="2">
        <f t="shared" si="115"/>
        <v>0</v>
      </c>
      <c r="CK136" s="2">
        <f t="shared" si="115"/>
        <v>0</v>
      </c>
      <c r="CL136" s="2">
        <f t="shared" si="115"/>
        <v>0</v>
      </c>
      <c r="CM136" s="2">
        <f t="shared" si="115"/>
        <v>0</v>
      </c>
      <c r="CN136" s="2">
        <f t="shared" si="115"/>
        <v>0</v>
      </c>
    </row>
    <row r="137" spans="1:92" x14ac:dyDescent="0.2">
      <c r="A137" s="2">
        <v>30</v>
      </c>
      <c r="B137" s="3">
        <v>35521</v>
      </c>
      <c r="C137" s="2">
        <f t="shared" si="58"/>
        <v>4.1395641999999997</v>
      </c>
      <c r="D137" s="2">
        <f t="shared" si="58"/>
        <v>4.5215866666666667E-2</v>
      </c>
      <c r="E137" s="2">
        <f t="shared" ref="E137:AJ137" si="116">(E41/1000000)/$A137</f>
        <v>1.0126366666666666E-2</v>
      </c>
      <c r="F137" s="2">
        <f t="shared" si="116"/>
        <v>2.1504733333333335E-2</v>
      </c>
      <c r="G137" s="2">
        <f t="shared" si="116"/>
        <v>2.3611433333333331E-2</v>
      </c>
      <c r="H137" s="2">
        <f t="shared" si="116"/>
        <v>1.8865366666666668E-2</v>
      </c>
      <c r="I137" s="2">
        <f t="shared" si="116"/>
        <v>2.0399866666666665E-2</v>
      </c>
      <c r="J137" s="2">
        <f t="shared" si="116"/>
        <v>1.7308133333333333E-2</v>
      </c>
      <c r="K137" s="2">
        <f t="shared" si="116"/>
        <v>2.2597900000000001E-2</v>
      </c>
      <c r="L137" s="2">
        <f t="shared" si="116"/>
        <v>2.4004766666666667E-2</v>
      </c>
      <c r="M137" s="2">
        <f t="shared" si="116"/>
        <v>1.9903633333333334E-2</v>
      </c>
      <c r="N137" s="2">
        <f t="shared" si="116"/>
        <v>9.2649700000000001E-2</v>
      </c>
      <c r="O137" s="2">
        <f t="shared" si="116"/>
        <v>2.3907833333333333E-2</v>
      </c>
      <c r="P137" s="2">
        <f t="shared" si="116"/>
        <v>3.2063766666666667E-2</v>
      </c>
      <c r="Q137" s="2">
        <f t="shared" si="116"/>
        <v>1.9410500000000001E-2</v>
      </c>
      <c r="R137" s="2">
        <f t="shared" si="116"/>
        <v>2.39989E-2</v>
      </c>
      <c r="S137" s="2">
        <f t="shared" si="116"/>
        <v>2.6836033333333335E-2</v>
      </c>
      <c r="T137" s="2">
        <f t="shared" si="116"/>
        <v>3.0176633333333331E-2</v>
      </c>
      <c r="U137" s="2">
        <f t="shared" si="116"/>
        <v>3.2912833333333329E-2</v>
      </c>
      <c r="V137" s="2">
        <f t="shared" si="116"/>
        <v>3.7227000000000003E-2</v>
      </c>
      <c r="W137" s="2">
        <f t="shared" si="116"/>
        <v>2.7335266666666667E-2</v>
      </c>
      <c r="X137" s="2">
        <f t="shared" si="116"/>
        <v>1.5815033333333332E-2</v>
      </c>
      <c r="Y137" s="2">
        <f t="shared" si="116"/>
        <v>4.7630933333333333E-2</v>
      </c>
      <c r="Z137" s="2">
        <f t="shared" si="116"/>
        <v>3.3696933333333332E-2</v>
      </c>
      <c r="AA137" s="2">
        <f t="shared" si="116"/>
        <v>1.7625000000000002E-2</v>
      </c>
      <c r="AB137" s="2">
        <f t="shared" si="116"/>
        <v>3.1303600000000001E-2</v>
      </c>
      <c r="AC137" s="2">
        <f t="shared" si="116"/>
        <v>2.5513933333333336E-2</v>
      </c>
      <c r="AD137" s="2">
        <f t="shared" si="116"/>
        <v>4.7247533333333334E-2</v>
      </c>
      <c r="AE137" s="2">
        <f t="shared" si="116"/>
        <v>3.5959766666666663E-2</v>
      </c>
      <c r="AF137" s="2">
        <f t="shared" si="116"/>
        <v>4.3689566666666665E-2</v>
      </c>
      <c r="AG137" s="2">
        <f t="shared" si="116"/>
        <v>3.2169466666666667E-2</v>
      </c>
      <c r="AH137" s="2">
        <f t="shared" si="116"/>
        <v>3.2993700000000001E-2</v>
      </c>
      <c r="AI137" s="2">
        <f t="shared" si="116"/>
        <v>4.7946033333333332E-2</v>
      </c>
      <c r="AJ137" s="2">
        <f t="shared" si="116"/>
        <v>5.8049099999999999E-2</v>
      </c>
      <c r="AK137" s="2">
        <f t="shared" ref="AK137:BP137" si="117">(AK41/1000000)/$A137</f>
        <v>4.6730566666666667E-2</v>
      </c>
      <c r="AL137" s="2">
        <f t="shared" si="117"/>
        <v>5.4660133333333333E-2</v>
      </c>
      <c r="AM137" s="2">
        <f t="shared" si="117"/>
        <v>6.4006099999999996E-2</v>
      </c>
      <c r="AN137" s="2">
        <f t="shared" si="117"/>
        <v>4.1205266666666671E-2</v>
      </c>
      <c r="AO137" s="2">
        <f t="shared" si="117"/>
        <v>4.5449533333333333E-2</v>
      </c>
      <c r="AP137" s="2">
        <f t="shared" si="117"/>
        <v>6.0554799999999999E-2</v>
      </c>
      <c r="AQ137" s="2">
        <f t="shared" si="117"/>
        <v>4.6468733333333331E-2</v>
      </c>
      <c r="AR137" s="2">
        <f t="shared" si="117"/>
        <v>0</v>
      </c>
      <c r="AS137" s="2">
        <f t="shared" si="117"/>
        <v>0</v>
      </c>
      <c r="AT137" s="2">
        <f t="shared" si="117"/>
        <v>0</v>
      </c>
      <c r="AU137" s="2">
        <f t="shared" si="117"/>
        <v>0</v>
      </c>
      <c r="AV137" s="2">
        <f t="shared" si="117"/>
        <v>0</v>
      </c>
      <c r="AW137" s="2">
        <f t="shared" si="117"/>
        <v>0</v>
      </c>
      <c r="AX137" s="2">
        <f t="shared" si="117"/>
        <v>0</v>
      </c>
      <c r="AY137" s="2">
        <f t="shared" si="117"/>
        <v>0</v>
      </c>
      <c r="AZ137" s="2">
        <f t="shared" si="117"/>
        <v>0</v>
      </c>
      <c r="BA137" s="2">
        <f t="shared" si="117"/>
        <v>0</v>
      </c>
      <c r="BB137" s="2">
        <f t="shared" si="117"/>
        <v>0</v>
      </c>
      <c r="BC137" s="2">
        <f t="shared" si="117"/>
        <v>0</v>
      </c>
      <c r="BD137" s="2">
        <f t="shared" si="117"/>
        <v>0</v>
      </c>
      <c r="BE137" s="2">
        <f t="shared" si="117"/>
        <v>0</v>
      </c>
      <c r="BF137" s="2">
        <f t="shared" si="117"/>
        <v>0</v>
      </c>
      <c r="BG137" s="2">
        <f t="shared" si="117"/>
        <v>0</v>
      </c>
      <c r="BH137" s="2">
        <f t="shared" si="117"/>
        <v>0</v>
      </c>
      <c r="BI137" s="2">
        <f t="shared" si="117"/>
        <v>0</v>
      </c>
      <c r="BJ137" s="2">
        <f t="shared" si="117"/>
        <v>0</v>
      </c>
      <c r="BK137" s="2">
        <f t="shared" si="117"/>
        <v>0</v>
      </c>
      <c r="BL137" s="2">
        <f t="shared" si="117"/>
        <v>0</v>
      </c>
      <c r="BM137" s="2">
        <f t="shared" si="117"/>
        <v>0</v>
      </c>
      <c r="BN137" s="2">
        <f t="shared" si="117"/>
        <v>0</v>
      </c>
      <c r="BO137" s="2">
        <f t="shared" si="117"/>
        <v>0</v>
      </c>
      <c r="BP137" s="2">
        <f t="shared" si="117"/>
        <v>0</v>
      </c>
      <c r="BQ137" s="2">
        <f t="shared" ref="BQ137:CN137" si="118">(BQ41/1000000)/$A137</f>
        <v>0</v>
      </c>
      <c r="BR137" s="2">
        <f t="shared" si="118"/>
        <v>0</v>
      </c>
      <c r="BS137" s="2">
        <f t="shared" si="118"/>
        <v>0</v>
      </c>
      <c r="BT137" s="2">
        <f t="shared" si="118"/>
        <v>0</v>
      </c>
      <c r="BU137" s="2">
        <f t="shared" si="118"/>
        <v>0</v>
      </c>
      <c r="BV137" s="2">
        <f t="shared" si="118"/>
        <v>0</v>
      </c>
      <c r="BW137" s="2">
        <f t="shared" si="118"/>
        <v>0</v>
      </c>
      <c r="BX137" s="2">
        <f t="shared" si="118"/>
        <v>0</v>
      </c>
      <c r="BY137" s="2">
        <f t="shared" si="118"/>
        <v>0</v>
      </c>
      <c r="BZ137" s="2">
        <f t="shared" si="118"/>
        <v>0</v>
      </c>
      <c r="CA137" s="2">
        <f t="shared" si="118"/>
        <v>0</v>
      </c>
      <c r="CB137" s="2">
        <f t="shared" si="118"/>
        <v>0</v>
      </c>
      <c r="CC137" s="2">
        <f t="shared" si="118"/>
        <v>0</v>
      </c>
      <c r="CD137" s="2">
        <f t="shared" si="118"/>
        <v>0</v>
      </c>
      <c r="CE137" s="2">
        <f t="shared" si="118"/>
        <v>0</v>
      </c>
      <c r="CF137" s="2">
        <f t="shared" si="118"/>
        <v>0</v>
      </c>
      <c r="CG137" s="2">
        <f t="shared" si="118"/>
        <v>0</v>
      </c>
      <c r="CH137" s="2">
        <f t="shared" si="118"/>
        <v>0</v>
      </c>
      <c r="CI137" s="2">
        <f t="shared" si="118"/>
        <v>0</v>
      </c>
      <c r="CJ137" s="2">
        <f t="shared" si="118"/>
        <v>0</v>
      </c>
      <c r="CK137" s="2">
        <f t="shared" si="118"/>
        <v>0</v>
      </c>
      <c r="CL137" s="2">
        <f t="shared" si="118"/>
        <v>0</v>
      </c>
      <c r="CM137" s="2">
        <f t="shared" si="118"/>
        <v>0</v>
      </c>
      <c r="CN137" s="2">
        <f t="shared" si="118"/>
        <v>0</v>
      </c>
    </row>
    <row r="138" spans="1:92" x14ac:dyDescent="0.2">
      <c r="A138" s="2">
        <v>31</v>
      </c>
      <c r="B138" s="3">
        <v>35551</v>
      </c>
      <c r="C138" s="2">
        <f t="shared" ref="C138:D157" si="119">(C42/1000000)/$A138</f>
        <v>4.0332198387096776</v>
      </c>
      <c r="D138" s="2">
        <f t="shared" si="119"/>
        <v>4.672064516129032E-2</v>
      </c>
      <c r="E138" s="2">
        <f t="shared" ref="E138:AJ138" si="120">(E42/1000000)/$A138</f>
        <v>9.5118064516129044E-3</v>
      </c>
      <c r="F138" s="2">
        <f t="shared" si="120"/>
        <v>1.9797580645161288E-2</v>
      </c>
      <c r="G138" s="2">
        <f t="shared" si="120"/>
        <v>2.3478612903225806E-2</v>
      </c>
      <c r="H138" s="2">
        <f t="shared" si="120"/>
        <v>1.8155677419354841E-2</v>
      </c>
      <c r="I138" s="2">
        <f t="shared" si="120"/>
        <v>1.9775354838709677E-2</v>
      </c>
      <c r="J138" s="2">
        <f t="shared" si="120"/>
        <v>1.7089096774193548E-2</v>
      </c>
      <c r="K138" s="2">
        <f t="shared" si="120"/>
        <v>2.191393548387097E-2</v>
      </c>
      <c r="L138" s="2">
        <f t="shared" si="120"/>
        <v>2.9163000000000001E-2</v>
      </c>
      <c r="M138" s="2">
        <f t="shared" si="120"/>
        <v>1.9417322580645165E-2</v>
      </c>
      <c r="N138" s="2">
        <f t="shared" si="120"/>
        <v>9.3089225806451611E-2</v>
      </c>
      <c r="O138" s="2">
        <f t="shared" si="120"/>
        <v>2.4186032258064514E-2</v>
      </c>
      <c r="P138" s="2">
        <f t="shared" si="120"/>
        <v>3.1291419354838708E-2</v>
      </c>
      <c r="Q138" s="2">
        <f t="shared" si="120"/>
        <v>1.8895709677419357E-2</v>
      </c>
      <c r="R138" s="2">
        <f t="shared" si="120"/>
        <v>2.345951612903226E-2</v>
      </c>
      <c r="S138" s="2">
        <f t="shared" si="120"/>
        <v>2.6314548387096775E-2</v>
      </c>
      <c r="T138" s="2">
        <f t="shared" si="120"/>
        <v>3.3602645161290322E-2</v>
      </c>
      <c r="U138" s="2">
        <f t="shared" si="120"/>
        <v>3.0891322580645163E-2</v>
      </c>
      <c r="V138" s="2">
        <f t="shared" si="120"/>
        <v>3.63961935483871E-2</v>
      </c>
      <c r="W138" s="2">
        <f t="shared" si="120"/>
        <v>2.7208064516129032E-2</v>
      </c>
      <c r="X138" s="2">
        <f t="shared" si="120"/>
        <v>1.5203387096774193E-2</v>
      </c>
      <c r="Y138" s="2">
        <f t="shared" si="120"/>
        <v>5.0672096774193549E-2</v>
      </c>
      <c r="Z138" s="2">
        <f t="shared" si="120"/>
        <v>3.3364516129032261E-2</v>
      </c>
      <c r="AA138" s="2">
        <f t="shared" si="120"/>
        <v>1.6971225806451613E-2</v>
      </c>
      <c r="AB138" s="2">
        <f t="shared" si="120"/>
        <v>2.8050419354838711E-2</v>
      </c>
      <c r="AC138" s="2">
        <f t="shared" si="120"/>
        <v>2.4554064516129032E-2</v>
      </c>
      <c r="AD138" s="2">
        <f t="shared" si="120"/>
        <v>4.9958903225806456E-2</v>
      </c>
      <c r="AE138" s="2">
        <f t="shared" si="120"/>
        <v>3.8963774193548392E-2</v>
      </c>
      <c r="AF138" s="2">
        <f t="shared" si="120"/>
        <v>4.534906451612903E-2</v>
      </c>
      <c r="AG138" s="2">
        <f t="shared" si="120"/>
        <v>3.2388870967741935E-2</v>
      </c>
      <c r="AH138" s="2">
        <f t="shared" si="120"/>
        <v>2.8502354838709679E-2</v>
      </c>
      <c r="AI138" s="2">
        <f t="shared" si="120"/>
        <v>4.6003870967741937E-2</v>
      </c>
      <c r="AJ138" s="2">
        <f t="shared" si="120"/>
        <v>5.6111838709677425E-2</v>
      </c>
      <c r="AK138" s="2">
        <f t="shared" ref="AK138:BP138" si="121">(AK42/1000000)/$A138</f>
        <v>4.6166387096774189E-2</v>
      </c>
      <c r="AL138" s="2">
        <f t="shared" si="121"/>
        <v>5.4961129032258062E-2</v>
      </c>
      <c r="AM138" s="2">
        <f t="shared" si="121"/>
        <v>5.7563096774193551E-2</v>
      </c>
      <c r="AN138" s="2">
        <f t="shared" si="121"/>
        <v>3.2890580645161295E-2</v>
      </c>
      <c r="AO138" s="2">
        <f t="shared" si="121"/>
        <v>4.574054838709677E-2</v>
      </c>
      <c r="AP138" s="2">
        <f t="shared" si="121"/>
        <v>5.4058903225806455E-2</v>
      </c>
      <c r="AQ138" s="2">
        <f t="shared" si="121"/>
        <v>7.4370290322580648E-2</v>
      </c>
      <c r="AR138" s="2">
        <f t="shared" si="121"/>
        <v>4.6200387096774195E-2</v>
      </c>
      <c r="AS138" s="2">
        <f t="shared" si="121"/>
        <v>0</v>
      </c>
      <c r="AT138" s="2">
        <f t="shared" si="121"/>
        <v>0</v>
      </c>
      <c r="AU138" s="2">
        <f t="shared" si="121"/>
        <v>0</v>
      </c>
      <c r="AV138" s="2">
        <f t="shared" si="121"/>
        <v>0</v>
      </c>
      <c r="AW138" s="2">
        <f t="shared" si="121"/>
        <v>0</v>
      </c>
      <c r="AX138" s="2">
        <f t="shared" si="121"/>
        <v>0</v>
      </c>
      <c r="AY138" s="2">
        <f t="shared" si="121"/>
        <v>0</v>
      </c>
      <c r="AZ138" s="2">
        <f t="shared" si="121"/>
        <v>0</v>
      </c>
      <c r="BA138" s="2">
        <f t="shared" si="121"/>
        <v>0</v>
      </c>
      <c r="BB138" s="2">
        <f t="shared" si="121"/>
        <v>0</v>
      </c>
      <c r="BC138" s="2">
        <f t="shared" si="121"/>
        <v>0</v>
      </c>
      <c r="BD138" s="2">
        <f t="shared" si="121"/>
        <v>0</v>
      </c>
      <c r="BE138" s="2">
        <f t="shared" si="121"/>
        <v>0</v>
      </c>
      <c r="BF138" s="2">
        <f t="shared" si="121"/>
        <v>0</v>
      </c>
      <c r="BG138" s="2">
        <f t="shared" si="121"/>
        <v>0</v>
      </c>
      <c r="BH138" s="2">
        <f t="shared" si="121"/>
        <v>0</v>
      </c>
      <c r="BI138" s="2">
        <f t="shared" si="121"/>
        <v>0</v>
      </c>
      <c r="BJ138" s="2">
        <f t="shared" si="121"/>
        <v>0</v>
      </c>
      <c r="BK138" s="2">
        <f t="shared" si="121"/>
        <v>0</v>
      </c>
      <c r="BL138" s="2">
        <f t="shared" si="121"/>
        <v>0</v>
      </c>
      <c r="BM138" s="2">
        <f t="shared" si="121"/>
        <v>0</v>
      </c>
      <c r="BN138" s="2">
        <f t="shared" si="121"/>
        <v>0</v>
      </c>
      <c r="BO138" s="2">
        <f t="shared" si="121"/>
        <v>0</v>
      </c>
      <c r="BP138" s="2">
        <f t="shared" si="121"/>
        <v>0</v>
      </c>
      <c r="BQ138" s="2">
        <f t="shared" ref="BQ138:CN138" si="122">(BQ42/1000000)/$A138</f>
        <v>0</v>
      </c>
      <c r="BR138" s="2">
        <f t="shared" si="122"/>
        <v>0</v>
      </c>
      <c r="BS138" s="2">
        <f t="shared" si="122"/>
        <v>0</v>
      </c>
      <c r="BT138" s="2">
        <f t="shared" si="122"/>
        <v>0</v>
      </c>
      <c r="BU138" s="2">
        <f t="shared" si="122"/>
        <v>0</v>
      </c>
      <c r="BV138" s="2">
        <f t="shared" si="122"/>
        <v>0</v>
      </c>
      <c r="BW138" s="2">
        <f t="shared" si="122"/>
        <v>0</v>
      </c>
      <c r="BX138" s="2">
        <f t="shared" si="122"/>
        <v>0</v>
      </c>
      <c r="BY138" s="2">
        <f t="shared" si="122"/>
        <v>0</v>
      </c>
      <c r="BZ138" s="2">
        <f t="shared" si="122"/>
        <v>0</v>
      </c>
      <c r="CA138" s="2">
        <f t="shared" si="122"/>
        <v>0</v>
      </c>
      <c r="CB138" s="2">
        <f t="shared" si="122"/>
        <v>0</v>
      </c>
      <c r="CC138" s="2">
        <f t="shared" si="122"/>
        <v>0</v>
      </c>
      <c r="CD138" s="2">
        <f t="shared" si="122"/>
        <v>0</v>
      </c>
      <c r="CE138" s="2">
        <f t="shared" si="122"/>
        <v>0</v>
      </c>
      <c r="CF138" s="2">
        <f t="shared" si="122"/>
        <v>0</v>
      </c>
      <c r="CG138" s="2">
        <f t="shared" si="122"/>
        <v>0</v>
      </c>
      <c r="CH138" s="2">
        <f t="shared" si="122"/>
        <v>0</v>
      </c>
      <c r="CI138" s="2">
        <f t="shared" si="122"/>
        <v>0</v>
      </c>
      <c r="CJ138" s="2">
        <f t="shared" si="122"/>
        <v>0</v>
      </c>
      <c r="CK138" s="2">
        <f t="shared" si="122"/>
        <v>0</v>
      </c>
      <c r="CL138" s="2">
        <f t="shared" si="122"/>
        <v>0</v>
      </c>
      <c r="CM138" s="2">
        <f t="shared" si="122"/>
        <v>0</v>
      </c>
      <c r="CN138" s="2">
        <f t="shared" si="122"/>
        <v>0</v>
      </c>
    </row>
    <row r="139" spans="1:92" x14ac:dyDescent="0.2">
      <c r="A139" s="2">
        <v>30</v>
      </c>
      <c r="B139" s="3">
        <v>35582</v>
      </c>
      <c r="C139" s="2">
        <f t="shared" si="119"/>
        <v>3.9909845666666666</v>
      </c>
      <c r="D139" s="2">
        <f t="shared" si="119"/>
        <v>4.656656666666667E-2</v>
      </c>
      <c r="E139" s="2">
        <f t="shared" ref="E139:AJ139" si="123">(E43/1000000)/$A139</f>
        <v>9.762666666666666E-3</v>
      </c>
      <c r="F139" s="2">
        <f t="shared" si="123"/>
        <v>1.9895566666666666E-2</v>
      </c>
      <c r="G139" s="2">
        <f t="shared" si="123"/>
        <v>2.1555533333333331E-2</v>
      </c>
      <c r="H139" s="2">
        <f t="shared" si="123"/>
        <v>1.7453300000000001E-2</v>
      </c>
      <c r="I139" s="2">
        <f t="shared" si="123"/>
        <v>1.8957500000000002E-2</v>
      </c>
      <c r="J139" s="2">
        <f t="shared" si="123"/>
        <v>1.8407966666666668E-2</v>
      </c>
      <c r="K139" s="2">
        <f t="shared" si="123"/>
        <v>2.1469866666666667E-2</v>
      </c>
      <c r="L139" s="2">
        <f t="shared" si="123"/>
        <v>2.2440066666666664E-2</v>
      </c>
      <c r="M139" s="2">
        <f t="shared" si="123"/>
        <v>1.9845600000000001E-2</v>
      </c>
      <c r="N139" s="2">
        <f t="shared" si="123"/>
        <v>8.9250899999999994E-2</v>
      </c>
      <c r="O139" s="2">
        <f t="shared" si="123"/>
        <v>2.3220366666666666E-2</v>
      </c>
      <c r="P139" s="2">
        <f t="shared" si="123"/>
        <v>3.1475066666666669E-2</v>
      </c>
      <c r="Q139" s="2">
        <f t="shared" si="123"/>
        <v>1.8182133333333333E-2</v>
      </c>
      <c r="R139" s="2">
        <f t="shared" si="123"/>
        <v>2.2442733333333336E-2</v>
      </c>
      <c r="S139" s="2">
        <f t="shared" si="123"/>
        <v>2.70514E-2</v>
      </c>
      <c r="T139" s="2">
        <f t="shared" si="123"/>
        <v>3.4112933333333331E-2</v>
      </c>
      <c r="U139" s="2">
        <f t="shared" si="123"/>
        <v>2.9658499999999997E-2</v>
      </c>
      <c r="V139" s="2">
        <f t="shared" si="123"/>
        <v>3.6761000000000002E-2</v>
      </c>
      <c r="W139" s="2">
        <f t="shared" si="123"/>
        <v>2.4958933333333332E-2</v>
      </c>
      <c r="X139" s="2">
        <f t="shared" si="123"/>
        <v>1.4449966666666668E-2</v>
      </c>
      <c r="Y139" s="2">
        <f t="shared" si="123"/>
        <v>4.9535100000000006E-2</v>
      </c>
      <c r="Z139" s="2">
        <f t="shared" si="123"/>
        <v>3.3238433333333331E-2</v>
      </c>
      <c r="AA139" s="2">
        <f t="shared" si="123"/>
        <v>1.7106400000000001E-2</v>
      </c>
      <c r="AB139" s="2">
        <f t="shared" si="123"/>
        <v>2.7880333333333333E-2</v>
      </c>
      <c r="AC139" s="2">
        <f t="shared" si="123"/>
        <v>2.3859066666666665E-2</v>
      </c>
      <c r="AD139" s="2">
        <f t="shared" si="123"/>
        <v>4.6553600000000001E-2</v>
      </c>
      <c r="AE139" s="2">
        <f t="shared" si="123"/>
        <v>3.5281066666666666E-2</v>
      </c>
      <c r="AF139" s="2">
        <f t="shared" si="123"/>
        <v>4.3144166666666664E-2</v>
      </c>
      <c r="AG139" s="2">
        <f t="shared" si="123"/>
        <v>3.3083800000000003E-2</v>
      </c>
      <c r="AH139" s="2">
        <f t="shared" si="123"/>
        <v>2.9872266666666664E-2</v>
      </c>
      <c r="AI139" s="2">
        <f t="shared" si="123"/>
        <v>4.5202133333333332E-2</v>
      </c>
      <c r="AJ139" s="2">
        <f t="shared" si="123"/>
        <v>5.376806666666667E-2</v>
      </c>
      <c r="AK139" s="2">
        <f t="shared" ref="AK139:BP139" si="124">(AK43/1000000)/$A139</f>
        <v>4.7901566666666666E-2</v>
      </c>
      <c r="AL139" s="2">
        <f t="shared" si="124"/>
        <v>5.1593600000000003E-2</v>
      </c>
      <c r="AM139" s="2">
        <f t="shared" si="124"/>
        <v>5.2809399999999999E-2</v>
      </c>
      <c r="AN139" s="2">
        <f t="shared" si="124"/>
        <v>3.3410733333333331E-2</v>
      </c>
      <c r="AO139" s="2">
        <f t="shared" si="124"/>
        <v>4.2526033333333338E-2</v>
      </c>
      <c r="AP139" s="2">
        <f t="shared" si="124"/>
        <v>4.7811766666666665E-2</v>
      </c>
      <c r="AQ139" s="2">
        <f t="shared" si="124"/>
        <v>6.7054866666666657E-2</v>
      </c>
      <c r="AR139" s="2">
        <f t="shared" si="124"/>
        <v>8.4827866666666668E-2</v>
      </c>
      <c r="AS139" s="2">
        <f t="shared" si="124"/>
        <v>4.0790699999999999E-2</v>
      </c>
      <c r="AT139" s="2">
        <f t="shared" si="124"/>
        <v>0</v>
      </c>
      <c r="AU139" s="2">
        <f t="shared" si="124"/>
        <v>0</v>
      </c>
      <c r="AV139" s="2">
        <f t="shared" si="124"/>
        <v>0</v>
      </c>
      <c r="AW139" s="2">
        <f t="shared" si="124"/>
        <v>0</v>
      </c>
      <c r="AX139" s="2">
        <f t="shared" si="124"/>
        <v>0</v>
      </c>
      <c r="AY139" s="2">
        <f t="shared" si="124"/>
        <v>0</v>
      </c>
      <c r="AZ139" s="2">
        <f t="shared" si="124"/>
        <v>0</v>
      </c>
      <c r="BA139" s="2">
        <f t="shared" si="124"/>
        <v>0</v>
      </c>
      <c r="BB139" s="2">
        <f t="shared" si="124"/>
        <v>0</v>
      </c>
      <c r="BC139" s="2">
        <f t="shared" si="124"/>
        <v>0</v>
      </c>
      <c r="BD139" s="2">
        <f t="shared" si="124"/>
        <v>0</v>
      </c>
      <c r="BE139" s="2">
        <f t="shared" si="124"/>
        <v>0</v>
      </c>
      <c r="BF139" s="2">
        <f t="shared" si="124"/>
        <v>0</v>
      </c>
      <c r="BG139" s="2">
        <f t="shared" si="124"/>
        <v>0</v>
      </c>
      <c r="BH139" s="2">
        <f t="shared" si="124"/>
        <v>0</v>
      </c>
      <c r="BI139" s="2">
        <f t="shared" si="124"/>
        <v>0</v>
      </c>
      <c r="BJ139" s="2">
        <f t="shared" si="124"/>
        <v>0</v>
      </c>
      <c r="BK139" s="2">
        <f t="shared" si="124"/>
        <v>0</v>
      </c>
      <c r="BL139" s="2">
        <f t="shared" si="124"/>
        <v>0</v>
      </c>
      <c r="BM139" s="2">
        <f t="shared" si="124"/>
        <v>0</v>
      </c>
      <c r="BN139" s="2">
        <f t="shared" si="124"/>
        <v>0</v>
      </c>
      <c r="BO139" s="2">
        <f t="shared" si="124"/>
        <v>0</v>
      </c>
      <c r="BP139" s="2">
        <f t="shared" si="124"/>
        <v>0</v>
      </c>
      <c r="BQ139" s="2">
        <f t="shared" ref="BQ139:CN139" si="125">(BQ43/1000000)/$A139</f>
        <v>0</v>
      </c>
      <c r="BR139" s="2">
        <f t="shared" si="125"/>
        <v>0</v>
      </c>
      <c r="BS139" s="2">
        <f t="shared" si="125"/>
        <v>0</v>
      </c>
      <c r="BT139" s="2">
        <f t="shared" si="125"/>
        <v>0</v>
      </c>
      <c r="BU139" s="2">
        <f t="shared" si="125"/>
        <v>0</v>
      </c>
      <c r="BV139" s="2">
        <f t="shared" si="125"/>
        <v>0</v>
      </c>
      <c r="BW139" s="2">
        <f t="shared" si="125"/>
        <v>0</v>
      </c>
      <c r="BX139" s="2">
        <f t="shared" si="125"/>
        <v>0</v>
      </c>
      <c r="BY139" s="2">
        <f t="shared" si="125"/>
        <v>0</v>
      </c>
      <c r="BZ139" s="2">
        <f t="shared" si="125"/>
        <v>0</v>
      </c>
      <c r="CA139" s="2">
        <f t="shared" si="125"/>
        <v>0</v>
      </c>
      <c r="CB139" s="2">
        <f t="shared" si="125"/>
        <v>0</v>
      </c>
      <c r="CC139" s="2">
        <f t="shared" si="125"/>
        <v>0</v>
      </c>
      <c r="CD139" s="2">
        <f t="shared" si="125"/>
        <v>0</v>
      </c>
      <c r="CE139" s="2">
        <f t="shared" si="125"/>
        <v>0</v>
      </c>
      <c r="CF139" s="2">
        <f t="shared" si="125"/>
        <v>0</v>
      </c>
      <c r="CG139" s="2">
        <f t="shared" si="125"/>
        <v>0</v>
      </c>
      <c r="CH139" s="2">
        <f t="shared" si="125"/>
        <v>0</v>
      </c>
      <c r="CI139" s="2">
        <f t="shared" si="125"/>
        <v>0</v>
      </c>
      <c r="CJ139" s="2">
        <f t="shared" si="125"/>
        <v>0</v>
      </c>
      <c r="CK139" s="2">
        <f t="shared" si="125"/>
        <v>0</v>
      </c>
      <c r="CL139" s="2">
        <f t="shared" si="125"/>
        <v>0</v>
      </c>
      <c r="CM139" s="2">
        <f t="shared" si="125"/>
        <v>0</v>
      </c>
      <c r="CN139" s="2">
        <f t="shared" si="125"/>
        <v>0</v>
      </c>
    </row>
    <row r="140" spans="1:92" x14ac:dyDescent="0.2">
      <c r="A140" s="2">
        <v>31</v>
      </c>
      <c r="B140" s="3">
        <v>35612</v>
      </c>
      <c r="C140" s="2">
        <f t="shared" si="119"/>
        <v>3.9796861290322583</v>
      </c>
      <c r="D140" s="2">
        <f t="shared" si="119"/>
        <v>4.2831838709677418E-2</v>
      </c>
      <c r="E140" s="2">
        <f t="shared" ref="E140:AJ140" si="126">(E44/1000000)/$A140</f>
        <v>1.000616129032258E-2</v>
      </c>
      <c r="F140" s="2">
        <f t="shared" si="126"/>
        <v>2.0469741935483871E-2</v>
      </c>
      <c r="G140" s="2">
        <f t="shared" si="126"/>
        <v>2.095248387096774E-2</v>
      </c>
      <c r="H140" s="2">
        <f t="shared" si="126"/>
        <v>1.7531806451612904E-2</v>
      </c>
      <c r="I140" s="2">
        <f t="shared" si="126"/>
        <v>1.9571129032258067E-2</v>
      </c>
      <c r="J140" s="2">
        <f t="shared" si="126"/>
        <v>1.8712870967741938E-2</v>
      </c>
      <c r="K140" s="2">
        <f t="shared" si="126"/>
        <v>2.1105838709677419E-2</v>
      </c>
      <c r="L140" s="2">
        <f t="shared" si="126"/>
        <v>2.2644483870967742E-2</v>
      </c>
      <c r="M140" s="2">
        <f t="shared" si="126"/>
        <v>1.8867645161290324E-2</v>
      </c>
      <c r="N140" s="2">
        <f t="shared" si="126"/>
        <v>8.6914161290322575E-2</v>
      </c>
      <c r="O140" s="2">
        <f t="shared" si="126"/>
        <v>2.158206451612903E-2</v>
      </c>
      <c r="P140" s="2">
        <f t="shared" si="126"/>
        <v>3.0471903225806455E-2</v>
      </c>
      <c r="Q140" s="2">
        <f t="shared" si="126"/>
        <v>1.9494903225806454E-2</v>
      </c>
      <c r="R140" s="2">
        <f t="shared" si="126"/>
        <v>2.0288161290322581E-2</v>
      </c>
      <c r="S140" s="2">
        <f t="shared" si="126"/>
        <v>2.8201064516129033E-2</v>
      </c>
      <c r="T140" s="2">
        <f t="shared" si="126"/>
        <v>3.218067741935484E-2</v>
      </c>
      <c r="U140" s="2">
        <f t="shared" si="126"/>
        <v>2.9834612903225803E-2</v>
      </c>
      <c r="V140" s="2">
        <f t="shared" si="126"/>
        <v>3.5654322580645159E-2</v>
      </c>
      <c r="W140" s="2">
        <f t="shared" si="126"/>
        <v>2.4420645161290323E-2</v>
      </c>
      <c r="X140" s="2">
        <f t="shared" si="126"/>
        <v>1.4389129032258065E-2</v>
      </c>
      <c r="Y140" s="2">
        <f t="shared" si="126"/>
        <v>4.7909193548387095E-2</v>
      </c>
      <c r="Z140" s="2">
        <f t="shared" si="126"/>
        <v>3.0556290322580646E-2</v>
      </c>
      <c r="AA140" s="2">
        <f t="shared" si="126"/>
        <v>1.6554161290322583E-2</v>
      </c>
      <c r="AB140" s="2">
        <f t="shared" si="126"/>
        <v>2.6526774193548389E-2</v>
      </c>
      <c r="AC140" s="2">
        <f t="shared" si="126"/>
        <v>2.3175806451612904E-2</v>
      </c>
      <c r="AD140" s="2">
        <f t="shared" si="126"/>
        <v>4.6223516129032256E-2</v>
      </c>
      <c r="AE140" s="2">
        <f t="shared" si="126"/>
        <v>3.5937290322580646E-2</v>
      </c>
      <c r="AF140" s="2">
        <f t="shared" si="126"/>
        <v>3.9388129032258058E-2</v>
      </c>
      <c r="AG140" s="2">
        <f t="shared" si="126"/>
        <v>3.0795290322580646E-2</v>
      </c>
      <c r="AH140" s="2">
        <f t="shared" si="126"/>
        <v>2.8852967741935482E-2</v>
      </c>
      <c r="AI140" s="2">
        <f t="shared" si="126"/>
        <v>4.2369999999999998E-2</v>
      </c>
      <c r="AJ140" s="2">
        <f t="shared" si="126"/>
        <v>5.0494451612903231E-2</v>
      </c>
      <c r="AK140" s="2">
        <f t="shared" ref="AK140:BP140" si="127">(AK44/1000000)/$A140</f>
        <v>4.520412903225806E-2</v>
      </c>
      <c r="AL140" s="2">
        <f t="shared" si="127"/>
        <v>4.7898870967741938E-2</v>
      </c>
      <c r="AM140" s="2">
        <f t="shared" si="127"/>
        <v>5.3987290322580643E-2</v>
      </c>
      <c r="AN140" s="2">
        <f t="shared" si="127"/>
        <v>3.0646193548387095E-2</v>
      </c>
      <c r="AO140" s="2">
        <f t="shared" si="127"/>
        <v>3.7242935483870969E-2</v>
      </c>
      <c r="AP140" s="2">
        <f t="shared" si="127"/>
        <v>4.7101064516129026E-2</v>
      </c>
      <c r="AQ140" s="2">
        <f t="shared" si="127"/>
        <v>6.2864806451612909E-2</v>
      </c>
      <c r="AR140" s="2">
        <f t="shared" si="127"/>
        <v>8.9879096774193548E-2</v>
      </c>
      <c r="AS140" s="2">
        <f t="shared" si="127"/>
        <v>7.1187677419354847E-2</v>
      </c>
      <c r="AT140" s="2">
        <f t="shared" si="127"/>
        <v>2.8058645161290321E-2</v>
      </c>
      <c r="AU140" s="2">
        <f t="shared" si="127"/>
        <v>0</v>
      </c>
      <c r="AV140" s="2">
        <f t="shared" si="127"/>
        <v>0</v>
      </c>
      <c r="AW140" s="2">
        <f t="shared" si="127"/>
        <v>0</v>
      </c>
      <c r="AX140" s="2">
        <f t="shared" si="127"/>
        <v>0</v>
      </c>
      <c r="AY140" s="2">
        <f t="shared" si="127"/>
        <v>0</v>
      </c>
      <c r="AZ140" s="2">
        <f t="shared" si="127"/>
        <v>0</v>
      </c>
      <c r="BA140" s="2">
        <f t="shared" si="127"/>
        <v>0</v>
      </c>
      <c r="BB140" s="2">
        <f t="shared" si="127"/>
        <v>0</v>
      </c>
      <c r="BC140" s="2">
        <f t="shared" si="127"/>
        <v>0</v>
      </c>
      <c r="BD140" s="2">
        <f t="shared" si="127"/>
        <v>0</v>
      </c>
      <c r="BE140" s="2">
        <f t="shared" si="127"/>
        <v>0</v>
      </c>
      <c r="BF140" s="2">
        <f t="shared" si="127"/>
        <v>0</v>
      </c>
      <c r="BG140" s="2">
        <f t="shared" si="127"/>
        <v>0</v>
      </c>
      <c r="BH140" s="2">
        <f t="shared" si="127"/>
        <v>0</v>
      </c>
      <c r="BI140" s="2">
        <f t="shared" si="127"/>
        <v>0</v>
      </c>
      <c r="BJ140" s="2">
        <f t="shared" si="127"/>
        <v>0</v>
      </c>
      <c r="BK140" s="2">
        <f t="shared" si="127"/>
        <v>0</v>
      </c>
      <c r="BL140" s="2">
        <f t="shared" si="127"/>
        <v>0</v>
      </c>
      <c r="BM140" s="2">
        <f t="shared" si="127"/>
        <v>0</v>
      </c>
      <c r="BN140" s="2">
        <f t="shared" si="127"/>
        <v>0</v>
      </c>
      <c r="BO140" s="2">
        <f t="shared" si="127"/>
        <v>0</v>
      </c>
      <c r="BP140" s="2">
        <f t="shared" si="127"/>
        <v>0</v>
      </c>
      <c r="BQ140" s="2">
        <f t="shared" ref="BQ140:CN140" si="128">(BQ44/1000000)/$A140</f>
        <v>0</v>
      </c>
      <c r="BR140" s="2">
        <f t="shared" si="128"/>
        <v>0</v>
      </c>
      <c r="BS140" s="2">
        <f t="shared" si="128"/>
        <v>0</v>
      </c>
      <c r="BT140" s="2">
        <f t="shared" si="128"/>
        <v>0</v>
      </c>
      <c r="BU140" s="2">
        <f t="shared" si="128"/>
        <v>0</v>
      </c>
      <c r="BV140" s="2">
        <f t="shared" si="128"/>
        <v>0</v>
      </c>
      <c r="BW140" s="2">
        <f t="shared" si="128"/>
        <v>0</v>
      </c>
      <c r="BX140" s="2">
        <f t="shared" si="128"/>
        <v>0</v>
      </c>
      <c r="BY140" s="2">
        <f t="shared" si="128"/>
        <v>0</v>
      </c>
      <c r="BZ140" s="2">
        <f t="shared" si="128"/>
        <v>0</v>
      </c>
      <c r="CA140" s="2">
        <f t="shared" si="128"/>
        <v>0</v>
      </c>
      <c r="CB140" s="2">
        <f t="shared" si="128"/>
        <v>0</v>
      </c>
      <c r="CC140" s="2">
        <f t="shared" si="128"/>
        <v>0</v>
      </c>
      <c r="CD140" s="2">
        <f t="shared" si="128"/>
        <v>0</v>
      </c>
      <c r="CE140" s="2">
        <f t="shared" si="128"/>
        <v>0</v>
      </c>
      <c r="CF140" s="2">
        <f t="shared" si="128"/>
        <v>0</v>
      </c>
      <c r="CG140" s="2">
        <f t="shared" si="128"/>
        <v>0</v>
      </c>
      <c r="CH140" s="2">
        <f t="shared" si="128"/>
        <v>0</v>
      </c>
      <c r="CI140" s="2">
        <f t="shared" si="128"/>
        <v>0</v>
      </c>
      <c r="CJ140" s="2">
        <f t="shared" si="128"/>
        <v>0</v>
      </c>
      <c r="CK140" s="2">
        <f t="shared" si="128"/>
        <v>0</v>
      </c>
      <c r="CL140" s="2">
        <f t="shared" si="128"/>
        <v>0</v>
      </c>
      <c r="CM140" s="2">
        <f t="shared" si="128"/>
        <v>0</v>
      </c>
      <c r="CN140" s="2">
        <f t="shared" si="128"/>
        <v>0</v>
      </c>
    </row>
    <row r="141" spans="1:92" x14ac:dyDescent="0.2">
      <c r="A141" s="2">
        <v>31</v>
      </c>
      <c r="B141" s="3">
        <v>35643</v>
      </c>
      <c r="C141" s="2">
        <f t="shared" si="119"/>
        <v>3.9225687096774196</v>
      </c>
      <c r="D141" s="2">
        <f t="shared" si="119"/>
        <v>4.3594967741935484E-2</v>
      </c>
      <c r="E141" s="2">
        <f t="shared" ref="E141:AJ141" si="129">(E45/1000000)/$A141</f>
        <v>9.8777096774193551E-3</v>
      </c>
      <c r="F141" s="2">
        <f t="shared" si="129"/>
        <v>2.0851774193548386E-2</v>
      </c>
      <c r="G141" s="2">
        <f t="shared" si="129"/>
        <v>1.9726354838709676E-2</v>
      </c>
      <c r="H141" s="2">
        <f t="shared" si="129"/>
        <v>1.7638451612903224E-2</v>
      </c>
      <c r="I141" s="2">
        <f t="shared" si="129"/>
        <v>1.9397000000000001E-2</v>
      </c>
      <c r="J141" s="2">
        <f t="shared" si="129"/>
        <v>1.7985612903225805E-2</v>
      </c>
      <c r="K141" s="2">
        <f t="shared" si="129"/>
        <v>2.0073032258064519E-2</v>
      </c>
      <c r="L141" s="2">
        <f t="shared" si="129"/>
        <v>2.1501967741935482E-2</v>
      </c>
      <c r="M141" s="2">
        <f t="shared" si="129"/>
        <v>1.8402580645161291E-2</v>
      </c>
      <c r="N141" s="2">
        <f t="shared" si="129"/>
        <v>9.1080322580645162E-2</v>
      </c>
      <c r="O141" s="2">
        <f t="shared" si="129"/>
        <v>2.0606774193548387E-2</v>
      </c>
      <c r="P141" s="2">
        <f t="shared" si="129"/>
        <v>2.7811000000000002E-2</v>
      </c>
      <c r="Q141" s="2">
        <f t="shared" si="129"/>
        <v>1.9366774193548385E-2</v>
      </c>
      <c r="R141" s="2">
        <f t="shared" si="129"/>
        <v>2.2449451612903227E-2</v>
      </c>
      <c r="S141" s="2">
        <f t="shared" si="129"/>
        <v>2.7463129032258067E-2</v>
      </c>
      <c r="T141" s="2">
        <f t="shared" si="129"/>
        <v>3.2056677419354841E-2</v>
      </c>
      <c r="U141" s="2">
        <f t="shared" si="129"/>
        <v>2.8074483870967743E-2</v>
      </c>
      <c r="V141" s="2">
        <f t="shared" si="129"/>
        <v>3.3722032258064513E-2</v>
      </c>
      <c r="W141" s="2">
        <f t="shared" si="129"/>
        <v>2.3793548387096776E-2</v>
      </c>
      <c r="X141" s="2">
        <f t="shared" si="129"/>
        <v>1.4163419354838711E-2</v>
      </c>
      <c r="Y141" s="2">
        <f t="shared" si="129"/>
        <v>4.1479322580645163E-2</v>
      </c>
      <c r="Z141" s="2">
        <f t="shared" si="129"/>
        <v>2.9861741935483872E-2</v>
      </c>
      <c r="AA141" s="2">
        <f t="shared" si="129"/>
        <v>1.5881258064516131E-2</v>
      </c>
      <c r="AB141" s="2">
        <f t="shared" si="129"/>
        <v>2.6522064516129033E-2</v>
      </c>
      <c r="AC141" s="2">
        <f t="shared" si="129"/>
        <v>2.2559548387096773E-2</v>
      </c>
      <c r="AD141" s="2">
        <f t="shared" si="129"/>
        <v>4.5317193548387098E-2</v>
      </c>
      <c r="AE141" s="2">
        <f t="shared" si="129"/>
        <v>3.5688612903225808E-2</v>
      </c>
      <c r="AF141" s="2">
        <f t="shared" si="129"/>
        <v>3.7428000000000003E-2</v>
      </c>
      <c r="AG141" s="2">
        <f t="shared" si="129"/>
        <v>2.9404419354838712E-2</v>
      </c>
      <c r="AH141" s="2">
        <f t="shared" si="129"/>
        <v>2.6625387096774193E-2</v>
      </c>
      <c r="AI141" s="2">
        <f t="shared" si="129"/>
        <v>4.261822580645161E-2</v>
      </c>
      <c r="AJ141" s="2">
        <f t="shared" si="129"/>
        <v>4.760051612903226E-2</v>
      </c>
      <c r="AK141" s="2">
        <f t="shared" ref="AK141:BP141" si="130">(AK45/1000000)/$A141</f>
        <v>4.0381290322580643E-2</v>
      </c>
      <c r="AL141" s="2">
        <f t="shared" si="130"/>
        <v>4.73208064516129E-2</v>
      </c>
      <c r="AM141" s="2">
        <f t="shared" si="130"/>
        <v>5.2593161290322578E-2</v>
      </c>
      <c r="AN141" s="2">
        <f t="shared" si="130"/>
        <v>2.8415225806451613E-2</v>
      </c>
      <c r="AO141" s="2">
        <f t="shared" si="130"/>
        <v>3.5173290322580639E-2</v>
      </c>
      <c r="AP141" s="2">
        <f t="shared" si="130"/>
        <v>4.5870225806451614E-2</v>
      </c>
      <c r="AQ141" s="2">
        <f t="shared" si="130"/>
        <v>5.998725806451613E-2</v>
      </c>
      <c r="AR141" s="2">
        <f t="shared" si="130"/>
        <v>7.8751354838709667E-2</v>
      </c>
      <c r="AS141" s="2">
        <f t="shared" si="130"/>
        <v>6.9802774193548398E-2</v>
      </c>
      <c r="AT141" s="2">
        <f t="shared" si="130"/>
        <v>5.4296258064516129E-2</v>
      </c>
      <c r="AU141" s="2">
        <f t="shared" si="130"/>
        <v>3.2059258064516129E-2</v>
      </c>
      <c r="AV141" s="2">
        <f t="shared" si="130"/>
        <v>0</v>
      </c>
      <c r="AW141" s="2">
        <f t="shared" si="130"/>
        <v>0</v>
      </c>
      <c r="AX141" s="2">
        <f t="shared" si="130"/>
        <v>0</v>
      </c>
      <c r="AY141" s="2">
        <f t="shared" si="130"/>
        <v>0</v>
      </c>
      <c r="AZ141" s="2">
        <f t="shared" si="130"/>
        <v>0</v>
      </c>
      <c r="BA141" s="2">
        <f t="shared" si="130"/>
        <v>0</v>
      </c>
      <c r="BB141" s="2">
        <f t="shared" si="130"/>
        <v>0</v>
      </c>
      <c r="BC141" s="2">
        <f t="shared" si="130"/>
        <v>0</v>
      </c>
      <c r="BD141" s="2">
        <f t="shared" si="130"/>
        <v>0</v>
      </c>
      <c r="BE141" s="2">
        <f t="shared" si="130"/>
        <v>0</v>
      </c>
      <c r="BF141" s="2">
        <f t="shared" si="130"/>
        <v>0</v>
      </c>
      <c r="BG141" s="2">
        <f t="shared" si="130"/>
        <v>0</v>
      </c>
      <c r="BH141" s="2">
        <f t="shared" si="130"/>
        <v>0</v>
      </c>
      <c r="BI141" s="2">
        <f t="shared" si="130"/>
        <v>0</v>
      </c>
      <c r="BJ141" s="2">
        <f t="shared" si="130"/>
        <v>0</v>
      </c>
      <c r="BK141" s="2">
        <f t="shared" si="130"/>
        <v>0</v>
      </c>
      <c r="BL141" s="2">
        <f t="shared" si="130"/>
        <v>0</v>
      </c>
      <c r="BM141" s="2">
        <f t="shared" si="130"/>
        <v>0</v>
      </c>
      <c r="BN141" s="2">
        <f t="shared" si="130"/>
        <v>0</v>
      </c>
      <c r="BO141" s="2">
        <f t="shared" si="130"/>
        <v>0</v>
      </c>
      <c r="BP141" s="2">
        <f t="shared" si="130"/>
        <v>0</v>
      </c>
      <c r="BQ141" s="2">
        <f t="shared" ref="BQ141:CN141" si="131">(BQ45/1000000)/$A141</f>
        <v>0</v>
      </c>
      <c r="BR141" s="2">
        <f t="shared" si="131"/>
        <v>0</v>
      </c>
      <c r="BS141" s="2">
        <f t="shared" si="131"/>
        <v>0</v>
      </c>
      <c r="BT141" s="2">
        <f t="shared" si="131"/>
        <v>0</v>
      </c>
      <c r="BU141" s="2">
        <f t="shared" si="131"/>
        <v>0</v>
      </c>
      <c r="BV141" s="2">
        <f t="shared" si="131"/>
        <v>0</v>
      </c>
      <c r="BW141" s="2">
        <f t="shared" si="131"/>
        <v>0</v>
      </c>
      <c r="BX141" s="2">
        <f t="shared" si="131"/>
        <v>0</v>
      </c>
      <c r="BY141" s="2">
        <f t="shared" si="131"/>
        <v>0</v>
      </c>
      <c r="BZ141" s="2">
        <f t="shared" si="131"/>
        <v>0</v>
      </c>
      <c r="CA141" s="2">
        <f t="shared" si="131"/>
        <v>0</v>
      </c>
      <c r="CB141" s="2">
        <f t="shared" si="131"/>
        <v>0</v>
      </c>
      <c r="CC141" s="2">
        <f t="shared" si="131"/>
        <v>0</v>
      </c>
      <c r="CD141" s="2">
        <f t="shared" si="131"/>
        <v>0</v>
      </c>
      <c r="CE141" s="2">
        <f t="shared" si="131"/>
        <v>0</v>
      </c>
      <c r="CF141" s="2">
        <f t="shared" si="131"/>
        <v>0</v>
      </c>
      <c r="CG141" s="2">
        <f t="shared" si="131"/>
        <v>0</v>
      </c>
      <c r="CH141" s="2">
        <f t="shared" si="131"/>
        <v>0</v>
      </c>
      <c r="CI141" s="2">
        <f t="shared" si="131"/>
        <v>0</v>
      </c>
      <c r="CJ141" s="2">
        <f t="shared" si="131"/>
        <v>0</v>
      </c>
      <c r="CK141" s="2">
        <f t="shared" si="131"/>
        <v>0</v>
      </c>
      <c r="CL141" s="2">
        <f t="shared" si="131"/>
        <v>0</v>
      </c>
      <c r="CM141" s="2">
        <f t="shared" si="131"/>
        <v>0</v>
      </c>
      <c r="CN141" s="2">
        <f t="shared" si="131"/>
        <v>0</v>
      </c>
    </row>
    <row r="142" spans="1:92" x14ac:dyDescent="0.2">
      <c r="A142" s="2">
        <v>30</v>
      </c>
      <c r="B142" s="3">
        <v>35674</v>
      </c>
      <c r="C142" s="2">
        <f t="shared" si="119"/>
        <v>3.9080428999999999</v>
      </c>
      <c r="D142" s="2">
        <f t="shared" si="119"/>
        <v>4.47479E-2</v>
      </c>
      <c r="E142" s="2">
        <f t="shared" ref="E142:AJ142" si="132">(E46/1000000)/$A142</f>
        <v>9.3781333333333335E-3</v>
      </c>
      <c r="F142" s="2">
        <f t="shared" si="132"/>
        <v>2.0033299999999997E-2</v>
      </c>
      <c r="G142" s="2">
        <f t="shared" si="132"/>
        <v>1.9140433333333332E-2</v>
      </c>
      <c r="H142" s="2">
        <f t="shared" si="132"/>
        <v>1.8082900000000002E-2</v>
      </c>
      <c r="I142" s="2">
        <f t="shared" si="132"/>
        <v>1.9016766666666667E-2</v>
      </c>
      <c r="J142" s="2">
        <f t="shared" si="132"/>
        <v>1.7345233333333331E-2</v>
      </c>
      <c r="K142" s="2">
        <f t="shared" si="132"/>
        <v>1.9606433333333333E-2</v>
      </c>
      <c r="L142" s="2">
        <f t="shared" si="132"/>
        <v>2.0979966666666669E-2</v>
      </c>
      <c r="M142" s="2">
        <f t="shared" si="132"/>
        <v>1.9341033333333334E-2</v>
      </c>
      <c r="N142" s="2">
        <f t="shared" si="132"/>
        <v>9.0499799999999991E-2</v>
      </c>
      <c r="O142" s="2">
        <f t="shared" si="132"/>
        <v>2.1351266666666667E-2</v>
      </c>
      <c r="P142" s="2">
        <f t="shared" si="132"/>
        <v>2.6586500000000002E-2</v>
      </c>
      <c r="Q142" s="2">
        <f t="shared" si="132"/>
        <v>1.8232466666666666E-2</v>
      </c>
      <c r="R142" s="2">
        <f t="shared" si="132"/>
        <v>2.22417E-2</v>
      </c>
      <c r="S142" s="2">
        <f t="shared" si="132"/>
        <v>2.6028333333333334E-2</v>
      </c>
      <c r="T142" s="2">
        <f t="shared" si="132"/>
        <v>2.9390333333333334E-2</v>
      </c>
      <c r="U142" s="2">
        <f t="shared" si="132"/>
        <v>2.6379699999999999E-2</v>
      </c>
      <c r="V142" s="2">
        <f t="shared" si="132"/>
        <v>3.2074166666666667E-2</v>
      </c>
      <c r="W142" s="2">
        <f t="shared" si="132"/>
        <v>2.2403733333333335E-2</v>
      </c>
      <c r="X142" s="2">
        <f t="shared" si="132"/>
        <v>1.3501000000000001E-2</v>
      </c>
      <c r="Y142" s="2">
        <f t="shared" si="132"/>
        <v>4.2379900000000005E-2</v>
      </c>
      <c r="Z142" s="2">
        <f t="shared" si="132"/>
        <v>3.176693333333333E-2</v>
      </c>
      <c r="AA142" s="2">
        <f t="shared" si="132"/>
        <v>1.6070999999999998E-2</v>
      </c>
      <c r="AB142" s="2">
        <f t="shared" si="132"/>
        <v>2.5509066666666667E-2</v>
      </c>
      <c r="AC142" s="2">
        <f t="shared" si="132"/>
        <v>2.12526E-2</v>
      </c>
      <c r="AD142" s="2">
        <f t="shared" si="132"/>
        <v>4.4401933333333331E-2</v>
      </c>
      <c r="AE142" s="2">
        <f t="shared" si="132"/>
        <v>3.2994200000000001E-2</v>
      </c>
      <c r="AF142" s="2">
        <f t="shared" si="132"/>
        <v>3.8186566666666664E-2</v>
      </c>
      <c r="AG142" s="2">
        <f t="shared" si="132"/>
        <v>2.95003E-2</v>
      </c>
      <c r="AH142" s="2">
        <f t="shared" si="132"/>
        <v>2.7003566666666666E-2</v>
      </c>
      <c r="AI142" s="2">
        <f t="shared" si="132"/>
        <v>4.1868633333333335E-2</v>
      </c>
      <c r="AJ142" s="2">
        <f t="shared" si="132"/>
        <v>4.7148766666666668E-2</v>
      </c>
      <c r="AK142" s="2">
        <f t="shared" ref="AK142:BP142" si="133">(AK46/1000000)/$A142</f>
        <v>3.9787033333333333E-2</v>
      </c>
      <c r="AL142" s="2">
        <f t="shared" si="133"/>
        <v>4.5097700000000004E-2</v>
      </c>
      <c r="AM142" s="2">
        <f t="shared" si="133"/>
        <v>4.9021233333333331E-2</v>
      </c>
      <c r="AN142" s="2">
        <f t="shared" si="133"/>
        <v>2.5643566666666666E-2</v>
      </c>
      <c r="AO142" s="2">
        <f t="shared" si="133"/>
        <v>3.33035E-2</v>
      </c>
      <c r="AP142" s="2">
        <f t="shared" si="133"/>
        <v>4.4277699999999996E-2</v>
      </c>
      <c r="AQ142" s="2">
        <f t="shared" si="133"/>
        <v>5.7303399999999997E-2</v>
      </c>
      <c r="AR142" s="2">
        <f t="shared" si="133"/>
        <v>7.5360466666666667E-2</v>
      </c>
      <c r="AS142" s="2">
        <f t="shared" si="133"/>
        <v>6.405056666666667E-2</v>
      </c>
      <c r="AT142" s="2">
        <f t="shared" si="133"/>
        <v>6.281663333333333E-2</v>
      </c>
      <c r="AU142" s="2">
        <f t="shared" si="133"/>
        <v>5.9560399999999999E-2</v>
      </c>
      <c r="AV142" s="2">
        <f t="shared" si="133"/>
        <v>4.8637733333333336E-2</v>
      </c>
      <c r="AW142" s="2">
        <f t="shared" si="133"/>
        <v>0</v>
      </c>
      <c r="AX142" s="2">
        <f t="shared" si="133"/>
        <v>0</v>
      </c>
      <c r="AY142" s="2">
        <f t="shared" si="133"/>
        <v>0</v>
      </c>
      <c r="AZ142" s="2">
        <f t="shared" si="133"/>
        <v>0</v>
      </c>
      <c r="BA142" s="2">
        <f t="shared" si="133"/>
        <v>0</v>
      </c>
      <c r="BB142" s="2">
        <f t="shared" si="133"/>
        <v>0</v>
      </c>
      <c r="BC142" s="2">
        <f t="shared" si="133"/>
        <v>0</v>
      </c>
      <c r="BD142" s="2">
        <f t="shared" si="133"/>
        <v>0</v>
      </c>
      <c r="BE142" s="2">
        <f t="shared" si="133"/>
        <v>0</v>
      </c>
      <c r="BF142" s="2">
        <f t="shared" si="133"/>
        <v>0</v>
      </c>
      <c r="BG142" s="2">
        <f t="shared" si="133"/>
        <v>0</v>
      </c>
      <c r="BH142" s="2">
        <f t="shared" si="133"/>
        <v>0</v>
      </c>
      <c r="BI142" s="2">
        <f t="shared" si="133"/>
        <v>0</v>
      </c>
      <c r="BJ142" s="2">
        <f t="shared" si="133"/>
        <v>0</v>
      </c>
      <c r="BK142" s="2">
        <f t="shared" si="133"/>
        <v>0</v>
      </c>
      <c r="BL142" s="2">
        <f t="shared" si="133"/>
        <v>0</v>
      </c>
      <c r="BM142" s="2">
        <f t="shared" si="133"/>
        <v>0</v>
      </c>
      <c r="BN142" s="2">
        <f t="shared" si="133"/>
        <v>0</v>
      </c>
      <c r="BO142" s="2">
        <f t="shared" si="133"/>
        <v>0</v>
      </c>
      <c r="BP142" s="2">
        <f t="shared" si="133"/>
        <v>0</v>
      </c>
      <c r="BQ142" s="2">
        <f t="shared" ref="BQ142:CN142" si="134">(BQ46/1000000)/$A142</f>
        <v>0</v>
      </c>
      <c r="BR142" s="2">
        <f t="shared" si="134"/>
        <v>0</v>
      </c>
      <c r="BS142" s="2">
        <f t="shared" si="134"/>
        <v>0</v>
      </c>
      <c r="BT142" s="2">
        <f t="shared" si="134"/>
        <v>0</v>
      </c>
      <c r="BU142" s="2">
        <f t="shared" si="134"/>
        <v>0</v>
      </c>
      <c r="BV142" s="2">
        <f t="shared" si="134"/>
        <v>0</v>
      </c>
      <c r="BW142" s="2">
        <f t="shared" si="134"/>
        <v>0</v>
      </c>
      <c r="BX142" s="2">
        <f t="shared" si="134"/>
        <v>0</v>
      </c>
      <c r="BY142" s="2">
        <f t="shared" si="134"/>
        <v>0</v>
      </c>
      <c r="BZ142" s="2">
        <f t="shared" si="134"/>
        <v>0</v>
      </c>
      <c r="CA142" s="2">
        <f t="shared" si="134"/>
        <v>0</v>
      </c>
      <c r="CB142" s="2">
        <f t="shared" si="134"/>
        <v>0</v>
      </c>
      <c r="CC142" s="2">
        <f t="shared" si="134"/>
        <v>0</v>
      </c>
      <c r="CD142" s="2">
        <f t="shared" si="134"/>
        <v>0</v>
      </c>
      <c r="CE142" s="2">
        <f t="shared" si="134"/>
        <v>0</v>
      </c>
      <c r="CF142" s="2">
        <f t="shared" si="134"/>
        <v>0</v>
      </c>
      <c r="CG142" s="2">
        <f t="shared" si="134"/>
        <v>0</v>
      </c>
      <c r="CH142" s="2">
        <f t="shared" si="134"/>
        <v>0</v>
      </c>
      <c r="CI142" s="2">
        <f t="shared" si="134"/>
        <v>0</v>
      </c>
      <c r="CJ142" s="2">
        <f t="shared" si="134"/>
        <v>0</v>
      </c>
      <c r="CK142" s="2">
        <f t="shared" si="134"/>
        <v>0</v>
      </c>
      <c r="CL142" s="2">
        <f t="shared" si="134"/>
        <v>0</v>
      </c>
      <c r="CM142" s="2">
        <f t="shared" si="134"/>
        <v>0</v>
      </c>
      <c r="CN142" s="2">
        <f t="shared" si="134"/>
        <v>0</v>
      </c>
    </row>
    <row r="143" spans="1:92" x14ac:dyDescent="0.2">
      <c r="A143" s="2">
        <v>31</v>
      </c>
      <c r="B143" s="3">
        <v>35704</v>
      </c>
      <c r="C143" s="2">
        <f t="shared" si="119"/>
        <v>3.8323395483870968</v>
      </c>
      <c r="D143" s="2">
        <f t="shared" si="119"/>
        <v>4.221651612903226E-2</v>
      </c>
      <c r="E143" s="2">
        <f t="shared" ref="E143:AJ143" si="135">(E47/1000000)/$A143</f>
        <v>8.8019999999999991E-3</v>
      </c>
      <c r="F143" s="2">
        <f t="shared" si="135"/>
        <v>2.0387451612903226E-2</v>
      </c>
      <c r="G143" s="2">
        <f t="shared" si="135"/>
        <v>1.8631612903225805E-2</v>
      </c>
      <c r="H143" s="2">
        <f t="shared" si="135"/>
        <v>1.8267129032258064E-2</v>
      </c>
      <c r="I143" s="2">
        <f t="shared" si="135"/>
        <v>1.8690096774193549E-2</v>
      </c>
      <c r="J143" s="2">
        <f t="shared" si="135"/>
        <v>1.6418290322580645E-2</v>
      </c>
      <c r="K143" s="2">
        <f t="shared" si="135"/>
        <v>1.8934451612903226E-2</v>
      </c>
      <c r="L143" s="2">
        <f t="shared" si="135"/>
        <v>2.1402290322580647E-2</v>
      </c>
      <c r="M143" s="2">
        <f t="shared" si="135"/>
        <v>1.8779677419354837E-2</v>
      </c>
      <c r="N143" s="2">
        <f t="shared" si="135"/>
        <v>8.828396774193549E-2</v>
      </c>
      <c r="O143" s="2">
        <f t="shared" si="135"/>
        <v>2.2206483870967745E-2</v>
      </c>
      <c r="P143" s="2">
        <f t="shared" si="135"/>
        <v>2.6787838709677419E-2</v>
      </c>
      <c r="Q143" s="2">
        <f t="shared" si="135"/>
        <v>1.7825806451612903E-2</v>
      </c>
      <c r="R143" s="2">
        <f t="shared" si="135"/>
        <v>2.1654193548387095E-2</v>
      </c>
      <c r="S143" s="2">
        <f t="shared" si="135"/>
        <v>2.608867741935484E-2</v>
      </c>
      <c r="T143" s="2">
        <f t="shared" si="135"/>
        <v>2.9411483870967741E-2</v>
      </c>
      <c r="U143" s="2">
        <f t="shared" si="135"/>
        <v>2.6419161290322582E-2</v>
      </c>
      <c r="V143" s="2">
        <f t="shared" si="135"/>
        <v>3.2020709677419358E-2</v>
      </c>
      <c r="W143" s="2">
        <f t="shared" si="135"/>
        <v>2.2442096774193548E-2</v>
      </c>
      <c r="X143" s="2">
        <f t="shared" si="135"/>
        <v>1.3571064516129033E-2</v>
      </c>
      <c r="Y143" s="2">
        <f t="shared" si="135"/>
        <v>3.959383870967742E-2</v>
      </c>
      <c r="Z143" s="2">
        <f t="shared" si="135"/>
        <v>3.0631354838709678E-2</v>
      </c>
      <c r="AA143" s="2">
        <f t="shared" si="135"/>
        <v>1.6573806451612903E-2</v>
      </c>
      <c r="AB143" s="2">
        <f t="shared" si="135"/>
        <v>2.6707161290322582E-2</v>
      </c>
      <c r="AC143" s="2">
        <f t="shared" si="135"/>
        <v>1.900925806451613E-2</v>
      </c>
      <c r="AD143" s="2">
        <f t="shared" si="135"/>
        <v>4.3956645161290324E-2</v>
      </c>
      <c r="AE143" s="2">
        <f t="shared" si="135"/>
        <v>3.4502999999999999E-2</v>
      </c>
      <c r="AF143" s="2">
        <f t="shared" si="135"/>
        <v>3.6936645161290318E-2</v>
      </c>
      <c r="AG143" s="2">
        <f t="shared" si="135"/>
        <v>2.8151838709677419E-2</v>
      </c>
      <c r="AH143" s="2">
        <f t="shared" si="135"/>
        <v>2.4975870967741936E-2</v>
      </c>
      <c r="AI143" s="2">
        <f t="shared" si="135"/>
        <v>3.6995935483870965E-2</v>
      </c>
      <c r="AJ143" s="2">
        <f t="shared" si="135"/>
        <v>4.4710645161290329E-2</v>
      </c>
      <c r="AK143" s="2">
        <f t="shared" ref="AK143:BP143" si="136">(AK47/1000000)/$A143</f>
        <v>3.8267967741935485E-2</v>
      </c>
      <c r="AL143" s="2">
        <f t="shared" si="136"/>
        <v>4.4110580645161296E-2</v>
      </c>
      <c r="AM143" s="2">
        <f t="shared" si="136"/>
        <v>5.0031032258064517E-2</v>
      </c>
      <c r="AN143" s="2">
        <f t="shared" si="136"/>
        <v>2.3380193548387097E-2</v>
      </c>
      <c r="AO143" s="2">
        <f t="shared" si="136"/>
        <v>3.0773967741935485E-2</v>
      </c>
      <c r="AP143" s="2">
        <f t="shared" si="136"/>
        <v>4.3963806451612901E-2</v>
      </c>
      <c r="AQ143" s="2">
        <f t="shared" si="136"/>
        <v>5.4700419354838707E-2</v>
      </c>
      <c r="AR143" s="2">
        <f t="shared" si="136"/>
        <v>7.1612741935483865E-2</v>
      </c>
      <c r="AS143" s="2">
        <f t="shared" si="136"/>
        <v>5.9013580645161288E-2</v>
      </c>
      <c r="AT143" s="2">
        <f t="shared" si="136"/>
        <v>6.3919838709677421E-2</v>
      </c>
      <c r="AU143" s="2">
        <f t="shared" si="136"/>
        <v>5.2302935483870966E-2</v>
      </c>
      <c r="AV143" s="2">
        <f t="shared" si="136"/>
        <v>8.4584258064516124E-2</v>
      </c>
      <c r="AW143" s="2">
        <f t="shared" si="136"/>
        <v>4.0926999999999998E-2</v>
      </c>
      <c r="AX143" s="2">
        <f t="shared" si="136"/>
        <v>0</v>
      </c>
      <c r="AY143" s="2">
        <f t="shared" si="136"/>
        <v>0</v>
      </c>
      <c r="AZ143" s="2">
        <f t="shared" si="136"/>
        <v>0</v>
      </c>
      <c r="BA143" s="2">
        <f t="shared" si="136"/>
        <v>0</v>
      </c>
      <c r="BB143" s="2">
        <f t="shared" si="136"/>
        <v>0</v>
      </c>
      <c r="BC143" s="2">
        <f t="shared" si="136"/>
        <v>0</v>
      </c>
      <c r="BD143" s="2">
        <f t="shared" si="136"/>
        <v>0</v>
      </c>
      <c r="BE143" s="2">
        <f t="shared" si="136"/>
        <v>0</v>
      </c>
      <c r="BF143" s="2">
        <f t="shared" si="136"/>
        <v>0</v>
      </c>
      <c r="BG143" s="2">
        <f t="shared" si="136"/>
        <v>0</v>
      </c>
      <c r="BH143" s="2">
        <f t="shared" si="136"/>
        <v>0</v>
      </c>
      <c r="BI143" s="2">
        <f t="shared" si="136"/>
        <v>0</v>
      </c>
      <c r="BJ143" s="2">
        <f t="shared" si="136"/>
        <v>0</v>
      </c>
      <c r="BK143" s="2">
        <f t="shared" si="136"/>
        <v>0</v>
      </c>
      <c r="BL143" s="2">
        <f t="shared" si="136"/>
        <v>0</v>
      </c>
      <c r="BM143" s="2">
        <f t="shared" si="136"/>
        <v>0</v>
      </c>
      <c r="BN143" s="2">
        <f t="shared" si="136"/>
        <v>0</v>
      </c>
      <c r="BO143" s="2">
        <f t="shared" si="136"/>
        <v>0</v>
      </c>
      <c r="BP143" s="2">
        <f t="shared" si="136"/>
        <v>0</v>
      </c>
      <c r="BQ143" s="2">
        <f t="shared" ref="BQ143:CN143" si="137">(BQ47/1000000)/$A143</f>
        <v>0</v>
      </c>
      <c r="BR143" s="2">
        <f t="shared" si="137"/>
        <v>0</v>
      </c>
      <c r="BS143" s="2">
        <f t="shared" si="137"/>
        <v>0</v>
      </c>
      <c r="BT143" s="2">
        <f t="shared" si="137"/>
        <v>0</v>
      </c>
      <c r="BU143" s="2">
        <f t="shared" si="137"/>
        <v>0</v>
      </c>
      <c r="BV143" s="2">
        <f t="shared" si="137"/>
        <v>0</v>
      </c>
      <c r="BW143" s="2">
        <f t="shared" si="137"/>
        <v>0</v>
      </c>
      <c r="BX143" s="2">
        <f t="shared" si="137"/>
        <v>0</v>
      </c>
      <c r="BY143" s="2">
        <f t="shared" si="137"/>
        <v>0</v>
      </c>
      <c r="BZ143" s="2">
        <f t="shared" si="137"/>
        <v>0</v>
      </c>
      <c r="CA143" s="2">
        <f t="shared" si="137"/>
        <v>0</v>
      </c>
      <c r="CB143" s="2">
        <f t="shared" si="137"/>
        <v>0</v>
      </c>
      <c r="CC143" s="2">
        <f t="shared" si="137"/>
        <v>0</v>
      </c>
      <c r="CD143" s="2">
        <f t="shared" si="137"/>
        <v>0</v>
      </c>
      <c r="CE143" s="2">
        <f t="shared" si="137"/>
        <v>0</v>
      </c>
      <c r="CF143" s="2">
        <f t="shared" si="137"/>
        <v>0</v>
      </c>
      <c r="CG143" s="2">
        <f t="shared" si="137"/>
        <v>0</v>
      </c>
      <c r="CH143" s="2">
        <f t="shared" si="137"/>
        <v>0</v>
      </c>
      <c r="CI143" s="2">
        <f t="shared" si="137"/>
        <v>0</v>
      </c>
      <c r="CJ143" s="2">
        <f t="shared" si="137"/>
        <v>0</v>
      </c>
      <c r="CK143" s="2">
        <f t="shared" si="137"/>
        <v>0</v>
      </c>
      <c r="CL143" s="2">
        <f t="shared" si="137"/>
        <v>0</v>
      </c>
      <c r="CM143" s="2">
        <f t="shared" si="137"/>
        <v>0</v>
      </c>
      <c r="CN143" s="2">
        <f t="shared" si="137"/>
        <v>0</v>
      </c>
    </row>
    <row r="144" spans="1:92" x14ac:dyDescent="0.2">
      <c r="A144" s="2">
        <v>30</v>
      </c>
      <c r="B144" s="3">
        <v>35735</v>
      </c>
      <c r="C144" s="2">
        <f t="shared" si="119"/>
        <v>3.8485160999999999</v>
      </c>
      <c r="D144" s="2">
        <f t="shared" si="119"/>
        <v>4.0916133333333334E-2</v>
      </c>
      <c r="E144" s="2">
        <f t="shared" ref="E144:AJ144" si="138">(E48/1000000)/$A144</f>
        <v>8.8821999999999998E-3</v>
      </c>
      <c r="F144" s="2">
        <f t="shared" si="138"/>
        <v>1.8759866666666666E-2</v>
      </c>
      <c r="G144" s="2">
        <f t="shared" si="138"/>
        <v>1.8977499999999998E-2</v>
      </c>
      <c r="H144" s="2">
        <f t="shared" si="138"/>
        <v>1.7930233333333333E-2</v>
      </c>
      <c r="I144" s="2">
        <f t="shared" si="138"/>
        <v>1.8587633333333336E-2</v>
      </c>
      <c r="J144" s="2">
        <f t="shared" si="138"/>
        <v>1.6084400000000002E-2</v>
      </c>
      <c r="K144" s="2">
        <f t="shared" si="138"/>
        <v>1.8222499999999999E-2</v>
      </c>
      <c r="L144" s="2">
        <f t="shared" si="138"/>
        <v>2.2542333333333334E-2</v>
      </c>
      <c r="M144" s="2">
        <f t="shared" si="138"/>
        <v>1.8120566666666667E-2</v>
      </c>
      <c r="N144" s="2">
        <f t="shared" si="138"/>
        <v>9.0516500000000014E-2</v>
      </c>
      <c r="O144" s="2">
        <f t="shared" si="138"/>
        <v>2.1273E-2</v>
      </c>
      <c r="P144" s="2">
        <f t="shared" si="138"/>
        <v>2.5900566666666666E-2</v>
      </c>
      <c r="Q144" s="2">
        <f t="shared" si="138"/>
        <v>1.67122E-2</v>
      </c>
      <c r="R144" s="2">
        <f t="shared" si="138"/>
        <v>1.9745666666666665E-2</v>
      </c>
      <c r="S144" s="2">
        <f t="shared" si="138"/>
        <v>2.4803566666666665E-2</v>
      </c>
      <c r="T144" s="2">
        <f t="shared" si="138"/>
        <v>2.9501599999999999E-2</v>
      </c>
      <c r="U144" s="2">
        <f t="shared" si="138"/>
        <v>2.4997633333333331E-2</v>
      </c>
      <c r="V144" s="2">
        <f t="shared" si="138"/>
        <v>3.2102933333333333E-2</v>
      </c>
      <c r="W144" s="2">
        <f t="shared" si="138"/>
        <v>2.1894033333333333E-2</v>
      </c>
      <c r="X144" s="2">
        <f t="shared" si="138"/>
        <v>1.2470933333333333E-2</v>
      </c>
      <c r="Y144" s="2">
        <f t="shared" si="138"/>
        <v>4.4602533333333333E-2</v>
      </c>
      <c r="Z144" s="2">
        <f t="shared" si="138"/>
        <v>2.9951133333333334E-2</v>
      </c>
      <c r="AA144" s="2">
        <f t="shared" si="138"/>
        <v>1.6456866666666667E-2</v>
      </c>
      <c r="AB144" s="2">
        <f t="shared" si="138"/>
        <v>2.7683100000000002E-2</v>
      </c>
      <c r="AC144" s="2">
        <f t="shared" si="138"/>
        <v>2.0549366666666666E-2</v>
      </c>
      <c r="AD144" s="2">
        <f t="shared" si="138"/>
        <v>4.4409800000000006E-2</v>
      </c>
      <c r="AE144" s="2">
        <f t="shared" si="138"/>
        <v>3.4766366666666666E-2</v>
      </c>
      <c r="AF144" s="2">
        <f t="shared" si="138"/>
        <v>3.7684199999999994E-2</v>
      </c>
      <c r="AG144" s="2">
        <f t="shared" si="138"/>
        <v>2.8694166666666666E-2</v>
      </c>
      <c r="AH144" s="2">
        <f t="shared" si="138"/>
        <v>2.3561566666666665E-2</v>
      </c>
      <c r="AI144" s="2">
        <f t="shared" si="138"/>
        <v>3.9637033333333335E-2</v>
      </c>
      <c r="AJ144" s="2">
        <f t="shared" si="138"/>
        <v>4.31741E-2</v>
      </c>
      <c r="AK144" s="2">
        <f t="shared" ref="AK144:BP144" si="139">(AK48/1000000)/$A144</f>
        <v>3.7953099999999997E-2</v>
      </c>
      <c r="AL144" s="2">
        <f t="shared" si="139"/>
        <v>4.339556666666667E-2</v>
      </c>
      <c r="AM144" s="2">
        <f t="shared" si="139"/>
        <v>4.8867299999999995E-2</v>
      </c>
      <c r="AN144" s="2">
        <f t="shared" si="139"/>
        <v>2.3864066666666666E-2</v>
      </c>
      <c r="AO144" s="2">
        <f t="shared" si="139"/>
        <v>3.1255166666666667E-2</v>
      </c>
      <c r="AP144" s="2">
        <f t="shared" si="139"/>
        <v>4.4092899999999997E-2</v>
      </c>
      <c r="AQ144" s="2">
        <f t="shared" si="139"/>
        <v>5.4375766666666665E-2</v>
      </c>
      <c r="AR144" s="2">
        <f t="shared" si="139"/>
        <v>7.5234833333333334E-2</v>
      </c>
      <c r="AS144" s="2">
        <f t="shared" si="139"/>
        <v>5.7303366666666668E-2</v>
      </c>
      <c r="AT144" s="2">
        <f t="shared" si="139"/>
        <v>6.2149033333333333E-2</v>
      </c>
      <c r="AU144" s="2">
        <f t="shared" si="139"/>
        <v>5.0364766666666665E-2</v>
      </c>
      <c r="AV144" s="2">
        <f t="shared" si="139"/>
        <v>8.0084166666666665E-2</v>
      </c>
      <c r="AW144" s="2">
        <f t="shared" si="139"/>
        <v>6.8661233333333335E-2</v>
      </c>
      <c r="AX144" s="2">
        <f t="shared" si="139"/>
        <v>4.9595100000000003E-2</v>
      </c>
      <c r="AY144" s="2">
        <f t="shared" si="139"/>
        <v>0</v>
      </c>
      <c r="AZ144" s="2">
        <f t="shared" si="139"/>
        <v>0</v>
      </c>
      <c r="BA144" s="2">
        <f t="shared" si="139"/>
        <v>0</v>
      </c>
      <c r="BB144" s="2">
        <f t="shared" si="139"/>
        <v>0</v>
      </c>
      <c r="BC144" s="2">
        <f t="shared" si="139"/>
        <v>0</v>
      </c>
      <c r="BD144" s="2">
        <f t="shared" si="139"/>
        <v>0</v>
      </c>
      <c r="BE144" s="2">
        <f t="shared" si="139"/>
        <v>0</v>
      </c>
      <c r="BF144" s="2">
        <f t="shared" si="139"/>
        <v>0</v>
      </c>
      <c r="BG144" s="2">
        <f t="shared" si="139"/>
        <v>0</v>
      </c>
      <c r="BH144" s="2">
        <f t="shared" si="139"/>
        <v>0</v>
      </c>
      <c r="BI144" s="2">
        <f t="shared" si="139"/>
        <v>0</v>
      </c>
      <c r="BJ144" s="2">
        <f t="shared" si="139"/>
        <v>0</v>
      </c>
      <c r="BK144" s="2">
        <f t="shared" si="139"/>
        <v>0</v>
      </c>
      <c r="BL144" s="2">
        <f t="shared" si="139"/>
        <v>0</v>
      </c>
      <c r="BM144" s="2">
        <f t="shared" si="139"/>
        <v>0</v>
      </c>
      <c r="BN144" s="2">
        <f t="shared" si="139"/>
        <v>0</v>
      </c>
      <c r="BO144" s="2">
        <f t="shared" si="139"/>
        <v>0</v>
      </c>
      <c r="BP144" s="2">
        <f t="shared" si="139"/>
        <v>0</v>
      </c>
      <c r="BQ144" s="2">
        <f t="shared" ref="BQ144:CN144" si="140">(BQ48/1000000)/$A144</f>
        <v>0</v>
      </c>
      <c r="BR144" s="2">
        <f t="shared" si="140"/>
        <v>0</v>
      </c>
      <c r="BS144" s="2">
        <f t="shared" si="140"/>
        <v>0</v>
      </c>
      <c r="BT144" s="2">
        <f t="shared" si="140"/>
        <v>0</v>
      </c>
      <c r="BU144" s="2">
        <f t="shared" si="140"/>
        <v>0</v>
      </c>
      <c r="BV144" s="2">
        <f t="shared" si="140"/>
        <v>0</v>
      </c>
      <c r="BW144" s="2">
        <f t="shared" si="140"/>
        <v>0</v>
      </c>
      <c r="BX144" s="2">
        <f t="shared" si="140"/>
        <v>0</v>
      </c>
      <c r="BY144" s="2">
        <f t="shared" si="140"/>
        <v>0</v>
      </c>
      <c r="BZ144" s="2">
        <f t="shared" si="140"/>
        <v>0</v>
      </c>
      <c r="CA144" s="2">
        <f t="shared" si="140"/>
        <v>0</v>
      </c>
      <c r="CB144" s="2">
        <f t="shared" si="140"/>
        <v>0</v>
      </c>
      <c r="CC144" s="2">
        <f t="shared" si="140"/>
        <v>0</v>
      </c>
      <c r="CD144" s="2">
        <f t="shared" si="140"/>
        <v>0</v>
      </c>
      <c r="CE144" s="2">
        <f t="shared" si="140"/>
        <v>0</v>
      </c>
      <c r="CF144" s="2">
        <f t="shared" si="140"/>
        <v>0</v>
      </c>
      <c r="CG144" s="2">
        <f t="shared" si="140"/>
        <v>0</v>
      </c>
      <c r="CH144" s="2">
        <f t="shared" si="140"/>
        <v>0</v>
      </c>
      <c r="CI144" s="2">
        <f t="shared" si="140"/>
        <v>0</v>
      </c>
      <c r="CJ144" s="2">
        <f t="shared" si="140"/>
        <v>0</v>
      </c>
      <c r="CK144" s="2">
        <f t="shared" si="140"/>
        <v>0</v>
      </c>
      <c r="CL144" s="2">
        <f t="shared" si="140"/>
        <v>0</v>
      </c>
      <c r="CM144" s="2">
        <f t="shared" si="140"/>
        <v>0</v>
      </c>
      <c r="CN144" s="2">
        <f t="shared" si="140"/>
        <v>0</v>
      </c>
    </row>
    <row r="145" spans="1:92" x14ac:dyDescent="0.2">
      <c r="A145" s="2">
        <v>31</v>
      </c>
      <c r="B145" s="3">
        <v>35765</v>
      </c>
      <c r="C145" s="2">
        <f t="shared" si="119"/>
        <v>3.7574300967741938</v>
      </c>
      <c r="D145" s="2">
        <f t="shared" si="119"/>
        <v>4.0149064516129034E-2</v>
      </c>
      <c r="E145" s="2">
        <f t="shared" ref="E145:AJ145" si="141">(E49/1000000)/$A145</f>
        <v>7.5705483870967746E-3</v>
      </c>
      <c r="F145" s="2">
        <f t="shared" si="141"/>
        <v>1.921725806451613E-2</v>
      </c>
      <c r="G145" s="2">
        <f t="shared" si="141"/>
        <v>1.8619483870967745E-2</v>
      </c>
      <c r="H145" s="2">
        <f t="shared" si="141"/>
        <v>1.7487935483870967E-2</v>
      </c>
      <c r="I145" s="2">
        <f t="shared" si="141"/>
        <v>1.7372225806451612E-2</v>
      </c>
      <c r="J145" s="2">
        <f t="shared" si="141"/>
        <v>1.6167709677419352E-2</v>
      </c>
      <c r="K145" s="2">
        <f t="shared" si="141"/>
        <v>1.7493451612903228E-2</v>
      </c>
      <c r="L145" s="2">
        <f t="shared" si="141"/>
        <v>2.1887903225806454E-2</v>
      </c>
      <c r="M145" s="2">
        <f t="shared" si="141"/>
        <v>1.7117483870967742E-2</v>
      </c>
      <c r="N145" s="2">
        <f t="shared" si="141"/>
        <v>8.7864838709677415E-2</v>
      </c>
      <c r="O145" s="2">
        <f t="shared" si="141"/>
        <v>2.0818645161290322E-2</v>
      </c>
      <c r="P145" s="2">
        <f t="shared" si="141"/>
        <v>2.5073000000000002E-2</v>
      </c>
      <c r="Q145" s="2">
        <f t="shared" si="141"/>
        <v>1.6063709677419356E-2</v>
      </c>
      <c r="R145" s="2">
        <f t="shared" si="141"/>
        <v>1.9861419354838712E-2</v>
      </c>
      <c r="S145" s="2">
        <f t="shared" si="141"/>
        <v>2.4125935483870969E-2</v>
      </c>
      <c r="T145" s="2">
        <f t="shared" si="141"/>
        <v>2.8341161290322582E-2</v>
      </c>
      <c r="U145" s="2">
        <f t="shared" si="141"/>
        <v>2.4587032258064516E-2</v>
      </c>
      <c r="V145" s="2">
        <f t="shared" si="141"/>
        <v>3.1411870967741937E-2</v>
      </c>
      <c r="W145" s="2">
        <f t="shared" si="141"/>
        <v>2.1143354838709678E-2</v>
      </c>
      <c r="X145" s="2">
        <f t="shared" si="141"/>
        <v>1.1718774193548387E-2</v>
      </c>
      <c r="Y145" s="2">
        <f t="shared" si="141"/>
        <v>3.5994064516129028E-2</v>
      </c>
      <c r="Z145" s="2">
        <f t="shared" si="141"/>
        <v>2.857116129032258E-2</v>
      </c>
      <c r="AA145" s="2">
        <f t="shared" si="141"/>
        <v>1.5880225806451612E-2</v>
      </c>
      <c r="AB145" s="2">
        <f t="shared" si="141"/>
        <v>2.695409677419355E-2</v>
      </c>
      <c r="AC145" s="2">
        <f t="shared" si="141"/>
        <v>1.8908935483870966E-2</v>
      </c>
      <c r="AD145" s="2">
        <f t="shared" si="141"/>
        <v>4.565648387096774E-2</v>
      </c>
      <c r="AE145" s="2">
        <f t="shared" si="141"/>
        <v>3.4130129032258059E-2</v>
      </c>
      <c r="AF145" s="2">
        <f t="shared" si="141"/>
        <v>3.6023838709677417E-2</v>
      </c>
      <c r="AG145" s="2">
        <f t="shared" si="141"/>
        <v>2.5538193548387097E-2</v>
      </c>
      <c r="AH145" s="2">
        <f t="shared" si="141"/>
        <v>2.2182E-2</v>
      </c>
      <c r="AI145" s="2">
        <f t="shared" si="141"/>
        <v>3.6704193548387096E-2</v>
      </c>
      <c r="AJ145" s="2">
        <f t="shared" si="141"/>
        <v>4.2471580645161287E-2</v>
      </c>
      <c r="AK145" s="2">
        <f t="shared" ref="AK145:BP145" si="142">(AK49/1000000)/$A145</f>
        <v>3.5330483870967745E-2</v>
      </c>
      <c r="AL145" s="2">
        <f t="shared" si="142"/>
        <v>4.0742258064516125E-2</v>
      </c>
      <c r="AM145" s="2">
        <f t="shared" si="142"/>
        <v>4.8128935483870969E-2</v>
      </c>
      <c r="AN145" s="2">
        <f t="shared" si="142"/>
        <v>2.8469096774193549E-2</v>
      </c>
      <c r="AO145" s="2">
        <f t="shared" si="142"/>
        <v>2.5808612903225805E-2</v>
      </c>
      <c r="AP145" s="2">
        <f t="shared" si="142"/>
        <v>4.0714E-2</v>
      </c>
      <c r="AQ145" s="2">
        <f t="shared" si="142"/>
        <v>5.3250451612903225E-2</v>
      </c>
      <c r="AR145" s="2">
        <f t="shared" si="142"/>
        <v>6.4428354838709678E-2</v>
      </c>
      <c r="AS145" s="2">
        <f t="shared" si="142"/>
        <v>5.7726580645161285E-2</v>
      </c>
      <c r="AT145" s="2">
        <f t="shared" si="142"/>
        <v>5.9404838709677422E-2</v>
      </c>
      <c r="AU145" s="2">
        <f t="shared" si="142"/>
        <v>4.7138096774193547E-2</v>
      </c>
      <c r="AV145" s="2">
        <f t="shared" si="142"/>
        <v>7.4862677419354831E-2</v>
      </c>
      <c r="AW145" s="2">
        <f t="shared" si="142"/>
        <v>6.9544870967741937E-2</v>
      </c>
      <c r="AX145" s="2">
        <f t="shared" si="142"/>
        <v>7.6470709677419355E-2</v>
      </c>
      <c r="AY145" s="2">
        <f t="shared" si="142"/>
        <v>4.0557645161290325E-2</v>
      </c>
      <c r="AZ145" s="2">
        <f t="shared" si="142"/>
        <v>0</v>
      </c>
      <c r="BA145" s="2">
        <f t="shared" si="142"/>
        <v>0</v>
      </c>
      <c r="BB145" s="2">
        <f t="shared" si="142"/>
        <v>0</v>
      </c>
      <c r="BC145" s="2">
        <f t="shared" si="142"/>
        <v>0</v>
      </c>
      <c r="BD145" s="2">
        <f t="shared" si="142"/>
        <v>0</v>
      </c>
      <c r="BE145" s="2">
        <f t="shared" si="142"/>
        <v>0</v>
      </c>
      <c r="BF145" s="2">
        <f t="shared" si="142"/>
        <v>0</v>
      </c>
      <c r="BG145" s="2">
        <f t="shared" si="142"/>
        <v>0</v>
      </c>
      <c r="BH145" s="2">
        <f t="shared" si="142"/>
        <v>0</v>
      </c>
      <c r="BI145" s="2">
        <f t="shared" si="142"/>
        <v>0</v>
      </c>
      <c r="BJ145" s="2">
        <f t="shared" si="142"/>
        <v>0</v>
      </c>
      <c r="BK145" s="2">
        <f t="shared" si="142"/>
        <v>0</v>
      </c>
      <c r="BL145" s="2">
        <f t="shared" si="142"/>
        <v>0</v>
      </c>
      <c r="BM145" s="2">
        <f t="shared" si="142"/>
        <v>0</v>
      </c>
      <c r="BN145" s="2">
        <f t="shared" si="142"/>
        <v>0</v>
      </c>
      <c r="BO145" s="2">
        <f t="shared" si="142"/>
        <v>0</v>
      </c>
      <c r="BP145" s="2">
        <f t="shared" si="142"/>
        <v>0</v>
      </c>
      <c r="BQ145" s="2">
        <f t="shared" ref="BQ145:CN145" si="143">(BQ49/1000000)/$A145</f>
        <v>0</v>
      </c>
      <c r="BR145" s="2">
        <f t="shared" si="143"/>
        <v>0</v>
      </c>
      <c r="BS145" s="2">
        <f t="shared" si="143"/>
        <v>0</v>
      </c>
      <c r="BT145" s="2">
        <f t="shared" si="143"/>
        <v>0</v>
      </c>
      <c r="BU145" s="2">
        <f t="shared" si="143"/>
        <v>0</v>
      </c>
      <c r="BV145" s="2">
        <f t="shared" si="143"/>
        <v>0</v>
      </c>
      <c r="BW145" s="2">
        <f t="shared" si="143"/>
        <v>0</v>
      </c>
      <c r="BX145" s="2">
        <f t="shared" si="143"/>
        <v>0</v>
      </c>
      <c r="BY145" s="2">
        <f t="shared" si="143"/>
        <v>0</v>
      </c>
      <c r="BZ145" s="2">
        <f t="shared" si="143"/>
        <v>0</v>
      </c>
      <c r="CA145" s="2">
        <f t="shared" si="143"/>
        <v>0</v>
      </c>
      <c r="CB145" s="2">
        <f t="shared" si="143"/>
        <v>0</v>
      </c>
      <c r="CC145" s="2">
        <f t="shared" si="143"/>
        <v>0</v>
      </c>
      <c r="CD145" s="2">
        <f t="shared" si="143"/>
        <v>0</v>
      </c>
      <c r="CE145" s="2">
        <f t="shared" si="143"/>
        <v>0</v>
      </c>
      <c r="CF145" s="2">
        <f t="shared" si="143"/>
        <v>0</v>
      </c>
      <c r="CG145" s="2">
        <f t="shared" si="143"/>
        <v>0</v>
      </c>
      <c r="CH145" s="2">
        <f t="shared" si="143"/>
        <v>0</v>
      </c>
      <c r="CI145" s="2">
        <f t="shared" si="143"/>
        <v>0</v>
      </c>
      <c r="CJ145" s="2">
        <f t="shared" si="143"/>
        <v>0</v>
      </c>
      <c r="CK145" s="2">
        <f t="shared" si="143"/>
        <v>0</v>
      </c>
      <c r="CL145" s="2">
        <f t="shared" si="143"/>
        <v>0</v>
      </c>
      <c r="CM145" s="2">
        <f t="shared" si="143"/>
        <v>0</v>
      </c>
      <c r="CN145" s="2">
        <f t="shared" si="143"/>
        <v>0</v>
      </c>
    </row>
    <row r="146" spans="1:92" x14ac:dyDescent="0.2">
      <c r="A146" s="2">
        <v>31</v>
      </c>
      <c r="B146" s="3">
        <v>35796</v>
      </c>
      <c r="C146" s="2">
        <f t="shared" si="119"/>
        <v>3.8002162258064516</v>
      </c>
      <c r="D146" s="2">
        <f t="shared" si="119"/>
        <v>3.9979483870967739E-2</v>
      </c>
      <c r="E146" s="2">
        <f t="shared" ref="E146:AJ146" si="144">(E50/1000000)/$A146</f>
        <v>8.830451612903226E-3</v>
      </c>
      <c r="F146" s="2">
        <f t="shared" si="144"/>
        <v>1.980341935483871E-2</v>
      </c>
      <c r="G146" s="2">
        <f t="shared" si="144"/>
        <v>1.8592999999999998E-2</v>
      </c>
      <c r="H146" s="2">
        <f t="shared" si="144"/>
        <v>1.6930193548387096E-2</v>
      </c>
      <c r="I146" s="2">
        <f t="shared" si="144"/>
        <v>1.7463354838709675E-2</v>
      </c>
      <c r="J146" s="2">
        <f t="shared" si="144"/>
        <v>1.6802032258064516E-2</v>
      </c>
      <c r="K146" s="2">
        <f t="shared" si="144"/>
        <v>1.6094677419354841E-2</v>
      </c>
      <c r="L146" s="2">
        <f t="shared" si="144"/>
        <v>2.2191193548387094E-2</v>
      </c>
      <c r="M146" s="2">
        <f t="shared" si="144"/>
        <v>1.7751064516129032E-2</v>
      </c>
      <c r="N146" s="2">
        <f t="shared" si="144"/>
        <v>8.2987096774193553E-2</v>
      </c>
      <c r="O146" s="2">
        <f t="shared" si="144"/>
        <v>2.0140451612903225E-2</v>
      </c>
      <c r="P146" s="2">
        <f t="shared" si="144"/>
        <v>2.4505709677419357E-2</v>
      </c>
      <c r="Q146" s="2">
        <f t="shared" si="144"/>
        <v>1.5840774193548388E-2</v>
      </c>
      <c r="R146" s="2">
        <f t="shared" si="144"/>
        <v>1.9382032258064518E-2</v>
      </c>
      <c r="S146" s="2">
        <f t="shared" si="144"/>
        <v>2.4046032258064516E-2</v>
      </c>
      <c r="T146" s="2">
        <f t="shared" si="144"/>
        <v>2.7749806451612905E-2</v>
      </c>
      <c r="U146" s="2">
        <f t="shared" si="144"/>
        <v>2.5875870967741934E-2</v>
      </c>
      <c r="V146" s="2">
        <f t="shared" si="144"/>
        <v>2.9633580645161292E-2</v>
      </c>
      <c r="W146" s="2">
        <f t="shared" si="144"/>
        <v>2.1420161290322579E-2</v>
      </c>
      <c r="X146" s="2">
        <f t="shared" si="144"/>
        <v>1.1972516129032258E-2</v>
      </c>
      <c r="Y146" s="2">
        <f t="shared" si="144"/>
        <v>3.5553096774193549E-2</v>
      </c>
      <c r="Z146" s="2">
        <f t="shared" si="144"/>
        <v>2.8235516129032259E-2</v>
      </c>
      <c r="AA146" s="2">
        <f t="shared" si="144"/>
        <v>1.5733967741935483E-2</v>
      </c>
      <c r="AB146" s="2">
        <f t="shared" si="144"/>
        <v>2.6506645161290324E-2</v>
      </c>
      <c r="AC146" s="2">
        <f t="shared" si="144"/>
        <v>1.8736645161290325E-2</v>
      </c>
      <c r="AD146" s="2">
        <f t="shared" si="144"/>
        <v>4.2960354838709677E-2</v>
      </c>
      <c r="AE146" s="2">
        <f t="shared" si="144"/>
        <v>3.1225290322580642E-2</v>
      </c>
      <c r="AF146" s="2">
        <f t="shared" si="144"/>
        <v>3.362164516129032E-2</v>
      </c>
      <c r="AG146" s="2">
        <f t="shared" si="144"/>
        <v>2.6255387096774194E-2</v>
      </c>
      <c r="AH146" s="2">
        <f t="shared" si="144"/>
        <v>2.1230580645161288E-2</v>
      </c>
      <c r="AI146" s="2">
        <f t="shared" si="144"/>
        <v>3.5611387096774194E-2</v>
      </c>
      <c r="AJ146" s="2">
        <f t="shared" si="144"/>
        <v>4.2111225806451609E-2</v>
      </c>
      <c r="AK146" s="2">
        <f t="shared" ref="AK146:BP146" si="145">(AK50/1000000)/$A146</f>
        <v>3.525367741935484E-2</v>
      </c>
      <c r="AL146" s="2">
        <f t="shared" si="145"/>
        <v>4.0764451612903228E-2</v>
      </c>
      <c r="AM146" s="2">
        <f t="shared" si="145"/>
        <v>4.5750677419354839E-2</v>
      </c>
      <c r="AN146" s="2">
        <f t="shared" si="145"/>
        <v>2.9565870967741933E-2</v>
      </c>
      <c r="AO146" s="2">
        <f t="shared" si="145"/>
        <v>2.4362967741935485E-2</v>
      </c>
      <c r="AP146" s="2">
        <f t="shared" si="145"/>
        <v>4.0324387096774196E-2</v>
      </c>
      <c r="AQ146" s="2">
        <f t="shared" si="145"/>
        <v>5.2397419354838708E-2</v>
      </c>
      <c r="AR146" s="2">
        <f t="shared" si="145"/>
        <v>6.0736967741935481E-2</v>
      </c>
      <c r="AS146" s="2">
        <f t="shared" si="145"/>
        <v>5.2553806451612901E-2</v>
      </c>
      <c r="AT146" s="2">
        <f t="shared" si="145"/>
        <v>5.8960096774193546E-2</v>
      </c>
      <c r="AU146" s="2">
        <f t="shared" si="145"/>
        <v>4.4435967741935485E-2</v>
      </c>
      <c r="AV146" s="2">
        <f t="shared" si="145"/>
        <v>7.0504741935483867E-2</v>
      </c>
      <c r="AW146" s="2">
        <f t="shared" si="145"/>
        <v>6.948632258064516E-2</v>
      </c>
      <c r="AX146" s="2">
        <f t="shared" si="145"/>
        <v>7.448058064516129E-2</v>
      </c>
      <c r="AY146" s="2">
        <f t="shared" si="145"/>
        <v>6.2985451612903226E-2</v>
      </c>
      <c r="AZ146" s="2">
        <f t="shared" si="145"/>
        <v>4.2021064516129032E-2</v>
      </c>
      <c r="BA146" s="2">
        <f t="shared" si="145"/>
        <v>0</v>
      </c>
      <c r="BB146" s="2">
        <f t="shared" si="145"/>
        <v>0</v>
      </c>
      <c r="BC146" s="2">
        <f t="shared" si="145"/>
        <v>0</v>
      </c>
      <c r="BD146" s="2">
        <f t="shared" si="145"/>
        <v>0</v>
      </c>
      <c r="BE146" s="2">
        <f t="shared" si="145"/>
        <v>0</v>
      </c>
      <c r="BF146" s="2">
        <f t="shared" si="145"/>
        <v>0</v>
      </c>
      <c r="BG146" s="2">
        <f t="shared" si="145"/>
        <v>0</v>
      </c>
      <c r="BH146" s="2">
        <f t="shared" si="145"/>
        <v>0</v>
      </c>
      <c r="BI146" s="2">
        <f t="shared" si="145"/>
        <v>0</v>
      </c>
      <c r="BJ146" s="2">
        <f t="shared" si="145"/>
        <v>0</v>
      </c>
      <c r="BK146" s="2">
        <f t="shared" si="145"/>
        <v>0</v>
      </c>
      <c r="BL146" s="2">
        <f t="shared" si="145"/>
        <v>0</v>
      </c>
      <c r="BM146" s="2">
        <f t="shared" si="145"/>
        <v>0</v>
      </c>
      <c r="BN146" s="2">
        <f t="shared" si="145"/>
        <v>0</v>
      </c>
      <c r="BO146" s="2">
        <f t="shared" si="145"/>
        <v>0</v>
      </c>
      <c r="BP146" s="2">
        <f t="shared" si="145"/>
        <v>0</v>
      </c>
      <c r="BQ146" s="2">
        <f t="shared" ref="BQ146:CN146" si="146">(BQ50/1000000)/$A146</f>
        <v>0</v>
      </c>
      <c r="BR146" s="2">
        <f t="shared" si="146"/>
        <v>0</v>
      </c>
      <c r="BS146" s="2">
        <f t="shared" si="146"/>
        <v>0</v>
      </c>
      <c r="BT146" s="2">
        <f t="shared" si="146"/>
        <v>0</v>
      </c>
      <c r="BU146" s="2">
        <f t="shared" si="146"/>
        <v>0</v>
      </c>
      <c r="BV146" s="2">
        <f t="shared" si="146"/>
        <v>0</v>
      </c>
      <c r="BW146" s="2">
        <f t="shared" si="146"/>
        <v>0</v>
      </c>
      <c r="BX146" s="2">
        <f t="shared" si="146"/>
        <v>0</v>
      </c>
      <c r="BY146" s="2">
        <f t="shared" si="146"/>
        <v>0</v>
      </c>
      <c r="BZ146" s="2">
        <f t="shared" si="146"/>
        <v>0</v>
      </c>
      <c r="CA146" s="2">
        <f t="shared" si="146"/>
        <v>0</v>
      </c>
      <c r="CB146" s="2">
        <f t="shared" si="146"/>
        <v>0</v>
      </c>
      <c r="CC146" s="2">
        <f t="shared" si="146"/>
        <v>0</v>
      </c>
      <c r="CD146" s="2">
        <f t="shared" si="146"/>
        <v>0</v>
      </c>
      <c r="CE146" s="2">
        <f t="shared" si="146"/>
        <v>0</v>
      </c>
      <c r="CF146" s="2">
        <f t="shared" si="146"/>
        <v>0</v>
      </c>
      <c r="CG146" s="2">
        <f t="shared" si="146"/>
        <v>0</v>
      </c>
      <c r="CH146" s="2">
        <f t="shared" si="146"/>
        <v>0</v>
      </c>
      <c r="CI146" s="2">
        <f t="shared" si="146"/>
        <v>0</v>
      </c>
      <c r="CJ146" s="2">
        <f t="shared" si="146"/>
        <v>0</v>
      </c>
      <c r="CK146" s="2">
        <f t="shared" si="146"/>
        <v>0</v>
      </c>
      <c r="CL146" s="2">
        <f t="shared" si="146"/>
        <v>0</v>
      </c>
      <c r="CM146" s="2">
        <f t="shared" si="146"/>
        <v>0</v>
      </c>
      <c r="CN146" s="2">
        <f t="shared" si="146"/>
        <v>0</v>
      </c>
    </row>
    <row r="147" spans="1:92" x14ac:dyDescent="0.2">
      <c r="A147" s="2">
        <v>28</v>
      </c>
      <c r="B147" s="3">
        <v>35827</v>
      </c>
      <c r="C147" s="2">
        <f t="shared" si="119"/>
        <v>3.7901420714285714</v>
      </c>
      <c r="D147" s="2">
        <f t="shared" si="119"/>
        <v>4.2676964285714283E-2</v>
      </c>
      <c r="E147" s="2">
        <f t="shared" ref="E147:AJ147" si="147">(E51/1000000)/$A147</f>
        <v>8.3523928571428568E-3</v>
      </c>
      <c r="F147" s="2">
        <f t="shared" si="147"/>
        <v>1.9737857142857144E-2</v>
      </c>
      <c r="G147" s="2">
        <f t="shared" si="147"/>
        <v>1.7608499999999999E-2</v>
      </c>
      <c r="H147" s="2">
        <f t="shared" si="147"/>
        <v>1.6785357142857144E-2</v>
      </c>
      <c r="I147" s="2">
        <f t="shared" si="147"/>
        <v>1.640282142857143E-2</v>
      </c>
      <c r="J147" s="2">
        <f t="shared" si="147"/>
        <v>1.6220749999999999E-2</v>
      </c>
      <c r="K147" s="2">
        <f t="shared" si="147"/>
        <v>1.7118392857142856E-2</v>
      </c>
      <c r="L147" s="2">
        <f t="shared" si="147"/>
        <v>2.0746821428571427E-2</v>
      </c>
      <c r="M147" s="2">
        <f t="shared" si="147"/>
        <v>1.6125214285714288E-2</v>
      </c>
      <c r="N147" s="2">
        <f t="shared" si="147"/>
        <v>7.7769678571428566E-2</v>
      </c>
      <c r="O147" s="2">
        <f t="shared" si="147"/>
        <v>2.0861178571428572E-2</v>
      </c>
      <c r="P147" s="2">
        <f t="shared" si="147"/>
        <v>2.3706250000000002E-2</v>
      </c>
      <c r="Q147" s="2">
        <f t="shared" si="147"/>
        <v>1.5183500000000001E-2</v>
      </c>
      <c r="R147" s="2">
        <f t="shared" si="147"/>
        <v>1.8438E-2</v>
      </c>
      <c r="S147" s="2">
        <f t="shared" si="147"/>
        <v>2.3215678571428571E-2</v>
      </c>
      <c r="T147" s="2">
        <f t="shared" si="147"/>
        <v>2.5938785714285713E-2</v>
      </c>
      <c r="U147" s="2">
        <f t="shared" si="147"/>
        <v>2.5968500000000002E-2</v>
      </c>
      <c r="V147" s="2">
        <f t="shared" si="147"/>
        <v>2.8653821428571428E-2</v>
      </c>
      <c r="W147" s="2">
        <f t="shared" si="147"/>
        <v>2.0791071428571426E-2</v>
      </c>
      <c r="X147" s="2">
        <f t="shared" si="147"/>
        <v>1.1969214285714286E-2</v>
      </c>
      <c r="Y147" s="2">
        <f t="shared" si="147"/>
        <v>3.6201499999999998E-2</v>
      </c>
      <c r="Z147" s="2">
        <f t="shared" si="147"/>
        <v>2.8348392857142857E-2</v>
      </c>
      <c r="AA147" s="2">
        <f t="shared" si="147"/>
        <v>1.5310642857142858E-2</v>
      </c>
      <c r="AB147" s="2">
        <f t="shared" si="147"/>
        <v>2.5170428571428569E-2</v>
      </c>
      <c r="AC147" s="2">
        <f t="shared" si="147"/>
        <v>1.7980857142857142E-2</v>
      </c>
      <c r="AD147" s="2">
        <f t="shared" si="147"/>
        <v>4.2856178571428573E-2</v>
      </c>
      <c r="AE147" s="2">
        <f t="shared" si="147"/>
        <v>3.1133035714285714E-2</v>
      </c>
      <c r="AF147" s="2">
        <f t="shared" si="147"/>
        <v>3.2269964285714284E-2</v>
      </c>
      <c r="AG147" s="2">
        <f t="shared" si="147"/>
        <v>2.8682321428571429E-2</v>
      </c>
      <c r="AH147" s="2">
        <f t="shared" si="147"/>
        <v>2.1067250000000003E-2</v>
      </c>
      <c r="AI147" s="2">
        <f t="shared" si="147"/>
        <v>3.2911392857142854E-2</v>
      </c>
      <c r="AJ147" s="2">
        <f t="shared" si="147"/>
        <v>4.0393999999999999E-2</v>
      </c>
      <c r="AK147" s="2">
        <f t="shared" ref="AK147:BP147" si="148">(AK51/1000000)/$A147</f>
        <v>3.3939249999999997E-2</v>
      </c>
      <c r="AL147" s="2">
        <f t="shared" si="148"/>
        <v>3.953475E-2</v>
      </c>
      <c r="AM147" s="2">
        <f t="shared" si="148"/>
        <v>4.4981392857142859E-2</v>
      </c>
      <c r="AN147" s="2">
        <f t="shared" si="148"/>
        <v>2.7225714285714287E-2</v>
      </c>
      <c r="AO147" s="2">
        <f t="shared" si="148"/>
        <v>2.5186964285714285E-2</v>
      </c>
      <c r="AP147" s="2">
        <f t="shared" si="148"/>
        <v>3.7185785714285713E-2</v>
      </c>
      <c r="AQ147" s="2">
        <f t="shared" si="148"/>
        <v>5.0291107142857137E-2</v>
      </c>
      <c r="AR147" s="2">
        <f t="shared" si="148"/>
        <v>6.4659357142857143E-2</v>
      </c>
      <c r="AS147" s="2">
        <f t="shared" si="148"/>
        <v>5.0243392857142855E-2</v>
      </c>
      <c r="AT147" s="2">
        <f t="shared" si="148"/>
        <v>5.5212749999999998E-2</v>
      </c>
      <c r="AU147" s="2">
        <f t="shared" si="148"/>
        <v>4.0211535714285714E-2</v>
      </c>
      <c r="AV147" s="2">
        <f t="shared" si="148"/>
        <v>6.7439464285714276E-2</v>
      </c>
      <c r="AW147" s="2">
        <f t="shared" si="148"/>
        <v>6.5440785714285715E-2</v>
      </c>
      <c r="AX147" s="2">
        <f t="shared" si="148"/>
        <v>7.2069428571428576E-2</v>
      </c>
      <c r="AY147" s="2">
        <f t="shared" si="148"/>
        <v>6.2188964285714285E-2</v>
      </c>
      <c r="AZ147" s="2">
        <f t="shared" si="148"/>
        <v>7.1118428571428569E-2</v>
      </c>
      <c r="BA147" s="2">
        <f t="shared" si="148"/>
        <v>3.4319285714285712E-2</v>
      </c>
      <c r="BB147" s="2">
        <f t="shared" si="148"/>
        <v>0</v>
      </c>
      <c r="BC147" s="2">
        <f t="shared" si="148"/>
        <v>0</v>
      </c>
      <c r="BD147" s="2">
        <f t="shared" si="148"/>
        <v>0</v>
      </c>
      <c r="BE147" s="2">
        <f t="shared" si="148"/>
        <v>0</v>
      </c>
      <c r="BF147" s="2">
        <f t="shared" si="148"/>
        <v>0</v>
      </c>
      <c r="BG147" s="2">
        <f t="shared" si="148"/>
        <v>0</v>
      </c>
      <c r="BH147" s="2">
        <f t="shared" si="148"/>
        <v>0</v>
      </c>
      <c r="BI147" s="2">
        <f t="shared" si="148"/>
        <v>0</v>
      </c>
      <c r="BJ147" s="2">
        <f t="shared" si="148"/>
        <v>0</v>
      </c>
      <c r="BK147" s="2">
        <f t="shared" si="148"/>
        <v>0</v>
      </c>
      <c r="BL147" s="2">
        <f t="shared" si="148"/>
        <v>0</v>
      </c>
      <c r="BM147" s="2">
        <f t="shared" si="148"/>
        <v>0</v>
      </c>
      <c r="BN147" s="2">
        <f t="shared" si="148"/>
        <v>0</v>
      </c>
      <c r="BO147" s="2">
        <f t="shared" si="148"/>
        <v>0</v>
      </c>
      <c r="BP147" s="2">
        <f t="shared" si="148"/>
        <v>0</v>
      </c>
      <c r="BQ147" s="2">
        <f t="shared" ref="BQ147:CN147" si="149">(BQ51/1000000)/$A147</f>
        <v>0</v>
      </c>
      <c r="BR147" s="2">
        <f t="shared" si="149"/>
        <v>0</v>
      </c>
      <c r="BS147" s="2">
        <f t="shared" si="149"/>
        <v>0</v>
      </c>
      <c r="BT147" s="2">
        <f t="shared" si="149"/>
        <v>0</v>
      </c>
      <c r="BU147" s="2">
        <f t="shared" si="149"/>
        <v>0</v>
      </c>
      <c r="BV147" s="2">
        <f t="shared" si="149"/>
        <v>0</v>
      </c>
      <c r="BW147" s="2">
        <f t="shared" si="149"/>
        <v>0</v>
      </c>
      <c r="BX147" s="2">
        <f t="shared" si="149"/>
        <v>0</v>
      </c>
      <c r="BY147" s="2">
        <f t="shared" si="149"/>
        <v>0</v>
      </c>
      <c r="BZ147" s="2">
        <f t="shared" si="149"/>
        <v>0</v>
      </c>
      <c r="CA147" s="2">
        <f t="shared" si="149"/>
        <v>0</v>
      </c>
      <c r="CB147" s="2">
        <f t="shared" si="149"/>
        <v>0</v>
      </c>
      <c r="CC147" s="2">
        <f t="shared" si="149"/>
        <v>0</v>
      </c>
      <c r="CD147" s="2">
        <f t="shared" si="149"/>
        <v>0</v>
      </c>
      <c r="CE147" s="2">
        <f t="shared" si="149"/>
        <v>0</v>
      </c>
      <c r="CF147" s="2">
        <f t="shared" si="149"/>
        <v>0</v>
      </c>
      <c r="CG147" s="2">
        <f t="shared" si="149"/>
        <v>0</v>
      </c>
      <c r="CH147" s="2">
        <f t="shared" si="149"/>
        <v>0</v>
      </c>
      <c r="CI147" s="2">
        <f t="shared" si="149"/>
        <v>0</v>
      </c>
      <c r="CJ147" s="2">
        <f t="shared" si="149"/>
        <v>0</v>
      </c>
      <c r="CK147" s="2">
        <f t="shared" si="149"/>
        <v>0</v>
      </c>
      <c r="CL147" s="2">
        <f t="shared" si="149"/>
        <v>0</v>
      </c>
      <c r="CM147" s="2">
        <f t="shared" si="149"/>
        <v>0</v>
      </c>
      <c r="CN147" s="2">
        <f t="shared" si="149"/>
        <v>0</v>
      </c>
    </row>
    <row r="148" spans="1:92" x14ac:dyDescent="0.2">
      <c r="A148" s="2">
        <v>31</v>
      </c>
      <c r="B148" s="3">
        <v>35855</v>
      </c>
      <c r="C148" s="2">
        <f t="shared" si="119"/>
        <v>3.7283290322580642</v>
      </c>
      <c r="D148" s="2">
        <f t="shared" si="119"/>
        <v>4.3229548387096778E-2</v>
      </c>
      <c r="E148" s="2">
        <f t="shared" ref="E148:AJ148" si="150">(E52/1000000)/$A148</f>
        <v>8.8844838709677427E-3</v>
      </c>
      <c r="F148" s="2">
        <f t="shared" si="150"/>
        <v>2.0404741935483871E-2</v>
      </c>
      <c r="G148" s="2">
        <f t="shared" si="150"/>
        <v>1.797135483870968E-2</v>
      </c>
      <c r="H148" s="2">
        <f t="shared" si="150"/>
        <v>1.6510516129032256E-2</v>
      </c>
      <c r="I148" s="2">
        <f t="shared" si="150"/>
        <v>1.535941935483871E-2</v>
      </c>
      <c r="J148" s="2">
        <f t="shared" si="150"/>
        <v>1.584841935483871E-2</v>
      </c>
      <c r="K148" s="2">
        <f t="shared" si="150"/>
        <v>1.7246000000000001E-2</v>
      </c>
      <c r="L148" s="2">
        <f t="shared" si="150"/>
        <v>2.0793451612903226E-2</v>
      </c>
      <c r="M148" s="2">
        <f t="shared" si="150"/>
        <v>1.6611193548387099E-2</v>
      </c>
      <c r="N148" s="2">
        <f t="shared" si="150"/>
        <v>7.8362322580645155E-2</v>
      </c>
      <c r="O148" s="2">
        <f t="shared" si="150"/>
        <v>1.9203483870967739E-2</v>
      </c>
      <c r="P148" s="2">
        <f t="shared" si="150"/>
        <v>2.3228032258064513E-2</v>
      </c>
      <c r="Q148" s="2">
        <f t="shared" si="150"/>
        <v>1.4906774193548388E-2</v>
      </c>
      <c r="R148" s="2">
        <f t="shared" si="150"/>
        <v>1.7116193548387098E-2</v>
      </c>
      <c r="S148" s="2">
        <f t="shared" si="150"/>
        <v>2.2316258064516127E-2</v>
      </c>
      <c r="T148" s="2">
        <f t="shared" si="150"/>
        <v>2.7054000000000002E-2</v>
      </c>
      <c r="U148" s="2">
        <f t="shared" si="150"/>
        <v>2.5477161290322584E-2</v>
      </c>
      <c r="V148" s="2">
        <f t="shared" si="150"/>
        <v>2.7571096774193549E-2</v>
      </c>
      <c r="W148" s="2">
        <f t="shared" si="150"/>
        <v>2.0081806451612904E-2</v>
      </c>
      <c r="X148" s="2">
        <f t="shared" si="150"/>
        <v>1.1407838709677419E-2</v>
      </c>
      <c r="Y148" s="2">
        <f t="shared" si="150"/>
        <v>3.7734451612903223E-2</v>
      </c>
      <c r="Z148" s="2">
        <f t="shared" si="150"/>
        <v>2.8492032258064515E-2</v>
      </c>
      <c r="AA148" s="2">
        <f t="shared" si="150"/>
        <v>1.4729935483870967E-2</v>
      </c>
      <c r="AB148" s="2">
        <f t="shared" si="150"/>
        <v>2.4706225806451616E-2</v>
      </c>
      <c r="AC148" s="2">
        <f t="shared" si="150"/>
        <v>1.7799387096774193E-2</v>
      </c>
      <c r="AD148" s="2">
        <f t="shared" si="150"/>
        <v>4.1224709677419355E-2</v>
      </c>
      <c r="AE148" s="2">
        <f t="shared" si="150"/>
        <v>3.0361741935483872E-2</v>
      </c>
      <c r="AF148" s="2">
        <f t="shared" si="150"/>
        <v>3.0078193548387099E-2</v>
      </c>
      <c r="AG148" s="2">
        <f t="shared" si="150"/>
        <v>2.7125193548387095E-2</v>
      </c>
      <c r="AH148" s="2">
        <f t="shared" si="150"/>
        <v>1.9858258064516129E-2</v>
      </c>
      <c r="AI148" s="2">
        <f t="shared" si="150"/>
        <v>3.3883677419354843E-2</v>
      </c>
      <c r="AJ148" s="2">
        <f t="shared" si="150"/>
        <v>4.077487096774194E-2</v>
      </c>
      <c r="AK148" s="2">
        <f t="shared" ref="AK148:BP148" si="151">(AK52/1000000)/$A148</f>
        <v>3.4633548387096771E-2</v>
      </c>
      <c r="AL148" s="2">
        <f t="shared" si="151"/>
        <v>3.8765935483870965E-2</v>
      </c>
      <c r="AM148" s="2">
        <f t="shared" si="151"/>
        <v>4.5669225806451615E-2</v>
      </c>
      <c r="AN148" s="2">
        <f t="shared" si="151"/>
        <v>2.6508354838709679E-2</v>
      </c>
      <c r="AO148" s="2">
        <f t="shared" si="151"/>
        <v>2.4702225806451615E-2</v>
      </c>
      <c r="AP148" s="2">
        <f t="shared" si="151"/>
        <v>3.6982645161290323E-2</v>
      </c>
      <c r="AQ148" s="2">
        <f t="shared" si="151"/>
        <v>5.1537741935483869E-2</v>
      </c>
      <c r="AR148" s="2">
        <f t="shared" si="151"/>
        <v>5.8387677419354835E-2</v>
      </c>
      <c r="AS148" s="2">
        <f t="shared" si="151"/>
        <v>4.8719806451612904E-2</v>
      </c>
      <c r="AT148" s="2">
        <f t="shared" si="151"/>
        <v>5.355451612903226E-2</v>
      </c>
      <c r="AU148" s="2">
        <f t="shared" si="151"/>
        <v>3.7742064516129034E-2</v>
      </c>
      <c r="AV148" s="2">
        <f t="shared" si="151"/>
        <v>6.3674612903225805E-2</v>
      </c>
      <c r="AW148" s="2">
        <f t="shared" si="151"/>
        <v>5.8746225806451606E-2</v>
      </c>
      <c r="AX148" s="2">
        <f t="shared" si="151"/>
        <v>7.3355193548387085E-2</v>
      </c>
      <c r="AY148" s="2">
        <f t="shared" si="151"/>
        <v>5.6962741935483875E-2</v>
      </c>
      <c r="AZ148" s="2">
        <f t="shared" si="151"/>
        <v>6.7076709677419355E-2</v>
      </c>
      <c r="BA148" s="2">
        <f t="shared" si="151"/>
        <v>5.6673548387096775E-2</v>
      </c>
      <c r="BB148" s="2">
        <f t="shared" si="151"/>
        <v>5.7293387096774194E-2</v>
      </c>
      <c r="BC148" s="2">
        <f t="shared" si="151"/>
        <v>0</v>
      </c>
      <c r="BD148" s="2">
        <f t="shared" si="151"/>
        <v>0</v>
      </c>
      <c r="BE148" s="2">
        <f t="shared" si="151"/>
        <v>0</v>
      </c>
      <c r="BF148" s="2">
        <f t="shared" si="151"/>
        <v>0</v>
      </c>
      <c r="BG148" s="2">
        <f t="shared" si="151"/>
        <v>0</v>
      </c>
      <c r="BH148" s="2">
        <f t="shared" si="151"/>
        <v>0</v>
      </c>
      <c r="BI148" s="2">
        <f t="shared" si="151"/>
        <v>0</v>
      </c>
      <c r="BJ148" s="2">
        <f t="shared" si="151"/>
        <v>0</v>
      </c>
      <c r="BK148" s="2">
        <f t="shared" si="151"/>
        <v>0</v>
      </c>
      <c r="BL148" s="2">
        <f t="shared" si="151"/>
        <v>0</v>
      </c>
      <c r="BM148" s="2">
        <f t="shared" si="151"/>
        <v>0</v>
      </c>
      <c r="BN148" s="2">
        <f t="shared" si="151"/>
        <v>0</v>
      </c>
      <c r="BO148" s="2">
        <f t="shared" si="151"/>
        <v>0</v>
      </c>
      <c r="BP148" s="2">
        <f t="shared" si="151"/>
        <v>0</v>
      </c>
      <c r="BQ148" s="2">
        <f t="shared" ref="BQ148:CN148" si="152">(BQ52/1000000)/$A148</f>
        <v>0</v>
      </c>
      <c r="BR148" s="2">
        <f t="shared" si="152"/>
        <v>0</v>
      </c>
      <c r="BS148" s="2">
        <f t="shared" si="152"/>
        <v>0</v>
      </c>
      <c r="BT148" s="2">
        <f t="shared" si="152"/>
        <v>0</v>
      </c>
      <c r="BU148" s="2">
        <f t="shared" si="152"/>
        <v>0</v>
      </c>
      <c r="BV148" s="2">
        <f t="shared" si="152"/>
        <v>0</v>
      </c>
      <c r="BW148" s="2">
        <f t="shared" si="152"/>
        <v>0</v>
      </c>
      <c r="BX148" s="2">
        <f t="shared" si="152"/>
        <v>0</v>
      </c>
      <c r="BY148" s="2">
        <f t="shared" si="152"/>
        <v>0</v>
      </c>
      <c r="BZ148" s="2">
        <f t="shared" si="152"/>
        <v>0</v>
      </c>
      <c r="CA148" s="2">
        <f t="shared" si="152"/>
        <v>0</v>
      </c>
      <c r="CB148" s="2">
        <f t="shared" si="152"/>
        <v>0</v>
      </c>
      <c r="CC148" s="2">
        <f t="shared" si="152"/>
        <v>0</v>
      </c>
      <c r="CD148" s="2">
        <f t="shared" si="152"/>
        <v>0</v>
      </c>
      <c r="CE148" s="2">
        <f t="shared" si="152"/>
        <v>0</v>
      </c>
      <c r="CF148" s="2">
        <f t="shared" si="152"/>
        <v>0</v>
      </c>
      <c r="CG148" s="2">
        <f t="shared" si="152"/>
        <v>0</v>
      </c>
      <c r="CH148" s="2">
        <f t="shared" si="152"/>
        <v>0</v>
      </c>
      <c r="CI148" s="2">
        <f t="shared" si="152"/>
        <v>0</v>
      </c>
      <c r="CJ148" s="2">
        <f t="shared" si="152"/>
        <v>0</v>
      </c>
      <c r="CK148" s="2">
        <f t="shared" si="152"/>
        <v>0</v>
      </c>
      <c r="CL148" s="2">
        <f t="shared" si="152"/>
        <v>0</v>
      </c>
      <c r="CM148" s="2">
        <f t="shared" si="152"/>
        <v>0</v>
      </c>
      <c r="CN148" s="2">
        <f t="shared" si="152"/>
        <v>0</v>
      </c>
    </row>
    <row r="149" spans="1:92" x14ac:dyDescent="0.2">
      <c r="A149" s="2">
        <v>30</v>
      </c>
      <c r="B149" s="3">
        <v>35886</v>
      </c>
      <c r="C149" s="2">
        <f t="shared" si="119"/>
        <v>3.6990316000000001</v>
      </c>
      <c r="D149" s="2">
        <f t="shared" si="119"/>
        <v>4.1235466666666665E-2</v>
      </c>
      <c r="E149" s="2">
        <f t="shared" ref="E149:AJ149" si="153">(E53/1000000)/$A149</f>
        <v>8.5407E-3</v>
      </c>
      <c r="F149" s="2">
        <f t="shared" si="153"/>
        <v>1.9963633333333335E-2</v>
      </c>
      <c r="G149" s="2">
        <f t="shared" si="153"/>
        <v>1.7183266666666665E-2</v>
      </c>
      <c r="H149" s="2">
        <f t="shared" si="153"/>
        <v>1.6285033333333334E-2</v>
      </c>
      <c r="I149" s="2">
        <f t="shared" si="153"/>
        <v>1.44014E-2</v>
      </c>
      <c r="J149" s="2">
        <f t="shared" si="153"/>
        <v>1.5608633333333333E-2</v>
      </c>
      <c r="K149" s="2">
        <f t="shared" si="153"/>
        <v>1.70405E-2</v>
      </c>
      <c r="L149" s="2">
        <f t="shared" si="153"/>
        <v>2.0731766666666665E-2</v>
      </c>
      <c r="M149" s="2">
        <f t="shared" si="153"/>
        <v>1.59311E-2</v>
      </c>
      <c r="N149" s="2">
        <f t="shared" si="153"/>
        <v>7.7861033333333343E-2</v>
      </c>
      <c r="O149" s="2">
        <f t="shared" si="153"/>
        <v>1.8334533333333333E-2</v>
      </c>
      <c r="P149" s="2">
        <f t="shared" si="153"/>
        <v>2.3877599999999999E-2</v>
      </c>
      <c r="Q149" s="2">
        <f t="shared" si="153"/>
        <v>1.43211E-2</v>
      </c>
      <c r="R149" s="2">
        <f t="shared" si="153"/>
        <v>1.68547E-2</v>
      </c>
      <c r="S149" s="2">
        <f t="shared" si="153"/>
        <v>2.2507166666666668E-2</v>
      </c>
      <c r="T149" s="2">
        <f t="shared" si="153"/>
        <v>2.6056699999999999E-2</v>
      </c>
      <c r="U149" s="2">
        <f t="shared" si="153"/>
        <v>2.5405566666666667E-2</v>
      </c>
      <c r="V149" s="2">
        <f t="shared" si="153"/>
        <v>2.7357066666666666E-2</v>
      </c>
      <c r="W149" s="2">
        <f t="shared" si="153"/>
        <v>2.0795666666666667E-2</v>
      </c>
      <c r="X149" s="2">
        <f t="shared" si="153"/>
        <v>1.2085366666666668E-2</v>
      </c>
      <c r="Y149" s="2">
        <f t="shared" si="153"/>
        <v>3.7389566666666672E-2</v>
      </c>
      <c r="Z149" s="2">
        <f t="shared" si="153"/>
        <v>2.9206466666666667E-2</v>
      </c>
      <c r="AA149" s="2">
        <f t="shared" si="153"/>
        <v>1.4350266666666667E-2</v>
      </c>
      <c r="AB149" s="2">
        <f t="shared" si="153"/>
        <v>2.4646233333333333E-2</v>
      </c>
      <c r="AC149" s="2">
        <f t="shared" si="153"/>
        <v>1.72438E-2</v>
      </c>
      <c r="AD149" s="2">
        <f t="shared" si="153"/>
        <v>4.2637366666666662E-2</v>
      </c>
      <c r="AE149" s="2">
        <f t="shared" si="153"/>
        <v>2.8321166666666668E-2</v>
      </c>
      <c r="AF149" s="2">
        <f t="shared" si="153"/>
        <v>3.0925366666666666E-2</v>
      </c>
      <c r="AG149" s="2">
        <f t="shared" si="153"/>
        <v>2.6670766666666668E-2</v>
      </c>
      <c r="AH149" s="2">
        <f t="shared" si="153"/>
        <v>1.9016700000000001E-2</v>
      </c>
      <c r="AI149" s="2">
        <f t="shared" si="153"/>
        <v>3.3256000000000001E-2</v>
      </c>
      <c r="AJ149" s="2">
        <f t="shared" si="153"/>
        <v>4.2360433333333329E-2</v>
      </c>
      <c r="AK149" s="2">
        <f t="shared" ref="AK149:BP149" si="154">(AK53/1000000)/$A149</f>
        <v>3.3361833333333334E-2</v>
      </c>
      <c r="AL149" s="2">
        <f t="shared" si="154"/>
        <v>3.8203599999999997E-2</v>
      </c>
      <c r="AM149" s="2">
        <f t="shared" si="154"/>
        <v>4.3988733333333328E-2</v>
      </c>
      <c r="AN149" s="2">
        <f t="shared" si="154"/>
        <v>1.9678499999999998E-2</v>
      </c>
      <c r="AO149" s="2">
        <f t="shared" si="154"/>
        <v>2.6796266666666669E-2</v>
      </c>
      <c r="AP149" s="2">
        <f t="shared" si="154"/>
        <v>3.5989433333333334E-2</v>
      </c>
      <c r="AQ149" s="2">
        <f t="shared" si="154"/>
        <v>5.0503900000000004E-2</v>
      </c>
      <c r="AR149" s="2">
        <f t="shared" si="154"/>
        <v>5.5908800000000002E-2</v>
      </c>
      <c r="AS149" s="2">
        <f t="shared" si="154"/>
        <v>4.7042933333333335E-2</v>
      </c>
      <c r="AT149" s="2">
        <f t="shared" si="154"/>
        <v>4.9927599999999996E-2</v>
      </c>
      <c r="AU149" s="2">
        <f t="shared" si="154"/>
        <v>3.7150066666666669E-2</v>
      </c>
      <c r="AV149" s="2">
        <f t="shared" si="154"/>
        <v>5.7419033333333334E-2</v>
      </c>
      <c r="AW149" s="2">
        <f t="shared" si="154"/>
        <v>5.3816933333333337E-2</v>
      </c>
      <c r="AX149" s="2">
        <f t="shared" si="154"/>
        <v>6.6253333333333331E-2</v>
      </c>
      <c r="AY149" s="2">
        <f t="shared" si="154"/>
        <v>5.44556E-2</v>
      </c>
      <c r="AZ149" s="2">
        <f t="shared" si="154"/>
        <v>6.4429466666666671E-2</v>
      </c>
      <c r="BA149" s="2">
        <f t="shared" si="154"/>
        <v>6.0614766666666667E-2</v>
      </c>
      <c r="BB149" s="2">
        <f t="shared" si="154"/>
        <v>8.8729833333333327E-2</v>
      </c>
      <c r="BC149" s="2">
        <f t="shared" si="154"/>
        <v>4.2168466666666661E-2</v>
      </c>
      <c r="BD149" s="2">
        <f t="shared" si="154"/>
        <v>0</v>
      </c>
      <c r="BE149" s="2">
        <f t="shared" si="154"/>
        <v>0</v>
      </c>
      <c r="BF149" s="2">
        <f t="shared" si="154"/>
        <v>0</v>
      </c>
      <c r="BG149" s="2">
        <f t="shared" si="154"/>
        <v>0</v>
      </c>
      <c r="BH149" s="2">
        <f t="shared" si="154"/>
        <v>0</v>
      </c>
      <c r="BI149" s="2">
        <f t="shared" si="154"/>
        <v>0</v>
      </c>
      <c r="BJ149" s="2">
        <f t="shared" si="154"/>
        <v>0</v>
      </c>
      <c r="BK149" s="2">
        <f t="shared" si="154"/>
        <v>0</v>
      </c>
      <c r="BL149" s="2">
        <f t="shared" si="154"/>
        <v>0</v>
      </c>
      <c r="BM149" s="2">
        <f t="shared" si="154"/>
        <v>0</v>
      </c>
      <c r="BN149" s="2">
        <f t="shared" si="154"/>
        <v>0</v>
      </c>
      <c r="BO149" s="2">
        <f t="shared" si="154"/>
        <v>0</v>
      </c>
      <c r="BP149" s="2">
        <f t="shared" si="154"/>
        <v>0</v>
      </c>
      <c r="BQ149" s="2">
        <f t="shared" ref="BQ149:CN149" si="155">(BQ53/1000000)/$A149</f>
        <v>0</v>
      </c>
      <c r="BR149" s="2">
        <f t="shared" si="155"/>
        <v>0</v>
      </c>
      <c r="BS149" s="2">
        <f t="shared" si="155"/>
        <v>0</v>
      </c>
      <c r="BT149" s="2">
        <f t="shared" si="155"/>
        <v>0</v>
      </c>
      <c r="BU149" s="2">
        <f t="shared" si="155"/>
        <v>0</v>
      </c>
      <c r="BV149" s="2">
        <f t="shared" si="155"/>
        <v>0</v>
      </c>
      <c r="BW149" s="2">
        <f t="shared" si="155"/>
        <v>0</v>
      </c>
      <c r="BX149" s="2">
        <f t="shared" si="155"/>
        <v>0</v>
      </c>
      <c r="BY149" s="2">
        <f t="shared" si="155"/>
        <v>0</v>
      </c>
      <c r="BZ149" s="2">
        <f t="shared" si="155"/>
        <v>0</v>
      </c>
      <c r="CA149" s="2">
        <f t="shared" si="155"/>
        <v>0</v>
      </c>
      <c r="CB149" s="2">
        <f t="shared" si="155"/>
        <v>0</v>
      </c>
      <c r="CC149" s="2">
        <f t="shared" si="155"/>
        <v>0</v>
      </c>
      <c r="CD149" s="2">
        <f t="shared" si="155"/>
        <v>0</v>
      </c>
      <c r="CE149" s="2">
        <f t="shared" si="155"/>
        <v>0</v>
      </c>
      <c r="CF149" s="2">
        <f t="shared" si="155"/>
        <v>0</v>
      </c>
      <c r="CG149" s="2">
        <f t="shared" si="155"/>
        <v>0</v>
      </c>
      <c r="CH149" s="2">
        <f t="shared" si="155"/>
        <v>0</v>
      </c>
      <c r="CI149" s="2">
        <f t="shared" si="155"/>
        <v>0</v>
      </c>
      <c r="CJ149" s="2">
        <f t="shared" si="155"/>
        <v>0</v>
      </c>
      <c r="CK149" s="2">
        <f t="shared" si="155"/>
        <v>0</v>
      </c>
      <c r="CL149" s="2">
        <f t="shared" si="155"/>
        <v>0</v>
      </c>
      <c r="CM149" s="2">
        <f t="shared" si="155"/>
        <v>0</v>
      </c>
      <c r="CN149" s="2">
        <f t="shared" si="155"/>
        <v>0</v>
      </c>
    </row>
    <row r="150" spans="1:92" x14ac:dyDescent="0.2">
      <c r="A150" s="2">
        <v>31</v>
      </c>
      <c r="B150" s="3">
        <v>35916</v>
      </c>
      <c r="C150" s="2">
        <f t="shared" si="119"/>
        <v>3.7254449354838708</v>
      </c>
      <c r="D150" s="2">
        <f t="shared" si="119"/>
        <v>4.0575225806451613E-2</v>
      </c>
      <c r="E150" s="2">
        <f t="shared" ref="E150:AJ150" si="156">(E54/1000000)/$A150</f>
        <v>9.1454838709677418E-3</v>
      </c>
      <c r="F150" s="2">
        <f t="shared" si="156"/>
        <v>1.9850419354838708E-2</v>
      </c>
      <c r="G150" s="2">
        <f t="shared" si="156"/>
        <v>1.7119903225806452E-2</v>
      </c>
      <c r="H150" s="2">
        <f t="shared" si="156"/>
        <v>1.658058064516129E-2</v>
      </c>
      <c r="I150" s="2">
        <f t="shared" si="156"/>
        <v>1.4319354838709678E-2</v>
      </c>
      <c r="J150" s="2">
        <f t="shared" si="156"/>
        <v>1.5153322580645161E-2</v>
      </c>
      <c r="K150" s="2">
        <f t="shared" si="156"/>
        <v>1.6796548387096773E-2</v>
      </c>
      <c r="L150" s="2">
        <f t="shared" si="156"/>
        <v>2.0660322580645162E-2</v>
      </c>
      <c r="M150" s="2">
        <f t="shared" si="156"/>
        <v>1.6067999999999999E-2</v>
      </c>
      <c r="N150" s="2">
        <f t="shared" si="156"/>
        <v>7.773277419354839E-2</v>
      </c>
      <c r="O150" s="2">
        <f t="shared" si="156"/>
        <v>1.8283612903225804E-2</v>
      </c>
      <c r="P150" s="2">
        <f t="shared" si="156"/>
        <v>2.3535354838709679E-2</v>
      </c>
      <c r="Q150" s="2">
        <f t="shared" si="156"/>
        <v>1.4240935483870967E-2</v>
      </c>
      <c r="R150" s="2">
        <f t="shared" si="156"/>
        <v>1.6702161290322579E-2</v>
      </c>
      <c r="S150" s="2">
        <f t="shared" si="156"/>
        <v>2.2209322580645161E-2</v>
      </c>
      <c r="T150" s="2">
        <f t="shared" si="156"/>
        <v>2.5420870967741937E-2</v>
      </c>
      <c r="U150" s="2">
        <f t="shared" si="156"/>
        <v>2.3414709677419352E-2</v>
      </c>
      <c r="V150" s="2">
        <f t="shared" si="156"/>
        <v>2.6412032258064516E-2</v>
      </c>
      <c r="W150" s="2">
        <f t="shared" si="156"/>
        <v>1.9719322580645161E-2</v>
      </c>
      <c r="X150" s="2">
        <f t="shared" si="156"/>
        <v>1.1283096774193547E-2</v>
      </c>
      <c r="Y150" s="2">
        <f t="shared" si="156"/>
        <v>3.7266419354838709E-2</v>
      </c>
      <c r="Z150" s="2">
        <f t="shared" si="156"/>
        <v>3.0046290322580646E-2</v>
      </c>
      <c r="AA150" s="2">
        <f t="shared" si="156"/>
        <v>1.3356322580645162E-2</v>
      </c>
      <c r="AB150" s="2">
        <f t="shared" si="156"/>
        <v>2.3944741935483873E-2</v>
      </c>
      <c r="AC150" s="2">
        <f t="shared" si="156"/>
        <v>1.7106451612903226E-2</v>
      </c>
      <c r="AD150" s="2">
        <f t="shared" si="156"/>
        <v>4.063106451612903E-2</v>
      </c>
      <c r="AE150" s="2">
        <f t="shared" si="156"/>
        <v>2.6999645161290321E-2</v>
      </c>
      <c r="AF150" s="2">
        <f t="shared" si="156"/>
        <v>2.963141935483871E-2</v>
      </c>
      <c r="AG150" s="2">
        <f t="shared" si="156"/>
        <v>2.6829322580645163E-2</v>
      </c>
      <c r="AH150" s="2">
        <f t="shared" si="156"/>
        <v>1.9310354838709676E-2</v>
      </c>
      <c r="AI150" s="2">
        <f t="shared" si="156"/>
        <v>3.1814677419354835E-2</v>
      </c>
      <c r="AJ150" s="2">
        <f t="shared" si="156"/>
        <v>4.0151419354838708E-2</v>
      </c>
      <c r="AK150" s="2">
        <f t="shared" ref="AK150:BP150" si="157">(AK54/1000000)/$A150</f>
        <v>3.3382645161290324E-2</v>
      </c>
      <c r="AL150" s="2">
        <f t="shared" si="157"/>
        <v>3.6782483870967747E-2</v>
      </c>
      <c r="AM150" s="2">
        <f t="shared" si="157"/>
        <v>4.290870967741936E-2</v>
      </c>
      <c r="AN150" s="2">
        <f t="shared" si="157"/>
        <v>2.3601096774193548E-2</v>
      </c>
      <c r="AO150" s="2">
        <f t="shared" si="157"/>
        <v>2.9623548387096774E-2</v>
      </c>
      <c r="AP150" s="2">
        <f t="shared" si="157"/>
        <v>3.5556032258064516E-2</v>
      </c>
      <c r="AQ150" s="2">
        <f t="shared" si="157"/>
        <v>4.9721322580645162E-2</v>
      </c>
      <c r="AR150" s="2">
        <f t="shared" si="157"/>
        <v>5.179325806451613E-2</v>
      </c>
      <c r="AS150" s="2">
        <f t="shared" si="157"/>
        <v>4.4668903225806453E-2</v>
      </c>
      <c r="AT150" s="2">
        <f t="shared" si="157"/>
        <v>4.9386516129032262E-2</v>
      </c>
      <c r="AU150" s="2">
        <f t="shared" si="157"/>
        <v>3.3424580645161288E-2</v>
      </c>
      <c r="AV150" s="2">
        <f t="shared" si="157"/>
        <v>5.792032258064516E-2</v>
      </c>
      <c r="AW150" s="2">
        <f t="shared" si="157"/>
        <v>5.1322806451612905E-2</v>
      </c>
      <c r="AX150" s="2">
        <f t="shared" si="157"/>
        <v>6.3664193548387094E-2</v>
      </c>
      <c r="AY150" s="2">
        <f t="shared" si="157"/>
        <v>5.2564387096774197E-2</v>
      </c>
      <c r="AZ150" s="2">
        <f t="shared" si="157"/>
        <v>6.0093967741935483E-2</v>
      </c>
      <c r="BA150" s="2">
        <f t="shared" si="157"/>
        <v>5.5613612903225806E-2</v>
      </c>
      <c r="BB150" s="2">
        <f t="shared" si="157"/>
        <v>8.7730290322580645E-2</v>
      </c>
      <c r="BC150" s="2">
        <f t="shared" si="157"/>
        <v>6.2271322580645168E-2</v>
      </c>
      <c r="BD150" s="2">
        <f t="shared" si="157"/>
        <v>3.8701225806451613E-2</v>
      </c>
      <c r="BE150" s="2">
        <f t="shared" si="157"/>
        <v>0</v>
      </c>
      <c r="BF150" s="2">
        <f t="shared" si="157"/>
        <v>0</v>
      </c>
      <c r="BG150" s="2">
        <f t="shared" si="157"/>
        <v>0</v>
      </c>
      <c r="BH150" s="2">
        <f t="shared" si="157"/>
        <v>0</v>
      </c>
      <c r="BI150" s="2">
        <f t="shared" si="157"/>
        <v>0</v>
      </c>
      <c r="BJ150" s="2">
        <f t="shared" si="157"/>
        <v>0</v>
      </c>
      <c r="BK150" s="2">
        <f t="shared" si="157"/>
        <v>0</v>
      </c>
      <c r="BL150" s="2">
        <f t="shared" si="157"/>
        <v>0</v>
      </c>
      <c r="BM150" s="2">
        <f t="shared" si="157"/>
        <v>0</v>
      </c>
      <c r="BN150" s="2">
        <f t="shared" si="157"/>
        <v>0</v>
      </c>
      <c r="BO150" s="2">
        <f t="shared" si="157"/>
        <v>0</v>
      </c>
      <c r="BP150" s="2">
        <f t="shared" si="157"/>
        <v>0</v>
      </c>
      <c r="BQ150" s="2">
        <f t="shared" ref="BQ150:CN150" si="158">(BQ54/1000000)/$A150</f>
        <v>0</v>
      </c>
      <c r="BR150" s="2">
        <f t="shared" si="158"/>
        <v>0</v>
      </c>
      <c r="BS150" s="2">
        <f t="shared" si="158"/>
        <v>0</v>
      </c>
      <c r="BT150" s="2">
        <f t="shared" si="158"/>
        <v>0</v>
      </c>
      <c r="BU150" s="2">
        <f t="shared" si="158"/>
        <v>0</v>
      </c>
      <c r="BV150" s="2">
        <f t="shared" si="158"/>
        <v>0</v>
      </c>
      <c r="BW150" s="2">
        <f t="shared" si="158"/>
        <v>0</v>
      </c>
      <c r="BX150" s="2">
        <f t="shared" si="158"/>
        <v>0</v>
      </c>
      <c r="BY150" s="2">
        <f t="shared" si="158"/>
        <v>0</v>
      </c>
      <c r="BZ150" s="2">
        <f t="shared" si="158"/>
        <v>0</v>
      </c>
      <c r="CA150" s="2">
        <f t="shared" si="158"/>
        <v>0</v>
      </c>
      <c r="CB150" s="2">
        <f t="shared" si="158"/>
        <v>0</v>
      </c>
      <c r="CC150" s="2">
        <f t="shared" si="158"/>
        <v>0</v>
      </c>
      <c r="CD150" s="2">
        <f t="shared" si="158"/>
        <v>0</v>
      </c>
      <c r="CE150" s="2">
        <f t="shared" si="158"/>
        <v>0</v>
      </c>
      <c r="CF150" s="2">
        <f t="shared" si="158"/>
        <v>0</v>
      </c>
      <c r="CG150" s="2">
        <f t="shared" si="158"/>
        <v>0</v>
      </c>
      <c r="CH150" s="2">
        <f t="shared" si="158"/>
        <v>0</v>
      </c>
      <c r="CI150" s="2">
        <f t="shared" si="158"/>
        <v>0</v>
      </c>
      <c r="CJ150" s="2">
        <f t="shared" si="158"/>
        <v>0</v>
      </c>
      <c r="CK150" s="2">
        <f t="shared" si="158"/>
        <v>0</v>
      </c>
      <c r="CL150" s="2">
        <f t="shared" si="158"/>
        <v>0</v>
      </c>
      <c r="CM150" s="2">
        <f t="shared" si="158"/>
        <v>0</v>
      </c>
      <c r="CN150" s="2">
        <f t="shared" si="158"/>
        <v>0</v>
      </c>
    </row>
    <row r="151" spans="1:92" x14ac:dyDescent="0.2">
      <c r="A151" s="2">
        <v>30</v>
      </c>
      <c r="B151" s="3">
        <v>35947</v>
      </c>
      <c r="C151" s="2">
        <f t="shared" si="119"/>
        <v>3.6958181333333333</v>
      </c>
      <c r="D151" s="2">
        <f t="shared" si="119"/>
        <v>4.1884499999999998E-2</v>
      </c>
      <c r="E151" s="2">
        <f t="shared" ref="E151:AJ151" si="159">(E55/1000000)/$A151</f>
        <v>8.3876000000000003E-3</v>
      </c>
      <c r="F151" s="2">
        <f t="shared" si="159"/>
        <v>1.9058466666666666E-2</v>
      </c>
      <c r="G151" s="2">
        <f t="shared" si="159"/>
        <v>1.6992033333333333E-2</v>
      </c>
      <c r="H151" s="2">
        <f t="shared" si="159"/>
        <v>1.4621966666666668E-2</v>
      </c>
      <c r="I151" s="2">
        <f t="shared" si="159"/>
        <v>1.4653033333333334E-2</v>
      </c>
      <c r="J151" s="2">
        <f t="shared" si="159"/>
        <v>1.4404766666666667E-2</v>
      </c>
      <c r="K151" s="2">
        <f t="shared" si="159"/>
        <v>1.6447433333333334E-2</v>
      </c>
      <c r="L151" s="2">
        <f t="shared" si="159"/>
        <v>2.0172100000000002E-2</v>
      </c>
      <c r="M151" s="2">
        <f t="shared" si="159"/>
        <v>1.5852999999999999E-2</v>
      </c>
      <c r="N151" s="2">
        <f t="shared" si="159"/>
        <v>7.4664466666666665E-2</v>
      </c>
      <c r="O151" s="2">
        <f t="shared" si="159"/>
        <v>1.8126766666666669E-2</v>
      </c>
      <c r="P151" s="2">
        <f t="shared" si="159"/>
        <v>2.3050333333333332E-2</v>
      </c>
      <c r="Q151" s="2">
        <f t="shared" si="159"/>
        <v>1.3884366666666667E-2</v>
      </c>
      <c r="R151" s="2">
        <f t="shared" si="159"/>
        <v>1.70452E-2</v>
      </c>
      <c r="S151" s="2">
        <f t="shared" si="159"/>
        <v>2.1977566666666667E-2</v>
      </c>
      <c r="T151" s="2">
        <f t="shared" si="159"/>
        <v>2.4896399999999999E-2</v>
      </c>
      <c r="U151" s="2">
        <f t="shared" si="159"/>
        <v>2.2413699999999998E-2</v>
      </c>
      <c r="V151" s="2">
        <f t="shared" si="159"/>
        <v>2.4587366666666666E-2</v>
      </c>
      <c r="W151" s="2">
        <f t="shared" si="159"/>
        <v>1.8862633333333333E-2</v>
      </c>
      <c r="X151" s="2">
        <f t="shared" si="159"/>
        <v>1.0651633333333334E-2</v>
      </c>
      <c r="Y151" s="2">
        <f t="shared" si="159"/>
        <v>3.6891699999999999E-2</v>
      </c>
      <c r="Z151" s="2">
        <f t="shared" si="159"/>
        <v>2.8836966666666668E-2</v>
      </c>
      <c r="AA151" s="2">
        <f t="shared" si="159"/>
        <v>1.3161599999999999E-2</v>
      </c>
      <c r="AB151" s="2">
        <f t="shared" si="159"/>
        <v>2.2942233333333333E-2</v>
      </c>
      <c r="AC151" s="2">
        <f t="shared" si="159"/>
        <v>1.6080333333333332E-2</v>
      </c>
      <c r="AD151" s="2">
        <f t="shared" si="159"/>
        <v>3.9411500000000002E-2</v>
      </c>
      <c r="AE151" s="2">
        <f t="shared" si="159"/>
        <v>2.75327E-2</v>
      </c>
      <c r="AF151" s="2">
        <f t="shared" si="159"/>
        <v>3.0337300000000001E-2</v>
      </c>
      <c r="AG151" s="2">
        <f t="shared" si="159"/>
        <v>2.5317733333333332E-2</v>
      </c>
      <c r="AH151" s="2">
        <f t="shared" si="159"/>
        <v>1.90192E-2</v>
      </c>
      <c r="AI151" s="2">
        <f t="shared" si="159"/>
        <v>3.1751366666666662E-2</v>
      </c>
      <c r="AJ151" s="2">
        <f t="shared" si="159"/>
        <v>3.9786200000000001E-2</v>
      </c>
      <c r="AK151" s="2">
        <f t="shared" ref="AK151:BP151" si="160">(AK55/1000000)/$A151</f>
        <v>3.1529966666666666E-2</v>
      </c>
      <c r="AL151" s="2">
        <f t="shared" si="160"/>
        <v>3.41464E-2</v>
      </c>
      <c r="AM151" s="2">
        <f t="shared" si="160"/>
        <v>3.9795733333333333E-2</v>
      </c>
      <c r="AN151" s="2">
        <f t="shared" si="160"/>
        <v>2.2115733333333332E-2</v>
      </c>
      <c r="AO151" s="2">
        <f t="shared" si="160"/>
        <v>2.7681733333333333E-2</v>
      </c>
      <c r="AP151" s="2">
        <f t="shared" si="160"/>
        <v>3.394266666666667E-2</v>
      </c>
      <c r="AQ151" s="2">
        <f t="shared" si="160"/>
        <v>5.0093900000000004E-2</v>
      </c>
      <c r="AR151" s="2">
        <f t="shared" si="160"/>
        <v>4.8755266666666665E-2</v>
      </c>
      <c r="AS151" s="2">
        <f t="shared" si="160"/>
        <v>4.2757333333333335E-2</v>
      </c>
      <c r="AT151" s="2">
        <f t="shared" si="160"/>
        <v>4.5035499999999999E-2</v>
      </c>
      <c r="AU151" s="2">
        <f t="shared" si="160"/>
        <v>3.1709266666666666E-2</v>
      </c>
      <c r="AV151" s="2">
        <f t="shared" si="160"/>
        <v>5.4466633333333334E-2</v>
      </c>
      <c r="AW151" s="2">
        <f t="shared" si="160"/>
        <v>4.7056366666666669E-2</v>
      </c>
      <c r="AX151" s="2">
        <f t="shared" si="160"/>
        <v>6.3846366666666668E-2</v>
      </c>
      <c r="AY151" s="2">
        <f t="shared" si="160"/>
        <v>4.9220833333333339E-2</v>
      </c>
      <c r="AZ151" s="2">
        <f t="shared" si="160"/>
        <v>5.7203666666666667E-2</v>
      </c>
      <c r="BA151" s="2">
        <f t="shared" si="160"/>
        <v>4.6652766666666665E-2</v>
      </c>
      <c r="BB151" s="2">
        <f t="shared" si="160"/>
        <v>9.1027466666666668E-2</v>
      </c>
      <c r="BC151" s="2">
        <f t="shared" si="160"/>
        <v>5.4534866666666661E-2</v>
      </c>
      <c r="BD151" s="2">
        <f t="shared" si="160"/>
        <v>6.7136166666666677E-2</v>
      </c>
      <c r="BE151" s="2">
        <f t="shared" si="160"/>
        <v>3.1399200000000002E-2</v>
      </c>
      <c r="BF151" s="2">
        <f t="shared" si="160"/>
        <v>0</v>
      </c>
      <c r="BG151" s="2">
        <f t="shared" si="160"/>
        <v>0</v>
      </c>
      <c r="BH151" s="2">
        <f t="shared" si="160"/>
        <v>0</v>
      </c>
      <c r="BI151" s="2">
        <f t="shared" si="160"/>
        <v>0</v>
      </c>
      <c r="BJ151" s="2">
        <f t="shared" si="160"/>
        <v>0</v>
      </c>
      <c r="BK151" s="2">
        <f t="shared" si="160"/>
        <v>0</v>
      </c>
      <c r="BL151" s="2">
        <f t="shared" si="160"/>
        <v>0</v>
      </c>
      <c r="BM151" s="2">
        <f t="shared" si="160"/>
        <v>0</v>
      </c>
      <c r="BN151" s="2">
        <f t="shared" si="160"/>
        <v>0</v>
      </c>
      <c r="BO151" s="2">
        <f t="shared" si="160"/>
        <v>0</v>
      </c>
      <c r="BP151" s="2">
        <f t="shared" si="160"/>
        <v>0</v>
      </c>
      <c r="BQ151" s="2">
        <f t="shared" ref="BQ151:CN151" si="161">(BQ55/1000000)/$A151</f>
        <v>0</v>
      </c>
      <c r="BR151" s="2">
        <f t="shared" si="161"/>
        <v>0</v>
      </c>
      <c r="BS151" s="2">
        <f t="shared" si="161"/>
        <v>0</v>
      </c>
      <c r="BT151" s="2">
        <f t="shared" si="161"/>
        <v>0</v>
      </c>
      <c r="BU151" s="2">
        <f t="shared" si="161"/>
        <v>0</v>
      </c>
      <c r="BV151" s="2">
        <f t="shared" si="161"/>
        <v>0</v>
      </c>
      <c r="BW151" s="2">
        <f t="shared" si="161"/>
        <v>0</v>
      </c>
      <c r="BX151" s="2">
        <f t="shared" si="161"/>
        <v>0</v>
      </c>
      <c r="BY151" s="2">
        <f t="shared" si="161"/>
        <v>0</v>
      </c>
      <c r="BZ151" s="2">
        <f t="shared" si="161"/>
        <v>0</v>
      </c>
      <c r="CA151" s="2">
        <f t="shared" si="161"/>
        <v>0</v>
      </c>
      <c r="CB151" s="2">
        <f t="shared" si="161"/>
        <v>0</v>
      </c>
      <c r="CC151" s="2">
        <f t="shared" si="161"/>
        <v>0</v>
      </c>
      <c r="CD151" s="2">
        <f t="shared" si="161"/>
        <v>0</v>
      </c>
      <c r="CE151" s="2">
        <f t="shared" si="161"/>
        <v>0</v>
      </c>
      <c r="CF151" s="2">
        <f t="shared" si="161"/>
        <v>0</v>
      </c>
      <c r="CG151" s="2">
        <f t="shared" si="161"/>
        <v>0</v>
      </c>
      <c r="CH151" s="2">
        <f t="shared" si="161"/>
        <v>0</v>
      </c>
      <c r="CI151" s="2">
        <f t="shared" si="161"/>
        <v>0</v>
      </c>
      <c r="CJ151" s="2">
        <f t="shared" si="161"/>
        <v>0</v>
      </c>
      <c r="CK151" s="2">
        <f t="shared" si="161"/>
        <v>0</v>
      </c>
      <c r="CL151" s="2">
        <f t="shared" si="161"/>
        <v>0</v>
      </c>
      <c r="CM151" s="2">
        <f t="shared" si="161"/>
        <v>0</v>
      </c>
      <c r="CN151" s="2">
        <f t="shared" si="161"/>
        <v>0</v>
      </c>
    </row>
    <row r="152" spans="1:92" x14ac:dyDescent="0.2">
      <c r="A152" s="2">
        <v>31</v>
      </c>
      <c r="B152" s="3">
        <v>35977</v>
      </c>
      <c r="C152" s="2">
        <f t="shared" si="119"/>
        <v>3.6477510645161288</v>
      </c>
      <c r="D152" s="2">
        <f t="shared" si="119"/>
        <v>4.0694322580645162E-2</v>
      </c>
      <c r="E152" s="2">
        <f t="shared" ref="E152:AJ152" si="162">(E56/1000000)/$A152</f>
        <v>8.2952903225806448E-3</v>
      </c>
      <c r="F152" s="2">
        <f t="shared" si="162"/>
        <v>1.9334032258064515E-2</v>
      </c>
      <c r="G152" s="2">
        <f t="shared" si="162"/>
        <v>1.695E-2</v>
      </c>
      <c r="H152" s="2">
        <f t="shared" si="162"/>
        <v>1.3796548387096774E-2</v>
      </c>
      <c r="I152" s="2">
        <f t="shared" si="162"/>
        <v>1.3021225806451613E-2</v>
      </c>
      <c r="J152" s="2">
        <f t="shared" si="162"/>
        <v>1.4629935483870968E-2</v>
      </c>
      <c r="K152" s="2">
        <f t="shared" si="162"/>
        <v>1.6328967741935485E-2</v>
      </c>
      <c r="L152" s="2">
        <f t="shared" si="162"/>
        <v>1.9911741935483871E-2</v>
      </c>
      <c r="M152" s="2">
        <f t="shared" si="162"/>
        <v>1.4918483870967742E-2</v>
      </c>
      <c r="N152" s="2">
        <f t="shared" si="162"/>
        <v>7.2263580645161293E-2</v>
      </c>
      <c r="O152" s="2">
        <f t="shared" si="162"/>
        <v>1.7048677419354837E-2</v>
      </c>
      <c r="P152" s="2">
        <f t="shared" si="162"/>
        <v>2.2660741935483869E-2</v>
      </c>
      <c r="Q152" s="2">
        <f t="shared" si="162"/>
        <v>1.3816709677419355E-2</v>
      </c>
      <c r="R152" s="2">
        <f t="shared" si="162"/>
        <v>1.6022612903225805E-2</v>
      </c>
      <c r="S152" s="2">
        <f t="shared" si="162"/>
        <v>2.2662999999999999E-2</v>
      </c>
      <c r="T152" s="2">
        <f t="shared" si="162"/>
        <v>2.2819000000000002E-2</v>
      </c>
      <c r="U152" s="2">
        <f t="shared" si="162"/>
        <v>2.2484774193548388E-2</v>
      </c>
      <c r="V152" s="2">
        <f t="shared" si="162"/>
        <v>2.3070451612903227E-2</v>
      </c>
      <c r="W152" s="2">
        <f t="shared" si="162"/>
        <v>1.7579548387096772E-2</v>
      </c>
      <c r="X152" s="2">
        <f t="shared" si="162"/>
        <v>1.1608677419354839E-2</v>
      </c>
      <c r="Y152" s="2">
        <f t="shared" si="162"/>
        <v>3.5493419354838705E-2</v>
      </c>
      <c r="Z152" s="2">
        <f t="shared" si="162"/>
        <v>2.765441935483871E-2</v>
      </c>
      <c r="AA152" s="2">
        <f t="shared" si="162"/>
        <v>1.2529354838709676E-2</v>
      </c>
      <c r="AB152" s="2">
        <f t="shared" si="162"/>
        <v>2.3490322580645161E-2</v>
      </c>
      <c r="AC152" s="2">
        <f t="shared" si="162"/>
        <v>1.5623806451612902E-2</v>
      </c>
      <c r="AD152" s="2">
        <f t="shared" si="162"/>
        <v>3.8806E-2</v>
      </c>
      <c r="AE152" s="2">
        <f t="shared" si="162"/>
        <v>2.6002999999999998E-2</v>
      </c>
      <c r="AF152" s="2">
        <f t="shared" si="162"/>
        <v>2.8611999999999999E-2</v>
      </c>
      <c r="AG152" s="2">
        <f t="shared" si="162"/>
        <v>2.468932258064516E-2</v>
      </c>
      <c r="AH152" s="2">
        <f t="shared" si="162"/>
        <v>1.7813580645161288E-2</v>
      </c>
      <c r="AI152" s="2">
        <f t="shared" si="162"/>
        <v>2.9931451612903226E-2</v>
      </c>
      <c r="AJ152" s="2">
        <f t="shared" si="162"/>
        <v>3.8162000000000001E-2</v>
      </c>
      <c r="AK152" s="2">
        <f t="shared" ref="AK152:BP152" si="163">(AK56/1000000)/$A152</f>
        <v>3.0729677419354839E-2</v>
      </c>
      <c r="AL152" s="2">
        <f t="shared" si="163"/>
        <v>3.2208806451612906E-2</v>
      </c>
      <c r="AM152" s="2">
        <f t="shared" si="163"/>
        <v>3.9977483870967737E-2</v>
      </c>
      <c r="AN152" s="2">
        <f t="shared" si="163"/>
        <v>2.0094193548387099E-2</v>
      </c>
      <c r="AO152" s="2">
        <f t="shared" si="163"/>
        <v>2.9467161290322581E-2</v>
      </c>
      <c r="AP152" s="2">
        <f t="shared" si="163"/>
        <v>3.3056612903225806E-2</v>
      </c>
      <c r="AQ152" s="2">
        <f t="shared" si="163"/>
        <v>5.0656612903225803E-2</v>
      </c>
      <c r="AR152" s="2">
        <f t="shared" si="163"/>
        <v>4.2947096774193554E-2</v>
      </c>
      <c r="AS152" s="2">
        <f t="shared" si="163"/>
        <v>4.2747387096774198E-2</v>
      </c>
      <c r="AT152" s="2">
        <f t="shared" si="163"/>
        <v>4.3598225806451611E-2</v>
      </c>
      <c r="AU152" s="2">
        <f t="shared" si="163"/>
        <v>2.9318387096774191E-2</v>
      </c>
      <c r="AV152" s="2">
        <f t="shared" si="163"/>
        <v>5.3434419354838704E-2</v>
      </c>
      <c r="AW152" s="2">
        <f t="shared" si="163"/>
        <v>4.3364193548387095E-2</v>
      </c>
      <c r="AX152" s="2">
        <f t="shared" si="163"/>
        <v>5.8133129032258063E-2</v>
      </c>
      <c r="AY152" s="2">
        <f t="shared" si="163"/>
        <v>4.8635258064516129E-2</v>
      </c>
      <c r="AZ152" s="2">
        <f t="shared" si="163"/>
        <v>5.9907387096774192E-2</v>
      </c>
      <c r="BA152" s="2">
        <f t="shared" si="163"/>
        <v>4.2909999999999997E-2</v>
      </c>
      <c r="BB152" s="2">
        <f t="shared" si="163"/>
        <v>9.0646161290322574E-2</v>
      </c>
      <c r="BC152" s="2">
        <f t="shared" si="163"/>
        <v>5.2073000000000001E-2</v>
      </c>
      <c r="BD152" s="2">
        <f t="shared" si="163"/>
        <v>7.5580967741935484E-2</v>
      </c>
      <c r="BE152" s="2">
        <f t="shared" si="163"/>
        <v>5.8594E-2</v>
      </c>
      <c r="BF152" s="2">
        <f t="shared" si="163"/>
        <v>3.7638290322580648E-2</v>
      </c>
      <c r="BG152" s="2">
        <f t="shared" si="163"/>
        <v>0</v>
      </c>
      <c r="BH152" s="2">
        <f t="shared" si="163"/>
        <v>0</v>
      </c>
      <c r="BI152" s="2">
        <f t="shared" si="163"/>
        <v>0</v>
      </c>
      <c r="BJ152" s="2">
        <f t="shared" si="163"/>
        <v>0</v>
      </c>
      <c r="BK152" s="2">
        <f t="shared" si="163"/>
        <v>0</v>
      </c>
      <c r="BL152" s="2">
        <f t="shared" si="163"/>
        <v>0</v>
      </c>
      <c r="BM152" s="2">
        <f t="shared" si="163"/>
        <v>0</v>
      </c>
      <c r="BN152" s="2">
        <f t="shared" si="163"/>
        <v>0</v>
      </c>
      <c r="BO152" s="2">
        <f t="shared" si="163"/>
        <v>0</v>
      </c>
      <c r="BP152" s="2">
        <f t="shared" si="163"/>
        <v>0</v>
      </c>
      <c r="BQ152" s="2">
        <f t="shared" ref="BQ152:CN152" si="164">(BQ56/1000000)/$A152</f>
        <v>0</v>
      </c>
      <c r="BR152" s="2">
        <f t="shared" si="164"/>
        <v>0</v>
      </c>
      <c r="BS152" s="2">
        <f t="shared" si="164"/>
        <v>0</v>
      </c>
      <c r="BT152" s="2">
        <f t="shared" si="164"/>
        <v>0</v>
      </c>
      <c r="BU152" s="2">
        <f t="shared" si="164"/>
        <v>0</v>
      </c>
      <c r="BV152" s="2">
        <f t="shared" si="164"/>
        <v>0</v>
      </c>
      <c r="BW152" s="2">
        <f t="shared" si="164"/>
        <v>0</v>
      </c>
      <c r="BX152" s="2">
        <f t="shared" si="164"/>
        <v>0</v>
      </c>
      <c r="BY152" s="2">
        <f t="shared" si="164"/>
        <v>0</v>
      </c>
      <c r="BZ152" s="2">
        <f t="shared" si="164"/>
        <v>0</v>
      </c>
      <c r="CA152" s="2">
        <f t="shared" si="164"/>
        <v>0</v>
      </c>
      <c r="CB152" s="2">
        <f t="shared" si="164"/>
        <v>0</v>
      </c>
      <c r="CC152" s="2">
        <f t="shared" si="164"/>
        <v>0</v>
      </c>
      <c r="CD152" s="2">
        <f t="shared" si="164"/>
        <v>0</v>
      </c>
      <c r="CE152" s="2">
        <f t="shared" si="164"/>
        <v>0</v>
      </c>
      <c r="CF152" s="2">
        <f t="shared" si="164"/>
        <v>0</v>
      </c>
      <c r="CG152" s="2">
        <f t="shared" si="164"/>
        <v>0</v>
      </c>
      <c r="CH152" s="2">
        <f t="shared" si="164"/>
        <v>0</v>
      </c>
      <c r="CI152" s="2">
        <f t="shared" si="164"/>
        <v>0</v>
      </c>
      <c r="CJ152" s="2">
        <f t="shared" si="164"/>
        <v>0</v>
      </c>
      <c r="CK152" s="2">
        <f t="shared" si="164"/>
        <v>0</v>
      </c>
      <c r="CL152" s="2">
        <f t="shared" si="164"/>
        <v>0</v>
      </c>
      <c r="CM152" s="2">
        <f t="shared" si="164"/>
        <v>0</v>
      </c>
      <c r="CN152" s="2">
        <f t="shared" si="164"/>
        <v>0</v>
      </c>
    </row>
    <row r="153" spans="1:92" x14ac:dyDescent="0.2">
      <c r="A153" s="2">
        <v>31</v>
      </c>
      <c r="B153" s="3">
        <v>36008</v>
      </c>
      <c r="C153" s="2">
        <f t="shared" si="119"/>
        <v>3.6403105806451612</v>
      </c>
      <c r="D153" s="2">
        <f t="shared" si="119"/>
        <v>3.8645451612903232E-2</v>
      </c>
      <c r="E153" s="2">
        <f t="shared" ref="E153:AJ153" si="165">(E57/1000000)/$A153</f>
        <v>8.4573225806451619E-3</v>
      </c>
      <c r="F153" s="2">
        <f t="shared" si="165"/>
        <v>1.8454451612903228E-2</v>
      </c>
      <c r="G153" s="2">
        <f t="shared" si="165"/>
        <v>1.4631548387096774E-2</v>
      </c>
      <c r="H153" s="2">
        <f t="shared" si="165"/>
        <v>1.4531322580645161E-2</v>
      </c>
      <c r="I153" s="2">
        <f t="shared" si="165"/>
        <v>1.289958064516129E-2</v>
      </c>
      <c r="J153" s="2">
        <f t="shared" si="165"/>
        <v>1.3838258064516128E-2</v>
      </c>
      <c r="K153" s="2">
        <f t="shared" si="165"/>
        <v>1.5855709677419356E-2</v>
      </c>
      <c r="L153" s="2">
        <f t="shared" si="165"/>
        <v>1.8734161290322581E-2</v>
      </c>
      <c r="M153" s="2">
        <f t="shared" si="165"/>
        <v>1.4310483870967741E-2</v>
      </c>
      <c r="N153" s="2">
        <f t="shared" si="165"/>
        <v>7.0879516129032247E-2</v>
      </c>
      <c r="O153" s="2">
        <f t="shared" si="165"/>
        <v>1.5328322580645161E-2</v>
      </c>
      <c r="P153" s="2">
        <f t="shared" si="165"/>
        <v>2.2226548387096777E-2</v>
      </c>
      <c r="Q153" s="2">
        <f t="shared" si="165"/>
        <v>1.3323129032258066E-2</v>
      </c>
      <c r="R153" s="2">
        <f t="shared" si="165"/>
        <v>1.5848322580645162E-2</v>
      </c>
      <c r="S153" s="2">
        <f t="shared" si="165"/>
        <v>2.240806451612903E-2</v>
      </c>
      <c r="T153" s="2">
        <f t="shared" si="165"/>
        <v>2.2626258064516128E-2</v>
      </c>
      <c r="U153" s="2">
        <f t="shared" si="165"/>
        <v>2.1491064516129033E-2</v>
      </c>
      <c r="V153" s="2">
        <f t="shared" si="165"/>
        <v>2.3306935483870968E-2</v>
      </c>
      <c r="W153" s="2">
        <f t="shared" si="165"/>
        <v>1.6569096774193551E-2</v>
      </c>
      <c r="X153" s="2">
        <f t="shared" si="165"/>
        <v>1.392658064516129E-2</v>
      </c>
      <c r="Y153" s="2">
        <f t="shared" si="165"/>
        <v>3.5720387096774192E-2</v>
      </c>
      <c r="Z153" s="2">
        <f t="shared" si="165"/>
        <v>2.7199161290322581E-2</v>
      </c>
      <c r="AA153" s="2">
        <f t="shared" si="165"/>
        <v>1.2246612903225807E-2</v>
      </c>
      <c r="AB153" s="2">
        <f t="shared" si="165"/>
        <v>2.3491774193548389E-2</v>
      </c>
      <c r="AC153" s="2">
        <f t="shared" si="165"/>
        <v>1.5516161290322581E-2</v>
      </c>
      <c r="AD153" s="2">
        <f t="shared" si="165"/>
        <v>3.8909903225806453E-2</v>
      </c>
      <c r="AE153" s="2">
        <f t="shared" si="165"/>
        <v>2.6338838709677421E-2</v>
      </c>
      <c r="AF153" s="2">
        <f t="shared" si="165"/>
        <v>2.8896322580645159E-2</v>
      </c>
      <c r="AG153" s="2">
        <f t="shared" si="165"/>
        <v>2.3368193548387099E-2</v>
      </c>
      <c r="AH153" s="2">
        <f t="shared" si="165"/>
        <v>1.8943129032258064E-2</v>
      </c>
      <c r="AI153" s="2">
        <f t="shared" si="165"/>
        <v>2.9953774193548388E-2</v>
      </c>
      <c r="AJ153" s="2">
        <f t="shared" si="165"/>
        <v>3.8779870967741929E-2</v>
      </c>
      <c r="AK153" s="2">
        <f t="shared" ref="AK153:BP153" si="166">(AK57/1000000)/$A153</f>
        <v>2.7661193548387097E-2</v>
      </c>
      <c r="AL153" s="2">
        <f t="shared" si="166"/>
        <v>3.2013387096774197E-2</v>
      </c>
      <c r="AM153" s="2">
        <f t="shared" si="166"/>
        <v>3.8983483870967742E-2</v>
      </c>
      <c r="AN153" s="2">
        <f t="shared" si="166"/>
        <v>1.9580838709677421E-2</v>
      </c>
      <c r="AO153" s="2">
        <f t="shared" si="166"/>
        <v>2.6286709677419352E-2</v>
      </c>
      <c r="AP153" s="2">
        <f t="shared" si="166"/>
        <v>3.3500225806451615E-2</v>
      </c>
      <c r="AQ153" s="2">
        <f t="shared" si="166"/>
        <v>4.7869774193548383E-2</v>
      </c>
      <c r="AR153" s="2">
        <f t="shared" si="166"/>
        <v>3.9685677419354838E-2</v>
      </c>
      <c r="AS153" s="2">
        <f t="shared" si="166"/>
        <v>4.1219903225806452E-2</v>
      </c>
      <c r="AT153" s="2">
        <f t="shared" si="166"/>
        <v>4.1026903225806446E-2</v>
      </c>
      <c r="AU153" s="2">
        <f t="shared" si="166"/>
        <v>2.7504870967741936E-2</v>
      </c>
      <c r="AV153" s="2">
        <f t="shared" si="166"/>
        <v>4.9413129032258064E-2</v>
      </c>
      <c r="AW153" s="2">
        <f t="shared" si="166"/>
        <v>4.1816483870967744E-2</v>
      </c>
      <c r="AX153" s="2">
        <f t="shared" si="166"/>
        <v>5.390751612903226E-2</v>
      </c>
      <c r="AY153" s="2">
        <f t="shared" si="166"/>
        <v>4.4001967741935481E-2</v>
      </c>
      <c r="AZ153" s="2">
        <f t="shared" si="166"/>
        <v>5.6985709677419352E-2</v>
      </c>
      <c r="BA153" s="2">
        <f t="shared" si="166"/>
        <v>4.0248290322580649E-2</v>
      </c>
      <c r="BB153" s="2">
        <f t="shared" si="166"/>
        <v>8.3547967741935472E-2</v>
      </c>
      <c r="BC153" s="2">
        <f t="shared" si="166"/>
        <v>5.2372193548387097E-2</v>
      </c>
      <c r="BD153" s="2">
        <f t="shared" si="166"/>
        <v>6.7806000000000005E-2</v>
      </c>
      <c r="BE153" s="2">
        <f t="shared" si="166"/>
        <v>5.8298451612903229E-2</v>
      </c>
      <c r="BF153" s="2">
        <f t="shared" si="166"/>
        <v>6.1940741935483871E-2</v>
      </c>
      <c r="BG153" s="2">
        <f t="shared" si="166"/>
        <v>3.0754290322580643E-2</v>
      </c>
      <c r="BH153" s="2">
        <f t="shared" si="166"/>
        <v>0</v>
      </c>
      <c r="BI153" s="2">
        <f t="shared" si="166"/>
        <v>0</v>
      </c>
      <c r="BJ153" s="2">
        <f t="shared" si="166"/>
        <v>0</v>
      </c>
      <c r="BK153" s="2">
        <f t="shared" si="166"/>
        <v>0</v>
      </c>
      <c r="BL153" s="2">
        <f t="shared" si="166"/>
        <v>0</v>
      </c>
      <c r="BM153" s="2">
        <f t="shared" si="166"/>
        <v>0</v>
      </c>
      <c r="BN153" s="2">
        <f t="shared" si="166"/>
        <v>0</v>
      </c>
      <c r="BO153" s="2">
        <f t="shared" si="166"/>
        <v>0</v>
      </c>
      <c r="BP153" s="2">
        <f t="shared" si="166"/>
        <v>0</v>
      </c>
      <c r="BQ153" s="2">
        <f t="shared" ref="BQ153:CN153" si="167">(BQ57/1000000)/$A153</f>
        <v>0</v>
      </c>
      <c r="BR153" s="2">
        <f t="shared" si="167"/>
        <v>0</v>
      </c>
      <c r="BS153" s="2">
        <f t="shared" si="167"/>
        <v>0</v>
      </c>
      <c r="BT153" s="2">
        <f t="shared" si="167"/>
        <v>0</v>
      </c>
      <c r="BU153" s="2">
        <f t="shared" si="167"/>
        <v>0</v>
      </c>
      <c r="BV153" s="2">
        <f t="shared" si="167"/>
        <v>0</v>
      </c>
      <c r="BW153" s="2">
        <f t="shared" si="167"/>
        <v>0</v>
      </c>
      <c r="BX153" s="2">
        <f t="shared" si="167"/>
        <v>0</v>
      </c>
      <c r="BY153" s="2">
        <f t="shared" si="167"/>
        <v>0</v>
      </c>
      <c r="BZ153" s="2">
        <f t="shared" si="167"/>
        <v>0</v>
      </c>
      <c r="CA153" s="2">
        <f t="shared" si="167"/>
        <v>0</v>
      </c>
      <c r="CB153" s="2">
        <f t="shared" si="167"/>
        <v>0</v>
      </c>
      <c r="CC153" s="2">
        <f t="shared" si="167"/>
        <v>0</v>
      </c>
      <c r="CD153" s="2">
        <f t="shared" si="167"/>
        <v>0</v>
      </c>
      <c r="CE153" s="2">
        <f t="shared" si="167"/>
        <v>0</v>
      </c>
      <c r="CF153" s="2">
        <f t="shared" si="167"/>
        <v>0</v>
      </c>
      <c r="CG153" s="2">
        <f t="shared" si="167"/>
        <v>0</v>
      </c>
      <c r="CH153" s="2">
        <f t="shared" si="167"/>
        <v>0</v>
      </c>
      <c r="CI153" s="2">
        <f t="shared" si="167"/>
        <v>0</v>
      </c>
      <c r="CJ153" s="2">
        <f t="shared" si="167"/>
        <v>0</v>
      </c>
      <c r="CK153" s="2">
        <f t="shared" si="167"/>
        <v>0</v>
      </c>
      <c r="CL153" s="2">
        <f t="shared" si="167"/>
        <v>0</v>
      </c>
      <c r="CM153" s="2">
        <f t="shared" si="167"/>
        <v>0</v>
      </c>
      <c r="CN153" s="2">
        <f t="shared" si="167"/>
        <v>0</v>
      </c>
    </row>
    <row r="154" spans="1:92" x14ac:dyDescent="0.2">
      <c r="A154" s="2">
        <v>30</v>
      </c>
      <c r="B154" s="3">
        <v>36039</v>
      </c>
      <c r="C154" s="2">
        <f t="shared" si="119"/>
        <v>3.6393626333333335</v>
      </c>
      <c r="D154" s="2">
        <f t="shared" si="119"/>
        <v>3.7033033333333333E-2</v>
      </c>
      <c r="E154" s="2">
        <f t="shared" ref="E154:AJ154" si="168">(E58/1000000)/$A154</f>
        <v>7.8607333333333331E-3</v>
      </c>
      <c r="F154" s="2">
        <f t="shared" si="168"/>
        <v>1.7936066666666663E-2</v>
      </c>
      <c r="G154" s="2">
        <f t="shared" si="168"/>
        <v>1.6203000000000002E-2</v>
      </c>
      <c r="H154" s="2">
        <f t="shared" si="168"/>
        <v>1.3768966666666667E-2</v>
      </c>
      <c r="I154" s="2">
        <f t="shared" si="168"/>
        <v>1.26236E-2</v>
      </c>
      <c r="J154" s="2">
        <f t="shared" si="168"/>
        <v>1.35038E-2</v>
      </c>
      <c r="K154" s="2">
        <f t="shared" si="168"/>
        <v>1.5655366666666667E-2</v>
      </c>
      <c r="L154" s="2">
        <f t="shared" si="168"/>
        <v>1.7444466666666665E-2</v>
      </c>
      <c r="M154" s="2">
        <f t="shared" si="168"/>
        <v>1.3730133333333333E-2</v>
      </c>
      <c r="N154" s="2">
        <f t="shared" si="168"/>
        <v>7.653130000000001E-2</v>
      </c>
      <c r="O154" s="2">
        <f t="shared" si="168"/>
        <v>1.6039299999999999E-2</v>
      </c>
      <c r="P154" s="2">
        <f t="shared" si="168"/>
        <v>2.1885933333333333E-2</v>
      </c>
      <c r="Q154" s="2">
        <f t="shared" si="168"/>
        <v>1.2981633333333333E-2</v>
      </c>
      <c r="R154" s="2">
        <f t="shared" si="168"/>
        <v>1.5152066666666667E-2</v>
      </c>
      <c r="S154" s="2">
        <f t="shared" si="168"/>
        <v>2.1296633333333332E-2</v>
      </c>
      <c r="T154" s="2">
        <f t="shared" si="168"/>
        <v>2.1531566666666668E-2</v>
      </c>
      <c r="U154" s="2">
        <f t="shared" si="168"/>
        <v>1.9094033333333333E-2</v>
      </c>
      <c r="V154" s="2">
        <f t="shared" si="168"/>
        <v>2.2296299999999998E-2</v>
      </c>
      <c r="W154" s="2">
        <f t="shared" si="168"/>
        <v>1.7654433333333334E-2</v>
      </c>
      <c r="X154" s="2">
        <f t="shared" si="168"/>
        <v>1.3707500000000001E-2</v>
      </c>
      <c r="Y154" s="2">
        <f t="shared" si="168"/>
        <v>3.6856566666666667E-2</v>
      </c>
      <c r="Z154" s="2">
        <f t="shared" si="168"/>
        <v>2.6573966666666667E-2</v>
      </c>
      <c r="AA154" s="2">
        <f t="shared" si="168"/>
        <v>1.1404833333333333E-2</v>
      </c>
      <c r="AB154" s="2">
        <f t="shared" si="168"/>
        <v>2.0919366666666668E-2</v>
      </c>
      <c r="AC154" s="2">
        <f t="shared" si="168"/>
        <v>1.4280266666666668E-2</v>
      </c>
      <c r="AD154" s="2">
        <f t="shared" si="168"/>
        <v>3.5706099999999998E-2</v>
      </c>
      <c r="AE154" s="2">
        <f t="shared" si="168"/>
        <v>2.3832699999999998E-2</v>
      </c>
      <c r="AF154" s="2">
        <f t="shared" si="168"/>
        <v>2.7267199999999998E-2</v>
      </c>
      <c r="AG154" s="2">
        <f t="shared" si="168"/>
        <v>2.3031966666666667E-2</v>
      </c>
      <c r="AH154" s="2">
        <f t="shared" si="168"/>
        <v>1.8812366666666667E-2</v>
      </c>
      <c r="AI154" s="2">
        <f t="shared" si="168"/>
        <v>2.93618E-2</v>
      </c>
      <c r="AJ154" s="2">
        <f t="shared" si="168"/>
        <v>3.7192166666666665E-2</v>
      </c>
      <c r="AK154" s="2">
        <f t="shared" ref="AK154:BP154" si="169">(AK58/1000000)/$A154</f>
        <v>2.9387966666666664E-2</v>
      </c>
      <c r="AL154" s="2">
        <f t="shared" si="169"/>
        <v>2.9053633333333332E-2</v>
      </c>
      <c r="AM154" s="2">
        <f t="shared" si="169"/>
        <v>3.7305499999999998E-2</v>
      </c>
      <c r="AN154" s="2">
        <f t="shared" si="169"/>
        <v>1.8022866666666668E-2</v>
      </c>
      <c r="AO154" s="2">
        <f t="shared" si="169"/>
        <v>2.5412933333333332E-2</v>
      </c>
      <c r="AP154" s="2">
        <f t="shared" si="169"/>
        <v>3.3309200000000004E-2</v>
      </c>
      <c r="AQ154" s="2">
        <f t="shared" si="169"/>
        <v>4.6399366666666664E-2</v>
      </c>
      <c r="AR154" s="2">
        <f t="shared" si="169"/>
        <v>3.8562366666666667E-2</v>
      </c>
      <c r="AS154" s="2">
        <f t="shared" si="169"/>
        <v>4.10745E-2</v>
      </c>
      <c r="AT154" s="2">
        <f t="shared" si="169"/>
        <v>3.9765000000000002E-2</v>
      </c>
      <c r="AU154" s="2">
        <f t="shared" si="169"/>
        <v>2.7421933333333332E-2</v>
      </c>
      <c r="AV154" s="2">
        <f t="shared" si="169"/>
        <v>4.784653333333333E-2</v>
      </c>
      <c r="AW154" s="2">
        <f t="shared" si="169"/>
        <v>4.0815466666666668E-2</v>
      </c>
      <c r="AX154" s="2">
        <f t="shared" si="169"/>
        <v>5.2066633333333327E-2</v>
      </c>
      <c r="AY154" s="2">
        <f t="shared" si="169"/>
        <v>4.2593933333333327E-2</v>
      </c>
      <c r="AZ154" s="2">
        <f t="shared" si="169"/>
        <v>5.5323266666666662E-2</v>
      </c>
      <c r="BA154" s="2">
        <f t="shared" si="169"/>
        <v>3.7375100000000001E-2</v>
      </c>
      <c r="BB154" s="2">
        <f t="shared" si="169"/>
        <v>8.4262133333333336E-2</v>
      </c>
      <c r="BC154" s="2">
        <f t="shared" si="169"/>
        <v>4.8243000000000001E-2</v>
      </c>
      <c r="BD154" s="2">
        <f t="shared" si="169"/>
        <v>5.5190199999999995E-2</v>
      </c>
      <c r="BE154" s="2">
        <f t="shared" si="169"/>
        <v>6.2837633333333337E-2</v>
      </c>
      <c r="BF154" s="2">
        <f t="shared" si="169"/>
        <v>5.4321700000000001E-2</v>
      </c>
      <c r="BG154" s="2">
        <f t="shared" si="169"/>
        <v>6.10628E-2</v>
      </c>
      <c r="BH154" s="2">
        <f t="shared" si="169"/>
        <v>3.5515900000000003E-2</v>
      </c>
      <c r="BI154" s="2">
        <f t="shared" si="169"/>
        <v>0</v>
      </c>
      <c r="BJ154" s="2">
        <f t="shared" si="169"/>
        <v>0</v>
      </c>
      <c r="BK154" s="2">
        <f t="shared" si="169"/>
        <v>0</v>
      </c>
      <c r="BL154" s="2">
        <f t="shared" si="169"/>
        <v>0</v>
      </c>
      <c r="BM154" s="2">
        <f t="shared" si="169"/>
        <v>0</v>
      </c>
      <c r="BN154" s="2">
        <f t="shared" si="169"/>
        <v>0</v>
      </c>
      <c r="BO154" s="2">
        <f t="shared" si="169"/>
        <v>0</v>
      </c>
      <c r="BP154" s="2">
        <f t="shared" si="169"/>
        <v>0</v>
      </c>
      <c r="BQ154" s="2">
        <f t="shared" ref="BQ154:CN154" si="170">(BQ58/1000000)/$A154</f>
        <v>0</v>
      </c>
      <c r="BR154" s="2">
        <f t="shared" si="170"/>
        <v>0</v>
      </c>
      <c r="BS154" s="2">
        <f t="shared" si="170"/>
        <v>0</v>
      </c>
      <c r="BT154" s="2">
        <f t="shared" si="170"/>
        <v>0</v>
      </c>
      <c r="BU154" s="2">
        <f t="shared" si="170"/>
        <v>0</v>
      </c>
      <c r="BV154" s="2">
        <f t="shared" si="170"/>
        <v>0</v>
      </c>
      <c r="BW154" s="2">
        <f t="shared" si="170"/>
        <v>0</v>
      </c>
      <c r="BX154" s="2">
        <f t="shared" si="170"/>
        <v>0</v>
      </c>
      <c r="BY154" s="2">
        <f t="shared" si="170"/>
        <v>0</v>
      </c>
      <c r="BZ154" s="2">
        <f t="shared" si="170"/>
        <v>0</v>
      </c>
      <c r="CA154" s="2">
        <f t="shared" si="170"/>
        <v>0</v>
      </c>
      <c r="CB154" s="2">
        <f t="shared" si="170"/>
        <v>0</v>
      </c>
      <c r="CC154" s="2">
        <f t="shared" si="170"/>
        <v>0</v>
      </c>
      <c r="CD154" s="2">
        <f t="shared" si="170"/>
        <v>0</v>
      </c>
      <c r="CE154" s="2">
        <f t="shared" si="170"/>
        <v>0</v>
      </c>
      <c r="CF154" s="2">
        <f t="shared" si="170"/>
        <v>0</v>
      </c>
      <c r="CG154" s="2">
        <f t="shared" si="170"/>
        <v>0</v>
      </c>
      <c r="CH154" s="2">
        <f t="shared" si="170"/>
        <v>0</v>
      </c>
      <c r="CI154" s="2">
        <f t="shared" si="170"/>
        <v>0</v>
      </c>
      <c r="CJ154" s="2">
        <f t="shared" si="170"/>
        <v>0</v>
      </c>
      <c r="CK154" s="2">
        <f t="shared" si="170"/>
        <v>0</v>
      </c>
      <c r="CL154" s="2">
        <f t="shared" si="170"/>
        <v>0</v>
      </c>
      <c r="CM154" s="2">
        <f t="shared" si="170"/>
        <v>0</v>
      </c>
      <c r="CN154" s="2">
        <f t="shared" si="170"/>
        <v>0</v>
      </c>
    </row>
    <row r="155" spans="1:92" x14ac:dyDescent="0.2">
      <c r="A155" s="2">
        <v>31</v>
      </c>
      <c r="B155" s="3">
        <v>36069</v>
      </c>
      <c r="C155" s="2">
        <f t="shared" si="119"/>
        <v>3.5540802903225805</v>
      </c>
      <c r="D155" s="2">
        <f t="shared" si="119"/>
        <v>3.6950290322580646E-2</v>
      </c>
      <c r="E155" s="2">
        <f t="shared" ref="E155:AJ155" si="171">(E59/1000000)/$A155</f>
        <v>8.0317741935483876E-3</v>
      </c>
      <c r="F155" s="2">
        <f t="shared" si="171"/>
        <v>1.8353032258064516E-2</v>
      </c>
      <c r="G155" s="2">
        <f t="shared" si="171"/>
        <v>1.5533258064516128E-2</v>
      </c>
      <c r="H155" s="2">
        <f t="shared" si="171"/>
        <v>1.4339354838709678E-2</v>
      </c>
      <c r="I155" s="2">
        <f t="shared" si="171"/>
        <v>1.2587000000000001E-2</v>
      </c>
      <c r="J155" s="2">
        <f t="shared" si="171"/>
        <v>1.3814645161290324E-2</v>
      </c>
      <c r="K155" s="2">
        <f t="shared" si="171"/>
        <v>1.5580064516129033E-2</v>
      </c>
      <c r="L155" s="2">
        <f t="shared" si="171"/>
        <v>1.6769516129032255E-2</v>
      </c>
      <c r="M155" s="2">
        <f t="shared" si="171"/>
        <v>1.3502806451612902E-2</v>
      </c>
      <c r="N155" s="2">
        <f t="shared" si="171"/>
        <v>7.3601129032258072E-2</v>
      </c>
      <c r="O155" s="2">
        <f t="shared" si="171"/>
        <v>1.3559193548387097E-2</v>
      </c>
      <c r="P155" s="2">
        <f t="shared" si="171"/>
        <v>2.086383870967742E-2</v>
      </c>
      <c r="Q155" s="2">
        <f t="shared" si="171"/>
        <v>1.3675483870967741E-2</v>
      </c>
      <c r="R155" s="2">
        <f t="shared" si="171"/>
        <v>1.4203612903225806E-2</v>
      </c>
      <c r="S155" s="2">
        <f t="shared" si="171"/>
        <v>2.2421193548387099E-2</v>
      </c>
      <c r="T155" s="2">
        <f t="shared" si="171"/>
        <v>2.0087709677419355E-2</v>
      </c>
      <c r="U155" s="2">
        <f t="shared" si="171"/>
        <v>1.8025483870967741E-2</v>
      </c>
      <c r="V155" s="2">
        <f t="shared" si="171"/>
        <v>2.1589387096774191E-2</v>
      </c>
      <c r="W155" s="2">
        <f t="shared" si="171"/>
        <v>1.657793548387097E-2</v>
      </c>
      <c r="X155" s="2">
        <f t="shared" si="171"/>
        <v>1.2830709677419354E-2</v>
      </c>
      <c r="Y155" s="2">
        <f t="shared" si="171"/>
        <v>3.486883870967742E-2</v>
      </c>
      <c r="Z155" s="2">
        <f t="shared" si="171"/>
        <v>2.6740870967741935E-2</v>
      </c>
      <c r="AA155" s="2">
        <f t="shared" si="171"/>
        <v>1.1540032258064515E-2</v>
      </c>
      <c r="AB155" s="2">
        <f t="shared" si="171"/>
        <v>2.0276677419354839E-2</v>
      </c>
      <c r="AC155" s="2">
        <f t="shared" si="171"/>
        <v>1.4833935483870967E-2</v>
      </c>
      <c r="AD155" s="2">
        <f t="shared" si="171"/>
        <v>3.5651161290322579E-2</v>
      </c>
      <c r="AE155" s="2">
        <f t="shared" si="171"/>
        <v>2.292641935483871E-2</v>
      </c>
      <c r="AF155" s="2">
        <f t="shared" si="171"/>
        <v>2.6878032258064517E-2</v>
      </c>
      <c r="AG155" s="2">
        <f t="shared" si="171"/>
        <v>2.3741483870967743E-2</v>
      </c>
      <c r="AH155" s="2">
        <f t="shared" si="171"/>
        <v>1.6935193548387097E-2</v>
      </c>
      <c r="AI155" s="2">
        <f t="shared" si="171"/>
        <v>2.9738677419354841E-2</v>
      </c>
      <c r="AJ155" s="2">
        <f t="shared" si="171"/>
        <v>3.4614225806451612E-2</v>
      </c>
      <c r="AK155" s="2">
        <f t="shared" ref="AK155:BP155" si="172">(AK59/1000000)/$A155</f>
        <v>2.7288870967741935E-2</v>
      </c>
      <c r="AL155" s="2">
        <f t="shared" si="172"/>
        <v>2.8086548387096774E-2</v>
      </c>
      <c r="AM155" s="2">
        <f t="shared" si="172"/>
        <v>3.4027193548387097E-2</v>
      </c>
      <c r="AN155" s="2">
        <f t="shared" si="172"/>
        <v>1.5152741935483872E-2</v>
      </c>
      <c r="AO155" s="2">
        <f t="shared" si="172"/>
        <v>2.4223612903225809E-2</v>
      </c>
      <c r="AP155" s="2">
        <f t="shared" si="172"/>
        <v>3.1653000000000001E-2</v>
      </c>
      <c r="AQ155" s="2">
        <f t="shared" si="172"/>
        <v>4.3427129032258066E-2</v>
      </c>
      <c r="AR155" s="2">
        <f t="shared" si="172"/>
        <v>3.6296516129032258E-2</v>
      </c>
      <c r="AS155" s="2">
        <f t="shared" si="172"/>
        <v>4.195283870967742E-2</v>
      </c>
      <c r="AT155" s="2">
        <f t="shared" si="172"/>
        <v>3.7579580645161294E-2</v>
      </c>
      <c r="AU155" s="2">
        <f t="shared" si="172"/>
        <v>2.4440612903225807E-2</v>
      </c>
      <c r="AV155" s="2">
        <f t="shared" si="172"/>
        <v>4.4116129032258061E-2</v>
      </c>
      <c r="AW155" s="2">
        <f t="shared" si="172"/>
        <v>3.8425032258064519E-2</v>
      </c>
      <c r="AX155" s="2">
        <f t="shared" si="172"/>
        <v>4.6687903225806453E-2</v>
      </c>
      <c r="AY155" s="2">
        <f t="shared" si="172"/>
        <v>4.1775580645161285E-2</v>
      </c>
      <c r="AZ155" s="2">
        <f t="shared" si="172"/>
        <v>5.0689096774193546E-2</v>
      </c>
      <c r="BA155" s="2">
        <f t="shared" si="172"/>
        <v>3.6034838709677421E-2</v>
      </c>
      <c r="BB155" s="2">
        <f t="shared" si="172"/>
        <v>7.6308774193548382E-2</v>
      </c>
      <c r="BC155" s="2">
        <f t="shared" si="172"/>
        <v>4.5225064516129031E-2</v>
      </c>
      <c r="BD155" s="2">
        <f t="shared" si="172"/>
        <v>5.6915483870967745E-2</v>
      </c>
      <c r="BE155" s="2">
        <f t="shared" si="172"/>
        <v>6.0319096774193552E-2</v>
      </c>
      <c r="BF155" s="2">
        <f t="shared" si="172"/>
        <v>4.795174193548387E-2</v>
      </c>
      <c r="BG155" s="2">
        <f t="shared" si="172"/>
        <v>6.6592032258064524E-2</v>
      </c>
      <c r="BH155" s="2">
        <f t="shared" si="172"/>
        <v>5.6664193548387101E-2</v>
      </c>
      <c r="BI155" s="2">
        <f t="shared" si="172"/>
        <v>3.6400161290322586E-2</v>
      </c>
      <c r="BJ155" s="2">
        <f t="shared" si="172"/>
        <v>0</v>
      </c>
      <c r="BK155" s="2">
        <f t="shared" si="172"/>
        <v>0</v>
      </c>
      <c r="BL155" s="2">
        <f t="shared" si="172"/>
        <v>0</v>
      </c>
      <c r="BM155" s="2">
        <f t="shared" si="172"/>
        <v>0</v>
      </c>
      <c r="BN155" s="2">
        <f t="shared" si="172"/>
        <v>0</v>
      </c>
      <c r="BO155" s="2">
        <f t="shared" si="172"/>
        <v>0</v>
      </c>
      <c r="BP155" s="2">
        <f t="shared" si="172"/>
        <v>0</v>
      </c>
      <c r="BQ155" s="2">
        <f t="shared" ref="BQ155:CN155" si="173">(BQ59/1000000)/$A155</f>
        <v>0</v>
      </c>
      <c r="BR155" s="2">
        <f t="shared" si="173"/>
        <v>0</v>
      </c>
      <c r="BS155" s="2">
        <f t="shared" si="173"/>
        <v>0</v>
      </c>
      <c r="BT155" s="2">
        <f t="shared" si="173"/>
        <v>0</v>
      </c>
      <c r="BU155" s="2">
        <f t="shared" si="173"/>
        <v>0</v>
      </c>
      <c r="BV155" s="2">
        <f t="shared" si="173"/>
        <v>0</v>
      </c>
      <c r="BW155" s="2">
        <f t="shared" si="173"/>
        <v>0</v>
      </c>
      <c r="BX155" s="2">
        <f t="shared" si="173"/>
        <v>0</v>
      </c>
      <c r="BY155" s="2">
        <f t="shared" si="173"/>
        <v>0</v>
      </c>
      <c r="BZ155" s="2">
        <f t="shared" si="173"/>
        <v>0</v>
      </c>
      <c r="CA155" s="2">
        <f t="shared" si="173"/>
        <v>0</v>
      </c>
      <c r="CB155" s="2">
        <f t="shared" si="173"/>
        <v>0</v>
      </c>
      <c r="CC155" s="2">
        <f t="shared" si="173"/>
        <v>0</v>
      </c>
      <c r="CD155" s="2">
        <f t="shared" si="173"/>
        <v>0</v>
      </c>
      <c r="CE155" s="2">
        <f t="shared" si="173"/>
        <v>0</v>
      </c>
      <c r="CF155" s="2">
        <f t="shared" si="173"/>
        <v>0</v>
      </c>
      <c r="CG155" s="2">
        <f t="shared" si="173"/>
        <v>0</v>
      </c>
      <c r="CH155" s="2">
        <f t="shared" si="173"/>
        <v>0</v>
      </c>
      <c r="CI155" s="2">
        <f t="shared" si="173"/>
        <v>0</v>
      </c>
      <c r="CJ155" s="2">
        <f t="shared" si="173"/>
        <v>0</v>
      </c>
      <c r="CK155" s="2">
        <f t="shared" si="173"/>
        <v>0</v>
      </c>
      <c r="CL155" s="2">
        <f t="shared" si="173"/>
        <v>0</v>
      </c>
      <c r="CM155" s="2">
        <f t="shared" si="173"/>
        <v>0</v>
      </c>
      <c r="CN155" s="2">
        <f t="shared" si="173"/>
        <v>0</v>
      </c>
    </row>
    <row r="156" spans="1:92" x14ac:dyDescent="0.2">
      <c r="A156" s="2">
        <v>30</v>
      </c>
      <c r="B156" s="3">
        <v>36100</v>
      </c>
      <c r="C156" s="2">
        <f t="shared" si="119"/>
        <v>3.5463740666666665</v>
      </c>
      <c r="D156" s="2">
        <f t="shared" si="119"/>
        <v>3.2838866666666668E-2</v>
      </c>
      <c r="E156" s="2">
        <f t="shared" ref="E156:AJ156" si="174">(E60/1000000)/$A156</f>
        <v>8.7953333333333321E-3</v>
      </c>
      <c r="F156" s="2">
        <f t="shared" si="174"/>
        <v>1.8060799999999998E-2</v>
      </c>
      <c r="G156" s="2">
        <f t="shared" si="174"/>
        <v>1.5130766666666667E-2</v>
      </c>
      <c r="H156" s="2">
        <f t="shared" si="174"/>
        <v>1.4300366666666666E-2</v>
      </c>
      <c r="I156" s="2">
        <f t="shared" si="174"/>
        <v>1.1127066666666666E-2</v>
      </c>
      <c r="J156" s="2">
        <f t="shared" si="174"/>
        <v>1.3984233333333334E-2</v>
      </c>
      <c r="K156" s="2">
        <f t="shared" si="174"/>
        <v>1.52014E-2</v>
      </c>
      <c r="L156" s="2">
        <f t="shared" si="174"/>
        <v>1.6152033333333333E-2</v>
      </c>
      <c r="M156" s="2">
        <f t="shared" si="174"/>
        <v>1.3082100000000001E-2</v>
      </c>
      <c r="N156" s="2">
        <f t="shared" si="174"/>
        <v>7.4739000000000014E-2</v>
      </c>
      <c r="O156" s="2">
        <f t="shared" si="174"/>
        <v>1.5089666666666666E-2</v>
      </c>
      <c r="P156" s="2">
        <f t="shared" si="174"/>
        <v>1.9586533333333333E-2</v>
      </c>
      <c r="Q156" s="2">
        <f t="shared" si="174"/>
        <v>1.28103E-2</v>
      </c>
      <c r="R156" s="2">
        <f t="shared" si="174"/>
        <v>1.4708633333333334E-2</v>
      </c>
      <c r="S156" s="2">
        <f t="shared" si="174"/>
        <v>2.1435366666666667E-2</v>
      </c>
      <c r="T156" s="2">
        <f t="shared" si="174"/>
        <v>2.1002233333333335E-2</v>
      </c>
      <c r="U156" s="2">
        <f t="shared" si="174"/>
        <v>1.8498366666666665E-2</v>
      </c>
      <c r="V156" s="2">
        <f t="shared" si="174"/>
        <v>2.1127566666666667E-2</v>
      </c>
      <c r="W156" s="2">
        <f t="shared" si="174"/>
        <v>1.66368E-2</v>
      </c>
      <c r="X156" s="2">
        <f t="shared" si="174"/>
        <v>1.2681333333333333E-2</v>
      </c>
      <c r="Y156" s="2">
        <f t="shared" si="174"/>
        <v>3.391396666666667E-2</v>
      </c>
      <c r="Z156" s="2">
        <f t="shared" si="174"/>
        <v>2.6021666666666665E-2</v>
      </c>
      <c r="AA156" s="2">
        <f t="shared" si="174"/>
        <v>1.2362366666666668E-2</v>
      </c>
      <c r="AB156" s="2">
        <f t="shared" si="174"/>
        <v>2.0491166666666668E-2</v>
      </c>
      <c r="AC156" s="2">
        <f t="shared" si="174"/>
        <v>1.4632299999999999E-2</v>
      </c>
      <c r="AD156" s="2">
        <f t="shared" si="174"/>
        <v>3.1873699999999998E-2</v>
      </c>
      <c r="AE156" s="2">
        <f t="shared" si="174"/>
        <v>2.3586233333333331E-2</v>
      </c>
      <c r="AF156" s="2">
        <f t="shared" si="174"/>
        <v>2.3249566666666666E-2</v>
      </c>
      <c r="AG156" s="2">
        <f t="shared" si="174"/>
        <v>2.3929499999999999E-2</v>
      </c>
      <c r="AH156" s="2">
        <f t="shared" si="174"/>
        <v>1.6146199999999999E-2</v>
      </c>
      <c r="AI156" s="2">
        <f t="shared" si="174"/>
        <v>3.0054733333333337E-2</v>
      </c>
      <c r="AJ156" s="2">
        <f t="shared" si="174"/>
        <v>3.4624533333333339E-2</v>
      </c>
      <c r="AK156" s="2">
        <f t="shared" ref="AK156:BP156" si="175">(AK60/1000000)/$A156</f>
        <v>2.7584133333333333E-2</v>
      </c>
      <c r="AL156" s="2">
        <f t="shared" si="175"/>
        <v>2.7902833333333332E-2</v>
      </c>
      <c r="AM156" s="2">
        <f t="shared" si="175"/>
        <v>3.4796433333333335E-2</v>
      </c>
      <c r="AN156" s="2">
        <f t="shared" si="175"/>
        <v>1.4560033333333333E-2</v>
      </c>
      <c r="AO156" s="2">
        <f t="shared" si="175"/>
        <v>2.3512633333333331E-2</v>
      </c>
      <c r="AP156" s="2">
        <f t="shared" si="175"/>
        <v>3.0553766666666666E-2</v>
      </c>
      <c r="AQ156" s="2">
        <f t="shared" si="175"/>
        <v>4.4448333333333333E-2</v>
      </c>
      <c r="AR156" s="2">
        <f t="shared" si="175"/>
        <v>3.573493333333333E-2</v>
      </c>
      <c r="AS156" s="2">
        <f t="shared" si="175"/>
        <v>4.1971699999999994E-2</v>
      </c>
      <c r="AT156" s="2">
        <f t="shared" si="175"/>
        <v>3.5890533333333335E-2</v>
      </c>
      <c r="AU156" s="2">
        <f t="shared" si="175"/>
        <v>2.4399733333333333E-2</v>
      </c>
      <c r="AV156" s="2">
        <f t="shared" si="175"/>
        <v>4.3935766666666667E-2</v>
      </c>
      <c r="AW156" s="2">
        <f t="shared" si="175"/>
        <v>3.8622533333333334E-2</v>
      </c>
      <c r="AX156" s="2">
        <f t="shared" si="175"/>
        <v>4.3874966666666668E-2</v>
      </c>
      <c r="AY156" s="2">
        <f t="shared" si="175"/>
        <v>3.8434533333333333E-2</v>
      </c>
      <c r="AZ156" s="2">
        <f t="shared" si="175"/>
        <v>5.0419033333333335E-2</v>
      </c>
      <c r="BA156" s="2">
        <f t="shared" si="175"/>
        <v>3.3041966666666665E-2</v>
      </c>
      <c r="BB156" s="2">
        <f t="shared" si="175"/>
        <v>7.2175000000000003E-2</v>
      </c>
      <c r="BC156" s="2">
        <f t="shared" si="175"/>
        <v>4.2628966666666671E-2</v>
      </c>
      <c r="BD156" s="2">
        <f t="shared" si="175"/>
        <v>5.6204800000000006E-2</v>
      </c>
      <c r="BE156" s="2">
        <f t="shared" si="175"/>
        <v>6.1494266666666665E-2</v>
      </c>
      <c r="BF156" s="2">
        <f t="shared" si="175"/>
        <v>4.3592700000000005E-2</v>
      </c>
      <c r="BG156" s="2">
        <f t="shared" si="175"/>
        <v>6.1569766666666671E-2</v>
      </c>
      <c r="BH156" s="2">
        <f t="shared" si="175"/>
        <v>5.4249033333333328E-2</v>
      </c>
      <c r="BI156" s="2">
        <f t="shared" si="175"/>
        <v>5.2757000000000005E-2</v>
      </c>
      <c r="BJ156" s="2">
        <f t="shared" si="175"/>
        <v>3.2458599999999997E-2</v>
      </c>
      <c r="BK156" s="2">
        <f t="shared" si="175"/>
        <v>0</v>
      </c>
      <c r="BL156" s="2">
        <f t="shared" si="175"/>
        <v>0</v>
      </c>
      <c r="BM156" s="2">
        <f t="shared" si="175"/>
        <v>0</v>
      </c>
      <c r="BN156" s="2">
        <f t="shared" si="175"/>
        <v>0</v>
      </c>
      <c r="BO156" s="2">
        <f t="shared" si="175"/>
        <v>0</v>
      </c>
      <c r="BP156" s="2">
        <f t="shared" si="175"/>
        <v>0</v>
      </c>
      <c r="BQ156" s="2">
        <f t="shared" ref="BQ156:CN156" si="176">(BQ60/1000000)/$A156</f>
        <v>0</v>
      </c>
      <c r="BR156" s="2">
        <f t="shared" si="176"/>
        <v>0</v>
      </c>
      <c r="BS156" s="2">
        <f t="shared" si="176"/>
        <v>0</v>
      </c>
      <c r="BT156" s="2">
        <f t="shared" si="176"/>
        <v>0</v>
      </c>
      <c r="BU156" s="2">
        <f t="shared" si="176"/>
        <v>0</v>
      </c>
      <c r="BV156" s="2">
        <f t="shared" si="176"/>
        <v>0</v>
      </c>
      <c r="BW156" s="2">
        <f t="shared" si="176"/>
        <v>0</v>
      </c>
      <c r="BX156" s="2">
        <f t="shared" si="176"/>
        <v>0</v>
      </c>
      <c r="BY156" s="2">
        <f t="shared" si="176"/>
        <v>0</v>
      </c>
      <c r="BZ156" s="2">
        <f t="shared" si="176"/>
        <v>0</v>
      </c>
      <c r="CA156" s="2">
        <f t="shared" si="176"/>
        <v>0</v>
      </c>
      <c r="CB156" s="2">
        <f t="shared" si="176"/>
        <v>0</v>
      </c>
      <c r="CC156" s="2">
        <f t="shared" si="176"/>
        <v>0</v>
      </c>
      <c r="CD156" s="2">
        <f t="shared" si="176"/>
        <v>0</v>
      </c>
      <c r="CE156" s="2">
        <f t="shared" si="176"/>
        <v>0</v>
      </c>
      <c r="CF156" s="2">
        <f t="shared" si="176"/>
        <v>0</v>
      </c>
      <c r="CG156" s="2">
        <f t="shared" si="176"/>
        <v>0</v>
      </c>
      <c r="CH156" s="2">
        <f t="shared" si="176"/>
        <v>0</v>
      </c>
      <c r="CI156" s="2">
        <f t="shared" si="176"/>
        <v>0</v>
      </c>
      <c r="CJ156" s="2">
        <f t="shared" si="176"/>
        <v>0</v>
      </c>
      <c r="CK156" s="2">
        <f t="shared" si="176"/>
        <v>0</v>
      </c>
      <c r="CL156" s="2">
        <f t="shared" si="176"/>
        <v>0</v>
      </c>
      <c r="CM156" s="2">
        <f t="shared" si="176"/>
        <v>0</v>
      </c>
      <c r="CN156" s="2">
        <f t="shared" si="176"/>
        <v>0</v>
      </c>
    </row>
    <row r="157" spans="1:92" x14ac:dyDescent="0.2">
      <c r="A157" s="2">
        <v>31</v>
      </c>
      <c r="B157" s="3">
        <v>36130</v>
      </c>
      <c r="C157" s="2">
        <f t="shared" si="119"/>
        <v>3.3517789354838707</v>
      </c>
      <c r="D157" s="2">
        <f t="shared" si="119"/>
        <v>3.225283870967742E-2</v>
      </c>
      <c r="E157" s="2">
        <f t="shared" ref="E157:AJ157" si="177">(E61/1000000)/$A157</f>
        <v>7.8869677419354835E-3</v>
      </c>
      <c r="F157" s="2">
        <f t="shared" si="177"/>
        <v>1.6829387096774194E-2</v>
      </c>
      <c r="G157" s="2">
        <f t="shared" si="177"/>
        <v>1.337567741935484E-2</v>
      </c>
      <c r="H157" s="2">
        <f t="shared" si="177"/>
        <v>1.3444645161290323E-2</v>
      </c>
      <c r="I157" s="2">
        <f t="shared" si="177"/>
        <v>1.1578032258064516E-2</v>
      </c>
      <c r="J157" s="2">
        <f t="shared" si="177"/>
        <v>1.3939032258064516E-2</v>
      </c>
      <c r="K157" s="2">
        <f t="shared" si="177"/>
        <v>1.4463774193548388E-2</v>
      </c>
      <c r="L157" s="2">
        <f t="shared" si="177"/>
        <v>1.6323000000000001E-2</v>
      </c>
      <c r="M157" s="2">
        <f t="shared" si="177"/>
        <v>1.2783935483870967E-2</v>
      </c>
      <c r="N157" s="2">
        <f t="shared" si="177"/>
        <v>6.8652774193548385E-2</v>
      </c>
      <c r="O157" s="2">
        <f t="shared" si="177"/>
        <v>1.5430967741935484E-2</v>
      </c>
      <c r="P157" s="2">
        <f t="shared" si="177"/>
        <v>1.8699096774193548E-2</v>
      </c>
      <c r="Q157" s="2">
        <f t="shared" si="177"/>
        <v>1.2006354838709677E-2</v>
      </c>
      <c r="R157" s="2">
        <f t="shared" si="177"/>
        <v>1.5370709677419356E-2</v>
      </c>
      <c r="S157" s="2">
        <f t="shared" si="177"/>
        <v>2.0072516129032259E-2</v>
      </c>
      <c r="T157" s="2">
        <f t="shared" si="177"/>
        <v>1.8616225806451614E-2</v>
      </c>
      <c r="U157" s="2">
        <f t="shared" si="177"/>
        <v>1.6813870967741933E-2</v>
      </c>
      <c r="V157" s="2">
        <f t="shared" si="177"/>
        <v>2.0756903225806454E-2</v>
      </c>
      <c r="W157" s="2">
        <f t="shared" si="177"/>
        <v>1.515025806451613E-2</v>
      </c>
      <c r="X157" s="2">
        <f t="shared" si="177"/>
        <v>1.2986032258064516E-2</v>
      </c>
      <c r="Y157" s="2">
        <f t="shared" si="177"/>
        <v>3.1543451612903228E-2</v>
      </c>
      <c r="Z157" s="2">
        <f t="shared" si="177"/>
        <v>2.3809064516129033E-2</v>
      </c>
      <c r="AA157" s="2">
        <f t="shared" si="177"/>
        <v>1.0938387096774194E-2</v>
      </c>
      <c r="AB157" s="2">
        <f t="shared" si="177"/>
        <v>1.9164645161290322E-2</v>
      </c>
      <c r="AC157" s="2">
        <f t="shared" si="177"/>
        <v>1.3700967741935483E-2</v>
      </c>
      <c r="AD157" s="2">
        <f t="shared" si="177"/>
        <v>2.7382451612903227E-2</v>
      </c>
      <c r="AE157" s="2">
        <f t="shared" si="177"/>
        <v>2.2652225806451615E-2</v>
      </c>
      <c r="AF157" s="2">
        <f t="shared" si="177"/>
        <v>2.425390322580645E-2</v>
      </c>
      <c r="AG157" s="2">
        <f t="shared" si="177"/>
        <v>2.3089580645161291E-2</v>
      </c>
      <c r="AH157" s="2">
        <f t="shared" si="177"/>
        <v>1.5269806451612904E-2</v>
      </c>
      <c r="AI157" s="2">
        <f t="shared" si="177"/>
        <v>2.8860387096774194E-2</v>
      </c>
      <c r="AJ157" s="2">
        <f t="shared" si="177"/>
        <v>3.3104677419354842E-2</v>
      </c>
      <c r="AK157" s="2">
        <f t="shared" ref="AK157:BP157" si="178">(AK61/1000000)/$A157</f>
        <v>2.7423483870967741E-2</v>
      </c>
      <c r="AL157" s="2">
        <f t="shared" si="178"/>
        <v>2.5929645161290323E-2</v>
      </c>
      <c r="AM157" s="2">
        <f t="shared" si="178"/>
        <v>3.2155290322580646E-2</v>
      </c>
      <c r="AN157" s="2">
        <f t="shared" si="178"/>
        <v>1.3232129032258065E-2</v>
      </c>
      <c r="AO157" s="2">
        <f t="shared" si="178"/>
        <v>2.3288032258064518E-2</v>
      </c>
      <c r="AP157" s="2">
        <f t="shared" si="178"/>
        <v>2.9035096774193549E-2</v>
      </c>
      <c r="AQ157" s="2">
        <f t="shared" si="178"/>
        <v>4.2478290322580645E-2</v>
      </c>
      <c r="AR157" s="2">
        <f t="shared" si="178"/>
        <v>3.4009096774193545E-2</v>
      </c>
      <c r="AS157" s="2">
        <f t="shared" si="178"/>
        <v>4.0010258064516128E-2</v>
      </c>
      <c r="AT157" s="2">
        <f t="shared" si="178"/>
        <v>3.5050483870967743E-2</v>
      </c>
      <c r="AU157" s="2">
        <f t="shared" si="178"/>
        <v>2.2797741935483871E-2</v>
      </c>
      <c r="AV157" s="2">
        <f t="shared" si="178"/>
        <v>4.1646967741935485E-2</v>
      </c>
      <c r="AW157" s="2">
        <f t="shared" si="178"/>
        <v>3.6121870967741936E-2</v>
      </c>
      <c r="AX157" s="2">
        <f t="shared" si="178"/>
        <v>4.1591483870967741E-2</v>
      </c>
      <c r="AY157" s="2">
        <f t="shared" si="178"/>
        <v>3.4945258064516128E-2</v>
      </c>
      <c r="AZ157" s="2">
        <f t="shared" si="178"/>
        <v>4.5359838709677421E-2</v>
      </c>
      <c r="BA157" s="2">
        <f t="shared" si="178"/>
        <v>2.7643064516129034E-2</v>
      </c>
      <c r="BB157" s="2">
        <f t="shared" si="178"/>
        <v>6.5003903225806459E-2</v>
      </c>
      <c r="BC157" s="2">
        <f t="shared" si="178"/>
        <v>4.2235096774193549E-2</v>
      </c>
      <c r="BD157" s="2">
        <f t="shared" si="178"/>
        <v>5.6540645161290329E-2</v>
      </c>
      <c r="BE157" s="2">
        <f t="shared" si="178"/>
        <v>5.3021645161290328E-2</v>
      </c>
      <c r="BF157" s="2">
        <f t="shared" si="178"/>
        <v>3.6220967741935478E-2</v>
      </c>
      <c r="BG157" s="2">
        <f t="shared" si="178"/>
        <v>5.7723838709677421E-2</v>
      </c>
      <c r="BH157" s="2">
        <f t="shared" si="178"/>
        <v>4.8739677419354845E-2</v>
      </c>
      <c r="BI157" s="2">
        <f t="shared" si="178"/>
        <v>4.7968032258064515E-2</v>
      </c>
      <c r="BJ157" s="2">
        <f t="shared" si="178"/>
        <v>3.9563000000000001E-2</v>
      </c>
      <c r="BK157" s="2">
        <f t="shared" si="178"/>
        <v>1.4504741935483871E-2</v>
      </c>
      <c r="BL157" s="2">
        <f t="shared" si="178"/>
        <v>0</v>
      </c>
      <c r="BM157" s="2">
        <f t="shared" si="178"/>
        <v>0</v>
      </c>
      <c r="BN157" s="2">
        <f t="shared" si="178"/>
        <v>0</v>
      </c>
      <c r="BO157" s="2">
        <f t="shared" si="178"/>
        <v>0</v>
      </c>
      <c r="BP157" s="2">
        <f t="shared" si="178"/>
        <v>0</v>
      </c>
      <c r="BQ157" s="2">
        <f t="shared" ref="BQ157:CN157" si="179">(BQ61/1000000)/$A157</f>
        <v>0</v>
      </c>
      <c r="BR157" s="2">
        <f t="shared" si="179"/>
        <v>0</v>
      </c>
      <c r="BS157" s="2">
        <f t="shared" si="179"/>
        <v>0</v>
      </c>
      <c r="BT157" s="2">
        <f t="shared" si="179"/>
        <v>0</v>
      </c>
      <c r="BU157" s="2">
        <f t="shared" si="179"/>
        <v>0</v>
      </c>
      <c r="BV157" s="2">
        <f t="shared" si="179"/>
        <v>0</v>
      </c>
      <c r="BW157" s="2">
        <f t="shared" si="179"/>
        <v>0</v>
      </c>
      <c r="BX157" s="2">
        <f t="shared" si="179"/>
        <v>0</v>
      </c>
      <c r="BY157" s="2">
        <f t="shared" si="179"/>
        <v>0</v>
      </c>
      <c r="BZ157" s="2">
        <f t="shared" si="179"/>
        <v>0</v>
      </c>
      <c r="CA157" s="2">
        <f t="shared" si="179"/>
        <v>0</v>
      </c>
      <c r="CB157" s="2">
        <f t="shared" si="179"/>
        <v>0</v>
      </c>
      <c r="CC157" s="2">
        <f t="shared" si="179"/>
        <v>0</v>
      </c>
      <c r="CD157" s="2">
        <f t="shared" si="179"/>
        <v>0</v>
      </c>
      <c r="CE157" s="2">
        <f t="shared" si="179"/>
        <v>0</v>
      </c>
      <c r="CF157" s="2">
        <f t="shared" si="179"/>
        <v>0</v>
      </c>
      <c r="CG157" s="2">
        <f t="shared" si="179"/>
        <v>0</v>
      </c>
      <c r="CH157" s="2">
        <f t="shared" si="179"/>
        <v>0</v>
      </c>
      <c r="CI157" s="2">
        <f t="shared" si="179"/>
        <v>0</v>
      </c>
      <c r="CJ157" s="2">
        <f t="shared" si="179"/>
        <v>0</v>
      </c>
      <c r="CK157" s="2">
        <f t="shared" si="179"/>
        <v>0</v>
      </c>
      <c r="CL157" s="2">
        <f t="shared" si="179"/>
        <v>0</v>
      </c>
      <c r="CM157" s="2">
        <f t="shared" si="179"/>
        <v>0</v>
      </c>
      <c r="CN157" s="2">
        <f t="shared" si="179"/>
        <v>0</v>
      </c>
    </row>
    <row r="158" spans="1:92" x14ac:dyDescent="0.2">
      <c r="A158" s="2">
        <v>31</v>
      </c>
      <c r="B158" s="3">
        <v>36161</v>
      </c>
      <c r="C158" s="2">
        <f t="shared" ref="C158:D177" si="180">(C62/1000000)/$A158</f>
        <v>3.4545035806451616</v>
      </c>
      <c r="D158" s="2">
        <f t="shared" si="180"/>
        <v>3.3201225806451615E-2</v>
      </c>
      <c r="E158" s="2">
        <f t="shared" ref="E158:AJ158" si="181">(E62/1000000)/$A158</f>
        <v>8.1889032258064525E-3</v>
      </c>
      <c r="F158" s="2">
        <f t="shared" si="181"/>
        <v>1.6161580645161291E-2</v>
      </c>
      <c r="G158" s="2">
        <f t="shared" si="181"/>
        <v>1.4310483870967741E-2</v>
      </c>
      <c r="H158" s="2">
        <f t="shared" si="181"/>
        <v>1.3636709677419355E-2</v>
      </c>
      <c r="I158" s="2">
        <f t="shared" si="181"/>
        <v>1.1638032258064517E-2</v>
      </c>
      <c r="J158" s="2">
        <f t="shared" si="181"/>
        <v>1.3289451612903225E-2</v>
      </c>
      <c r="K158" s="2">
        <f t="shared" si="181"/>
        <v>1.465767741935484E-2</v>
      </c>
      <c r="L158" s="2">
        <f t="shared" si="181"/>
        <v>1.634977419354839E-2</v>
      </c>
      <c r="M158" s="2">
        <f t="shared" si="181"/>
        <v>1.2524580645161289E-2</v>
      </c>
      <c r="N158" s="2">
        <f t="shared" si="181"/>
        <v>7.1448806451612903E-2</v>
      </c>
      <c r="O158" s="2">
        <f t="shared" si="181"/>
        <v>1.5379032258064517E-2</v>
      </c>
      <c r="P158" s="2">
        <f t="shared" si="181"/>
        <v>1.8143645161290321E-2</v>
      </c>
      <c r="Q158" s="2">
        <f t="shared" si="181"/>
        <v>1.1806290322580645E-2</v>
      </c>
      <c r="R158" s="2">
        <f t="shared" si="181"/>
        <v>1.6794064516129033E-2</v>
      </c>
      <c r="S158" s="2">
        <f t="shared" si="181"/>
        <v>2.0281225806451614E-2</v>
      </c>
      <c r="T158" s="2">
        <f t="shared" si="181"/>
        <v>1.9583419354838712E-2</v>
      </c>
      <c r="U158" s="2">
        <f t="shared" si="181"/>
        <v>1.7878967741935484E-2</v>
      </c>
      <c r="V158" s="2">
        <f t="shared" si="181"/>
        <v>2.1509322580645161E-2</v>
      </c>
      <c r="W158" s="2">
        <f t="shared" si="181"/>
        <v>1.5558000000000001E-2</v>
      </c>
      <c r="X158" s="2">
        <f t="shared" si="181"/>
        <v>1.2644516129032259E-2</v>
      </c>
      <c r="Y158" s="2">
        <f t="shared" si="181"/>
        <v>3.4937677419354836E-2</v>
      </c>
      <c r="Z158" s="2">
        <f t="shared" si="181"/>
        <v>2.4168451612903229E-2</v>
      </c>
      <c r="AA158" s="2">
        <f t="shared" si="181"/>
        <v>1.0798516129032258E-2</v>
      </c>
      <c r="AB158" s="2">
        <f t="shared" si="181"/>
        <v>2.0383741935483871E-2</v>
      </c>
      <c r="AC158" s="2">
        <f t="shared" si="181"/>
        <v>1.4167967741935484E-2</v>
      </c>
      <c r="AD158" s="2">
        <f t="shared" si="181"/>
        <v>2.9074451612903226E-2</v>
      </c>
      <c r="AE158" s="2">
        <f t="shared" si="181"/>
        <v>2.8930612903225808E-2</v>
      </c>
      <c r="AF158" s="2">
        <f t="shared" si="181"/>
        <v>2.3730000000000001E-2</v>
      </c>
      <c r="AG158" s="2">
        <f t="shared" si="181"/>
        <v>2.2276451612903227E-2</v>
      </c>
      <c r="AH158" s="2">
        <f t="shared" si="181"/>
        <v>1.5589612903225806E-2</v>
      </c>
      <c r="AI158" s="2">
        <f t="shared" si="181"/>
        <v>2.7458903225806453E-2</v>
      </c>
      <c r="AJ158" s="2">
        <f t="shared" si="181"/>
        <v>3.3271483870967747E-2</v>
      </c>
      <c r="AK158" s="2">
        <f t="shared" ref="AK158:BP158" si="182">(AK62/1000000)/$A158</f>
        <v>2.8647838709677419E-2</v>
      </c>
      <c r="AL158" s="2">
        <f t="shared" si="182"/>
        <v>2.6187290322580645E-2</v>
      </c>
      <c r="AM158" s="2">
        <f t="shared" si="182"/>
        <v>3.2485096774193555E-2</v>
      </c>
      <c r="AN158" s="2">
        <f t="shared" si="182"/>
        <v>1.3790258064516128E-2</v>
      </c>
      <c r="AO158" s="2">
        <f t="shared" si="182"/>
        <v>2.2214483870967739E-2</v>
      </c>
      <c r="AP158" s="2">
        <f t="shared" si="182"/>
        <v>2.7627548387096777E-2</v>
      </c>
      <c r="AQ158" s="2">
        <f t="shared" si="182"/>
        <v>4.2168225806451611E-2</v>
      </c>
      <c r="AR158" s="2">
        <f t="shared" si="182"/>
        <v>3.2373290322580642E-2</v>
      </c>
      <c r="AS158" s="2">
        <f t="shared" si="182"/>
        <v>4.0537419354838712E-2</v>
      </c>
      <c r="AT158" s="2">
        <f t="shared" si="182"/>
        <v>3.4474999999999999E-2</v>
      </c>
      <c r="AU158" s="2">
        <f t="shared" si="182"/>
        <v>2.209890322580645E-2</v>
      </c>
      <c r="AV158" s="2">
        <f t="shared" si="182"/>
        <v>3.9574387096774195E-2</v>
      </c>
      <c r="AW158" s="2">
        <f t="shared" si="182"/>
        <v>3.4795E-2</v>
      </c>
      <c r="AX158" s="2">
        <f t="shared" si="182"/>
        <v>4.1742064516129031E-2</v>
      </c>
      <c r="AY158" s="2">
        <f t="shared" si="182"/>
        <v>3.4015870967741932E-2</v>
      </c>
      <c r="AZ158" s="2">
        <f t="shared" si="182"/>
        <v>4.1214483870967746E-2</v>
      </c>
      <c r="BA158" s="2">
        <f t="shared" si="182"/>
        <v>2.9109064516129032E-2</v>
      </c>
      <c r="BB158" s="2">
        <f t="shared" si="182"/>
        <v>6.4664451612903226E-2</v>
      </c>
      <c r="BC158" s="2">
        <f t="shared" si="182"/>
        <v>4.4408258064516135E-2</v>
      </c>
      <c r="BD158" s="2">
        <f t="shared" si="182"/>
        <v>4.9904322580645165E-2</v>
      </c>
      <c r="BE158" s="2">
        <f t="shared" si="182"/>
        <v>5.0882677419354844E-2</v>
      </c>
      <c r="BF158" s="2">
        <f t="shared" si="182"/>
        <v>3.5460612903225802E-2</v>
      </c>
      <c r="BG158" s="2">
        <f t="shared" si="182"/>
        <v>5.5360161290322576E-2</v>
      </c>
      <c r="BH158" s="2">
        <f t="shared" si="182"/>
        <v>4.5112387096774197E-2</v>
      </c>
      <c r="BI158" s="2">
        <f t="shared" si="182"/>
        <v>4.1297451612903227E-2</v>
      </c>
      <c r="BJ158" s="2">
        <f t="shared" si="182"/>
        <v>4.3252677419354839E-2</v>
      </c>
      <c r="BK158" s="2">
        <f t="shared" si="182"/>
        <v>3.7258741935483876E-2</v>
      </c>
      <c r="BL158" s="2">
        <f t="shared" si="182"/>
        <v>3.1586741935483872E-2</v>
      </c>
      <c r="BM158" s="2">
        <f t="shared" si="182"/>
        <v>0</v>
      </c>
      <c r="BN158" s="2">
        <f t="shared" si="182"/>
        <v>0</v>
      </c>
      <c r="BO158" s="2">
        <f t="shared" si="182"/>
        <v>0</v>
      </c>
      <c r="BP158" s="2">
        <f t="shared" si="182"/>
        <v>0</v>
      </c>
      <c r="BQ158" s="2">
        <f t="shared" ref="BQ158:CN158" si="183">(BQ62/1000000)/$A158</f>
        <v>0</v>
      </c>
      <c r="BR158" s="2">
        <f t="shared" si="183"/>
        <v>0</v>
      </c>
      <c r="BS158" s="2">
        <f t="shared" si="183"/>
        <v>0</v>
      </c>
      <c r="BT158" s="2">
        <f t="shared" si="183"/>
        <v>0</v>
      </c>
      <c r="BU158" s="2">
        <f t="shared" si="183"/>
        <v>0</v>
      </c>
      <c r="BV158" s="2">
        <f t="shared" si="183"/>
        <v>0</v>
      </c>
      <c r="BW158" s="2">
        <f t="shared" si="183"/>
        <v>0</v>
      </c>
      <c r="BX158" s="2">
        <f t="shared" si="183"/>
        <v>0</v>
      </c>
      <c r="BY158" s="2">
        <f t="shared" si="183"/>
        <v>0</v>
      </c>
      <c r="BZ158" s="2">
        <f t="shared" si="183"/>
        <v>0</v>
      </c>
      <c r="CA158" s="2">
        <f t="shared" si="183"/>
        <v>0</v>
      </c>
      <c r="CB158" s="2">
        <f t="shared" si="183"/>
        <v>0</v>
      </c>
      <c r="CC158" s="2">
        <f t="shared" si="183"/>
        <v>0</v>
      </c>
      <c r="CD158" s="2">
        <f t="shared" si="183"/>
        <v>0</v>
      </c>
      <c r="CE158" s="2">
        <f t="shared" si="183"/>
        <v>0</v>
      </c>
      <c r="CF158" s="2">
        <f t="shared" si="183"/>
        <v>0</v>
      </c>
      <c r="CG158" s="2">
        <f t="shared" si="183"/>
        <v>0</v>
      </c>
      <c r="CH158" s="2">
        <f t="shared" si="183"/>
        <v>0</v>
      </c>
      <c r="CI158" s="2">
        <f t="shared" si="183"/>
        <v>0</v>
      </c>
      <c r="CJ158" s="2">
        <f t="shared" si="183"/>
        <v>0</v>
      </c>
      <c r="CK158" s="2">
        <f t="shared" si="183"/>
        <v>0</v>
      </c>
      <c r="CL158" s="2">
        <f t="shared" si="183"/>
        <v>0</v>
      </c>
      <c r="CM158" s="2">
        <f t="shared" si="183"/>
        <v>0</v>
      </c>
      <c r="CN158" s="2">
        <f t="shared" si="183"/>
        <v>0</v>
      </c>
    </row>
    <row r="159" spans="1:92" x14ac:dyDescent="0.2">
      <c r="A159" s="2">
        <v>28</v>
      </c>
      <c r="B159" s="3">
        <v>36192</v>
      </c>
      <c r="C159" s="2">
        <f t="shared" si="180"/>
        <v>3.4778642500000001</v>
      </c>
      <c r="D159" s="2">
        <f t="shared" si="180"/>
        <v>3.2950928571428569E-2</v>
      </c>
      <c r="E159" s="2">
        <f t="shared" ref="E159:AJ159" si="184">(E63/1000000)/$A159</f>
        <v>7.7141785714285715E-3</v>
      </c>
      <c r="F159" s="2">
        <f t="shared" si="184"/>
        <v>1.6318357142857141E-2</v>
      </c>
      <c r="G159" s="2">
        <f t="shared" si="184"/>
        <v>1.3581178571428572E-2</v>
      </c>
      <c r="H159" s="2">
        <f t="shared" si="184"/>
        <v>1.3248214285714285E-2</v>
      </c>
      <c r="I159" s="2">
        <f t="shared" si="184"/>
        <v>1.3446214285714285E-2</v>
      </c>
      <c r="J159" s="2">
        <f t="shared" si="184"/>
        <v>1.3496999999999999E-2</v>
      </c>
      <c r="K159" s="2">
        <f t="shared" si="184"/>
        <v>1.4891571428571429E-2</v>
      </c>
      <c r="L159" s="2">
        <f t="shared" si="184"/>
        <v>1.6178214285714285E-2</v>
      </c>
      <c r="M159" s="2">
        <f t="shared" si="184"/>
        <v>1.211507142857143E-2</v>
      </c>
      <c r="N159" s="2">
        <f t="shared" si="184"/>
        <v>7.4759285714285709E-2</v>
      </c>
      <c r="O159" s="2">
        <f t="shared" si="184"/>
        <v>1.5480571428571429E-2</v>
      </c>
      <c r="P159" s="2">
        <f t="shared" si="184"/>
        <v>1.9077535714285714E-2</v>
      </c>
      <c r="Q159" s="2">
        <f t="shared" si="184"/>
        <v>1.1636464285714286E-2</v>
      </c>
      <c r="R159" s="2">
        <f t="shared" si="184"/>
        <v>1.5586892857142858E-2</v>
      </c>
      <c r="S159" s="2">
        <f t="shared" si="184"/>
        <v>1.9431428571428572E-2</v>
      </c>
      <c r="T159" s="2">
        <f t="shared" si="184"/>
        <v>1.8420535714285712E-2</v>
      </c>
      <c r="U159" s="2">
        <f t="shared" si="184"/>
        <v>1.7128607142857143E-2</v>
      </c>
      <c r="V159" s="2">
        <f t="shared" si="184"/>
        <v>2.1750321428571428E-2</v>
      </c>
      <c r="W159" s="2">
        <f t="shared" si="184"/>
        <v>1.5036249999999999E-2</v>
      </c>
      <c r="X159" s="2">
        <f t="shared" si="184"/>
        <v>1.3651464285714286E-2</v>
      </c>
      <c r="Y159" s="2">
        <f t="shared" si="184"/>
        <v>3.4622642857142859E-2</v>
      </c>
      <c r="Z159" s="2">
        <f t="shared" si="184"/>
        <v>2.393592857142857E-2</v>
      </c>
      <c r="AA159" s="2">
        <f t="shared" si="184"/>
        <v>1.1226357142857144E-2</v>
      </c>
      <c r="AB159" s="2">
        <f t="shared" si="184"/>
        <v>2.0754392857142857E-2</v>
      </c>
      <c r="AC159" s="2">
        <f t="shared" si="184"/>
        <v>1.4008785714285713E-2</v>
      </c>
      <c r="AD159" s="2">
        <f t="shared" si="184"/>
        <v>2.5005535714285713E-2</v>
      </c>
      <c r="AE159" s="2">
        <f t="shared" si="184"/>
        <v>2.1067499999999999E-2</v>
      </c>
      <c r="AF159" s="2">
        <f t="shared" si="184"/>
        <v>2.3801428571428574E-2</v>
      </c>
      <c r="AG159" s="2">
        <f t="shared" si="184"/>
        <v>2.1746607142857144E-2</v>
      </c>
      <c r="AH159" s="2">
        <f t="shared" si="184"/>
        <v>1.4876428571428572E-2</v>
      </c>
      <c r="AI159" s="2">
        <f t="shared" si="184"/>
        <v>2.5775142857142858E-2</v>
      </c>
      <c r="AJ159" s="2">
        <f t="shared" si="184"/>
        <v>3.3294749999999998E-2</v>
      </c>
      <c r="AK159" s="2">
        <f t="shared" ref="AK159:BP159" si="185">(AK63/1000000)/$A159</f>
        <v>2.6801999999999999E-2</v>
      </c>
      <c r="AL159" s="2">
        <f t="shared" si="185"/>
        <v>2.5826535714285715E-2</v>
      </c>
      <c r="AM159" s="2">
        <f t="shared" si="185"/>
        <v>3.1824642857142857E-2</v>
      </c>
      <c r="AN159" s="2">
        <f t="shared" si="185"/>
        <v>1.4096964285714286E-2</v>
      </c>
      <c r="AO159" s="2">
        <f t="shared" si="185"/>
        <v>2.098260714285714E-2</v>
      </c>
      <c r="AP159" s="2">
        <f t="shared" si="185"/>
        <v>2.7107821428571429E-2</v>
      </c>
      <c r="AQ159" s="2">
        <f t="shared" si="185"/>
        <v>4.3507857142857147E-2</v>
      </c>
      <c r="AR159" s="2">
        <f t="shared" si="185"/>
        <v>3.1952714285714286E-2</v>
      </c>
      <c r="AS159" s="2">
        <f t="shared" si="185"/>
        <v>3.9259857142857138E-2</v>
      </c>
      <c r="AT159" s="2">
        <f t="shared" si="185"/>
        <v>3.2822749999999998E-2</v>
      </c>
      <c r="AU159" s="2">
        <f t="shared" si="185"/>
        <v>2.1910000000000002E-2</v>
      </c>
      <c r="AV159" s="2">
        <f t="shared" si="185"/>
        <v>3.8585357142857143E-2</v>
      </c>
      <c r="AW159" s="2">
        <f t="shared" si="185"/>
        <v>3.3065607142857147E-2</v>
      </c>
      <c r="AX159" s="2">
        <f t="shared" si="185"/>
        <v>3.7763142857142863E-2</v>
      </c>
      <c r="AY159" s="2">
        <f t="shared" si="185"/>
        <v>3.2717142857142854E-2</v>
      </c>
      <c r="AZ159" s="2">
        <f t="shared" si="185"/>
        <v>3.8084857142857143E-2</v>
      </c>
      <c r="BA159" s="2">
        <f t="shared" si="185"/>
        <v>2.8719500000000002E-2</v>
      </c>
      <c r="BB159" s="2">
        <f t="shared" si="185"/>
        <v>6.3079964285714288E-2</v>
      </c>
      <c r="BC159" s="2">
        <f t="shared" si="185"/>
        <v>4.6728178571428573E-2</v>
      </c>
      <c r="BD159" s="2">
        <f t="shared" si="185"/>
        <v>5.6856035714285713E-2</v>
      </c>
      <c r="BE159" s="2">
        <f t="shared" si="185"/>
        <v>4.9585964285714282E-2</v>
      </c>
      <c r="BF159" s="2">
        <f t="shared" si="185"/>
        <v>3.4475678571428574E-2</v>
      </c>
      <c r="BG159" s="2">
        <f t="shared" si="185"/>
        <v>5.5579500000000004E-2</v>
      </c>
      <c r="BH159" s="2">
        <f t="shared" si="185"/>
        <v>4.2054071428571427E-2</v>
      </c>
      <c r="BI159" s="2">
        <f t="shared" si="185"/>
        <v>4.3968678571428568E-2</v>
      </c>
      <c r="BJ159" s="2">
        <f t="shared" si="185"/>
        <v>4.0490678571428573E-2</v>
      </c>
      <c r="BK159" s="2">
        <f t="shared" si="185"/>
        <v>3.6334785714285715E-2</v>
      </c>
      <c r="BL159" s="2">
        <f t="shared" si="185"/>
        <v>4.2034357142857144E-2</v>
      </c>
      <c r="BM159" s="2">
        <f t="shared" si="185"/>
        <v>2.5911357142857142E-2</v>
      </c>
      <c r="BN159" s="2">
        <f t="shared" si="185"/>
        <v>0</v>
      </c>
      <c r="BO159" s="2">
        <f t="shared" si="185"/>
        <v>0</v>
      </c>
      <c r="BP159" s="2">
        <f t="shared" si="185"/>
        <v>0</v>
      </c>
      <c r="BQ159" s="2">
        <f t="shared" ref="BQ159:CN159" si="186">(BQ63/1000000)/$A159</f>
        <v>0</v>
      </c>
      <c r="BR159" s="2">
        <f t="shared" si="186"/>
        <v>0</v>
      </c>
      <c r="BS159" s="2">
        <f t="shared" si="186"/>
        <v>0</v>
      </c>
      <c r="BT159" s="2">
        <f t="shared" si="186"/>
        <v>0</v>
      </c>
      <c r="BU159" s="2">
        <f t="shared" si="186"/>
        <v>0</v>
      </c>
      <c r="BV159" s="2">
        <f t="shared" si="186"/>
        <v>0</v>
      </c>
      <c r="BW159" s="2">
        <f t="shared" si="186"/>
        <v>0</v>
      </c>
      <c r="BX159" s="2">
        <f t="shared" si="186"/>
        <v>0</v>
      </c>
      <c r="BY159" s="2">
        <f t="shared" si="186"/>
        <v>0</v>
      </c>
      <c r="BZ159" s="2">
        <f t="shared" si="186"/>
        <v>0</v>
      </c>
      <c r="CA159" s="2">
        <f t="shared" si="186"/>
        <v>0</v>
      </c>
      <c r="CB159" s="2">
        <f t="shared" si="186"/>
        <v>0</v>
      </c>
      <c r="CC159" s="2">
        <f t="shared" si="186"/>
        <v>0</v>
      </c>
      <c r="CD159" s="2">
        <f t="shared" si="186"/>
        <v>0</v>
      </c>
      <c r="CE159" s="2">
        <f t="shared" si="186"/>
        <v>0</v>
      </c>
      <c r="CF159" s="2">
        <f t="shared" si="186"/>
        <v>0</v>
      </c>
      <c r="CG159" s="2">
        <f t="shared" si="186"/>
        <v>0</v>
      </c>
      <c r="CH159" s="2">
        <f t="shared" si="186"/>
        <v>0</v>
      </c>
      <c r="CI159" s="2">
        <f t="shared" si="186"/>
        <v>0</v>
      </c>
      <c r="CJ159" s="2">
        <f t="shared" si="186"/>
        <v>0</v>
      </c>
      <c r="CK159" s="2">
        <f t="shared" si="186"/>
        <v>0</v>
      </c>
      <c r="CL159" s="2">
        <f t="shared" si="186"/>
        <v>0</v>
      </c>
      <c r="CM159" s="2">
        <f t="shared" si="186"/>
        <v>0</v>
      </c>
      <c r="CN159" s="2">
        <f t="shared" si="186"/>
        <v>0</v>
      </c>
    </row>
    <row r="160" spans="1:92" x14ac:dyDescent="0.2">
      <c r="A160" s="2">
        <v>31</v>
      </c>
      <c r="B160" s="3">
        <v>36220</v>
      </c>
      <c r="C160" s="2">
        <f t="shared" si="180"/>
        <v>3.3607949677419358</v>
      </c>
      <c r="D160" s="2">
        <f t="shared" si="180"/>
        <v>2.9508967741935482E-2</v>
      </c>
      <c r="E160" s="2">
        <f t="shared" ref="E160:AJ160" si="187">(E64/1000000)/$A160</f>
        <v>7.0620322580645161E-3</v>
      </c>
      <c r="F160" s="2">
        <f t="shared" si="187"/>
        <v>1.6182806451612901E-2</v>
      </c>
      <c r="G160" s="2">
        <f t="shared" si="187"/>
        <v>1.2746096774193548E-2</v>
      </c>
      <c r="H160" s="2">
        <f t="shared" si="187"/>
        <v>1.2741870967741936E-2</v>
      </c>
      <c r="I160" s="2">
        <f t="shared" si="187"/>
        <v>1.285274193548387E-2</v>
      </c>
      <c r="J160" s="2">
        <f t="shared" si="187"/>
        <v>1.2998483870967742E-2</v>
      </c>
      <c r="K160" s="2">
        <f t="shared" si="187"/>
        <v>1.4805741935483872E-2</v>
      </c>
      <c r="L160" s="2">
        <f t="shared" si="187"/>
        <v>1.6037258064516131E-2</v>
      </c>
      <c r="M160" s="2">
        <f t="shared" si="187"/>
        <v>1.134558064516129E-2</v>
      </c>
      <c r="N160" s="2">
        <f t="shared" si="187"/>
        <v>7.9704258064516129E-2</v>
      </c>
      <c r="O160" s="2">
        <f t="shared" si="187"/>
        <v>1.491758064516129E-2</v>
      </c>
      <c r="P160" s="2">
        <f t="shared" si="187"/>
        <v>1.8702903225806453E-2</v>
      </c>
      <c r="Q160" s="2">
        <f t="shared" si="187"/>
        <v>1.1391225806451613E-2</v>
      </c>
      <c r="R160" s="2">
        <f t="shared" si="187"/>
        <v>1.4474129032258065E-2</v>
      </c>
      <c r="S160" s="2">
        <f t="shared" si="187"/>
        <v>1.9039870967741936E-2</v>
      </c>
      <c r="T160" s="2">
        <f t="shared" si="187"/>
        <v>1.801951612903226E-2</v>
      </c>
      <c r="U160" s="2">
        <f t="shared" si="187"/>
        <v>1.8179064516129034E-2</v>
      </c>
      <c r="V160" s="2">
        <f t="shared" si="187"/>
        <v>1.9925741935483871E-2</v>
      </c>
      <c r="W160" s="2">
        <f t="shared" si="187"/>
        <v>1.5494677419354839E-2</v>
      </c>
      <c r="X160" s="2">
        <f t="shared" si="187"/>
        <v>1.3063870967741935E-2</v>
      </c>
      <c r="Y160" s="2">
        <f t="shared" si="187"/>
        <v>3.416925806451613E-2</v>
      </c>
      <c r="Z160" s="2">
        <f t="shared" si="187"/>
        <v>2.418390322580645E-2</v>
      </c>
      <c r="AA160" s="2">
        <f t="shared" si="187"/>
        <v>1.1573129032258064E-2</v>
      </c>
      <c r="AB160" s="2">
        <f t="shared" si="187"/>
        <v>2.3558064516129032E-2</v>
      </c>
      <c r="AC160" s="2">
        <f t="shared" si="187"/>
        <v>1.3721129032258065E-2</v>
      </c>
      <c r="AD160" s="2">
        <f t="shared" si="187"/>
        <v>2.197083870967742E-2</v>
      </c>
      <c r="AE160" s="2">
        <f t="shared" si="187"/>
        <v>2.1101741935483871E-2</v>
      </c>
      <c r="AF160" s="2">
        <f t="shared" si="187"/>
        <v>2.3791064516129033E-2</v>
      </c>
      <c r="AG160" s="2">
        <f t="shared" si="187"/>
        <v>2.2051064516129034E-2</v>
      </c>
      <c r="AH160" s="2">
        <f t="shared" si="187"/>
        <v>1.3066806451612904E-2</v>
      </c>
      <c r="AI160" s="2">
        <f t="shared" si="187"/>
        <v>2.5164161290322583E-2</v>
      </c>
      <c r="AJ160" s="2">
        <f t="shared" si="187"/>
        <v>3.3228548387096775E-2</v>
      </c>
      <c r="AK160" s="2">
        <f t="shared" ref="AK160:BP160" si="188">(AK64/1000000)/$A160</f>
        <v>2.5835451612903227E-2</v>
      </c>
      <c r="AL160" s="2">
        <f t="shared" si="188"/>
        <v>2.5401258064516128E-2</v>
      </c>
      <c r="AM160" s="2">
        <f t="shared" si="188"/>
        <v>3.0706903225806454E-2</v>
      </c>
      <c r="AN160" s="2">
        <f t="shared" si="188"/>
        <v>1.3345064516129032E-2</v>
      </c>
      <c r="AO160" s="2">
        <f t="shared" si="188"/>
        <v>1.9871161290322584E-2</v>
      </c>
      <c r="AP160" s="2">
        <f t="shared" si="188"/>
        <v>2.6046193548387098E-2</v>
      </c>
      <c r="AQ160" s="2">
        <f t="shared" si="188"/>
        <v>3.8191419354838711E-2</v>
      </c>
      <c r="AR160" s="2">
        <f t="shared" si="188"/>
        <v>3.2382193548387096E-2</v>
      </c>
      <c r="AS160" s="2">
        <f t="shared" si="188"/>
        <v>3.754396774193549E-2</v>
      </c>
      <c r="AT160" s="2">
        <f t="shared" si="188"/>
        <v>3.2039967741935481E-2</v>
      </c>
      <c r="AU160" s="2">
        <f t="shared" si="188"/>
        <v>2.0193645161290321E-2</v>
      </c>
      <c r="AV160" s="2">
        <f t="shared" si="188"/>
        <v>3.613816129032258E-2</v>
      </c>
      <c r="AW160" s="2">
        <f t="shared" si="188"/>
        <v>3.3424967741935478E-2</v>
      </c>
      <c r="AX160" s="2">
        <f t="shared" si="188"/>
        <v>3.5843129032258066E-2</v>
      </c>
      <c r="AY160" s="2">
        <f t="shared" si="188"/>
        <v>3.1126967741935484E-2</v>
      </c>
      <c r="AZ160" s="2">
        <f t="shared" si="188"/>
        <v>4.1643096774193554E-2</v>
      </c>
      <c r="BA160" s="2">
        <f t="shared" si="188"/>
        <v>2.8156096774193548E-2</v>
      </c>
      <c r="BB160" s="2">
        <f t="shared" si="188"/>
        <v>6.1779516129032257E-2</v>
      </c>
      <c r="BC160" s="2">
        <f t="shared" si="188"/>
        <v>4.2916774193548383E-2</v>
      </c>
      <c r="BD160" s="2">
        <f t="shared" si="188"/>
        <v>5.5601032258064516E-2</v>
      </c>
      <c r="BE160" s="2">
        <f t="shared" si="188"/>
        <v>4.8162419354838705E-2</v>
      </c>
      <c r="BF160" s="2">
        <f t="shared" si="188"/>
        <v>3.0792612903225804E-2</v>
      </c>
      <c r="BG160" s="2">
        <f t="shared" si="188"/>
        <v>5.6017935483870969E-2</v>
      </c>
      <c r="BH160" s="2">
        <f t="shared" si="188"/>
        <v>4.1671516129032256E-2</v>
      </c>
      <c r="BI160" s="2">
        <f t="shared" si="188"/>
        <v>4.3468516129032256E-2</v>
      </c>
      <c r="BJ160" s="2">
        <f t="shared" si="188"/>
        <v>3.9983387096774195E-2</v>
      </c>
      <c r="BK160" s="2">
        <f t="shared" si="188"/>
        <v>3.2718322580645158E-2</v>
      </c>
      <c r="BL160" s="2">
        <f t="shared" si="188"/>
        <v>4.143358064516129E-2</v>
      </c>
      <c r="BM160" s="2">
        <f t="shared" si="188"/>
        <v>3.8753225806451609E-2</v>
      </c>
      <c r="BN160" s="2">
        <f t="shared" si="188"/>
        <v>3.0325774193548389E-2</v>
      </c>
      <c r="BO160" s="2">
        <f t="shared" si="188"/>
        <v>0</v>
      </c>
      <c r="BP160" s="2">
        <f t="shared" si="188"/>
        <v>0</v>
      </c>
      <c r="BQ160" s="2">
        <f t="shared" ref="BQ160:CN160" si="189">(BQ64/1000000)/$A160</f>
        <v>0</v>
      </c>
      <c r="BR160" s="2">
        <f t="shared" si="189"/>
        <v>0</v>
      </c>
      <c r="BS160" s="2">
        <f t="shared" si="189"/>
        <v>0</v>
      </c>
      <c r="BT160" s="2">
        <f t="shared" si="189"/>
        <v>0</v>
      </c>
      <c r="BU160" s="2">
        <f t="shared" si="189"/>
        <v>0</v>
      </c>
      <c r="BV160" s="2">
        <f t="shared" si="189"/>
        <v>0</v>
      </c>
      <c r="BW160" s="2">
        <f t="shared" si="189"/>
        <v>0</v>
      </c>
      <c r="BX160" s="2">
        <f t="shared" si="189"/>
        <v>0</v>
      </c>
      <c r="BY160" s="2">
        <f t="shared" si="189"/>
        <v>0</v>
      </c>
      <c r="BZ160" s="2">
        <f t="shared" si="189"/>
        <v>0</v>
      </c>
      <c r="CA160" s="2">
        <f t="shared" si="189"/>
        <v>0</v>
      </c>
      <c r="CB160" s="2">
        <f t="shared" si="189"/>
        <v>0</v>
      </c>
      <c r="CC160" s="2">
        <f t="shared" si="189"/>
        <v>0</v>
      </c>
      <c r="CD160" s="2">
        <f t="shared" si="189"/>
        <v>0</v>
      </c>
      <c r="CE160" s="2">
        <f t="shared" si="189"/>
        <v>0</v>
      </c>
      <c r="CF160" s="2">
        <f t="shared" si="189"/>
        <v>0</v>
      </c>
      <c r="CG160" s="2">
        <f t="shared" si="189"/>
        <v>0</v>
      </c>
      <c r="CH160" s="2">
        <f t="shared" si="189"/>
        <v>0</v>
      </c>
      <c r="CI160" s="2">
        <f t="shared" si="189"/>
        <v>0</v>
      </c>
      <c r="CJ160" s="2">
        <f t="shared" si="189"/>
        <v>0</v>
      </c>
      <c r="CK160" s="2">
        <f t="shared" si="189"/>
        <v>0</v>
      </c>
      <c r="CL160" s="2">
        <f t="shared" si="189"/>
        <v>0</v>
      </c>
      <c r="CM160" s="2">
        <f t="shared" si="189"/>
        <v>0</v>
      </c>
      <c r="CN160" s="2">
        <f t="shared" si="189"/>
        <v>0</v>
      </c>
    </row>
    <row r="161" spans="1:92" x14ac:dyDescent="0.2">
      <c r="A161" s="2">
        <v>30</v>
      </c>
      <c r="B161" s="3">
        <v>36251</v>
      </c>
      <c r="C161" s="2">
        <f t="shared" si="180"/>
        <v>3.4304310666666664</v>
      </c>
      <c r="D161" s="2">
        <f t="shared" si="180"/>
        <v>3.5252133333333331E-2</v>
      </c>
      <c r="E161" s="2">
        <f t="shared" ref="E161:AJ161" si="190">(E65/1000000)/$A161</f>
        <v>7.2016666666666661E-3</v>
      </c>
      <c r="F161" s="2">
        <f t="shared" si="190"/>
        <v>1.5994566666666668E-2</v>
      </c>
      <c r="G161" s="2">
        <f t="shared" si="190"/>
        <v>1.4119899999999999E-2</v>
      </c>
      <c r="H161" s="2">
        <f t="shared" si="190"/>
        <v>1.3158866666666666E-2</v>
      </c>
      <c r="I161" s="2">
        <f t="shared" si="190"/>
        <v>1.06243E-2</v>
      </c>
      <c r="J161" s="2">
        <f t="shared" si="190"/>
        <v>1.28439E-2</v>
      </c>
      <c r="K161" s="2">
        <f t="shared" si="190"/>
        <v>1.4778266666666668E-2</v>
      </c>
      <c r="L161" s="2">
        <f t="shared" si="190"/>
        <v>1.8050600000000003E-2</v>
      </c>
      <c r="M161" s="2">
        <f t="shared" si="190"/>
        <v>1.2010966666666668E-2</v>
      </c>
      <c r="N161" s="2">
        <f t="shared" si="190"/>
        <v>7.2667833333333334E-2</v>
      </c>
      <c r="O161" s="2">
        <f t="shared" si="190"/>
        <v>1.5979200000000002E-2</v>
      </c>
      <c r="P161" s="2">
        <f t="shared" si="190"/>
        <v>1.8948299999999998E-2</v>
      </c>
      <c r="Q161" s="2">
        <f t="shared" si="190"/>
        <v>1.1010799999999999E-2</v>
      </c>
      <c r="R161" s="2">
        <f t="shared" si="190"/>
        <v>1.4764899999999999E-2</v>
      </c>
      <c r="S161" s="2">
        <f t="shared" si="190"/>
        <v>1.9269333333333336E-2</v>
      </c>
      <c r="T161" s="2">
        <f t="shared" si="190"/>
        <v>1.7252866666666665E-2</v>
      </c>
      <c r="U161" s="2">
        <f t="shared" si="190"/>
        <v>1.8639100000000002E-2</v>
      </c>
      <c r="V161" s="2">
        <f t="shared" si="190"/>
        <v>2.0119933333333333E-2</v>
      </c>
      <c r="W161" s="2">
        <f t="shared" si="190"/>
        <v>1.5645966666666667E-2</v>
      </c>
      <c r="X161" s="2">
        <f t="shared" si="190"/>
        <v>1.2601599999999999E-2</v>
      </c>
      <c r="Y161" s="2">
        <f t="shared" si="190"/>
        <v>3.3924666666666672E-2</v>
      </c>
      <c r="Z161" s="2">
        <f t="shared" si="190"/>
        <v>2.4624866666666669E-2</v>
      </c>
      <c r="AA161" s="2">
        <f t="shared" si="190"/>
        <v>1.1396366666666666E-2</v>
      </c>
      <c r="AB161" s="2">
        <f t="shared" si="190"/>
        <v>1.6812500000000001E-2</v>
      </c>
      <c r="AC161" s="2">
        <f t="shared" si="190"/>
        <v>1.41932E-2</v>
      </c>
      <c r="AD161" s="2">
        <f t="shared" si="190"/>
        <v>2.2560133333333333E-2</v>
      </c>
      <c r="AE161" s="2">
        <f t="shared" si="190"/>
        <v>2.1036900000000001E-2</v>
      </c>
      <c r="AF161" s="2">
        <f t="shared" si="190"/>
        <v>2.3357399999999997E-2</v>
      </c>
      <c r="AG161" s="2">
        <f t="shared" si="190"/>
        <v>2.2395633333333335E-2</v>
      </c>
      <c r="AH161" s="2">
        <f t="shared" si="190"/>
        <v>1.3794866666666666E-2</v>
      </c>
      <c r="AI161" s="2">
        <f t="shared" si="190"/>
        <v>2.4543433333333333E-2</v>
      </c>
      <c r="AJ161" s="2">
        <f t="shared" si="190"/>
        <v>3.3032733333333335E-2</v>
      </c>
      <c r="AK161" s="2">
        <f t="shared" ref="AK161:BP161" si="191">(AK65/1000000)/$A161</f>
        <v>2.5176566666666667E-2</v>
      </c>
      <c r="AL161" s="2">
        <f t="shared" si="191"/>
        <v>2.4984433333333333E-2</v>
      </c>
      <c r="AM161" s="2">
        <f t="shared" si="191"/>
        <v>2.9749433333333335E-2</v>
      </c>
      <c r="AN161" s="2">
        <f t="shared" si="191"/>
        <v>1.4096466666666667E-2</v>
      </c>
      <c r="AO161" s="2">
        <f t="shared" si="191"/>
        <v>2.14693E-2</v>
      </c>
      <c r="AP161" s="2">
        <f t="shared" si="191"/>
        <v>2.6835766666666667E-2</v>
      </c>
      <c r="AQ161" s="2">
        <f t="shared" si="191"/>
        <v>4.8878266666666663E-2</v>
      </c>
      <c r="AR161" s="2">
        <f t="shared" si="191"/>
        <v>3.0986966666666668E-2</v>
      </c>
      <c r="AS161" s="2">
        <f t="shared" si="191"/>
        <v>3.7286933333333334E-2</v>
      </c>
      <c r="AT161" s="2">
        <f t="shared" si="191"/>
        <v>3.31452E-2</v>
      </c>
      <c r="AU161" s="2">
        <f t="shared" si="191"/>
        <v>2.2890066666666667E-2</v>
      </c>
      <c r="AV161" s="2">
        <f t="shared" si="191"/>
        <v>3.5793866666666667E-2</v>
      </c>
      <c r="AW161" s="2">
        <f t="shared" si="191"/>
        <v>3.0797433333333336E-2</v>
      </c>
      <c r="AX161" s="2">
        <f t="shared" si="191"/>
        <v>3.3971300000000003E-2</v>
      </c>
      <c r="AY161" s="2">
        <f t="shared" si="191"/>
        <v>3.2297733333333335E-2</v>
      </c>
      <c r="AZ161" s="2">
        <f t="shared" si="191"/>
        <v>3.5997466666666672E-2</v>
      </c>
      <c r="BA161" s="2">
        <f t="shared" si="191"/>
        <v>2.8038899999999999E-2</v>
      </c>
      <c r="BB161" s="2">
        <f t="shared" si="191"/>
        <v>6.2202666666666663E-2</v>
      </c>
      <c r="BC161" s="2">
        <f t="shared" si="191"/>
        <v>4.2567566666666661E-2</v>
      </c>
      <c r="BD161" s="2">
        <f t="shared" si="191"/>
        <v>5.6463733333333335E-2</v>
      </c>
      <c r="BE161" s="2">
        <f t="shared" si="191"/>
        <v>4.2679266666666667E-2</v>
      </c>
      <c r="BF161" s="2">
        <f t="shared" si="191"/>
        <v>3.1021066666666666E-2</v>
      </c>
      <c r="BG161" s="2">
        <f t="shared" si="191"/>
        <v>5.266386666666667E-2</v>
      </c>
      <c r="BH161" s="2">
        <f t="shared" si="191"/>
        <v>3.9757966666666665E-2</v>
      </c>
      <c r="BI161" s="2">
        <f t="shared" si="191"/>
        <v>4.0944666666666664E-2</v>
      </c>
      <c r="BJ161" s="2">
        <f t="shared" si="191"/>
        <v>3.7421299999999998E-2</v>
      </c>
      <c r="BK161" s="2">
        <f t="shared" si="191"/>
        <v>2.8941500000000002E-2</v>
      </c>
      <c r="BL161" s="2">
        <f t="shared" si="191"/>
        <v>3.994863333333333E-2</v>
      </c>
      <c r="BM161" s="2">
        <f t="shared" si="191"/>
        <v>3.7179900000000002E-2</v>
      </c>
      <c r="BN161" s="2">
        <f t="shared" si="191"/>
        <v>5.2284366666666665E-2</v>
      </c>
      <c r="BO161" s="2">
        <f t="shared" si="191"/>
        <v>4.7764633333333334E-2</v>
      </c>
      <c r="BP161" s="2">
        <f t="shared" si="191"/>
        <v>0</v>
      </c>
      <c r="BQ161" s="2">
        <f t="shared" ref="BQ161:CN161" si="192">(BQ65/1000000)/$A161</f>
        <v>0</v>
      </c>
      <c r="BR161" s="2">
        <f t="shared" si="192"/>
        <v>0</v>
      </c>
      <c r="BS161" s="2">
        <f t="shared" si="192"/>
        <v>0</v>
      </c>
      <c r="BT161" s="2">
        <f t="shared" si="192"/>
        <v>0</v>
      </c>
      <c r="BU161" s="2">
        <f t="shared" si="192"/>
        <v>0</v>
      </c>
      <c r="BV161" s="2">
        <f t="shared" si="192"/>
        <v>0</v>
      </c>
      <c r="BW161" s="2">
        <f t="shared" si="192"/>
        <v>0</v>
      </c>
      <c r="BX161" s="2">
        <f t="shared" si="192"/>
        <v>0</v>
      </c>
      <c r="BY161" s="2">
        <f t="shared" si="192"/>
        <v>0</v>
      </c>
      <c r="BZ161" s="2">
        <f t="shared" si="192"/>
        <v>0</v>
      </c>
      <c r="CA161" s="2">
        <f t="shared" si="192"/>
        <v>0</v>
      </c>
      <c r="CB161" s="2">
        <f t="shared" si="192"/>
        <v>0</v>
      </c>
      <c r="CC161" s="2">
        <f t="shared" si="192"/>
        <v>0</v>
      </c>
      <c r="CD161" s="2">
        <f t="shared" si="192"/>
        <v>0</v>
      </c>
      <c r="CE161" s="2">
        <f t="shared" si="192"/>
        <v>0</v>
      </c>
      <c r="CF161" s="2">
        <f t="shared" si="192"/>
        <v>0</v>
      </c>
      <c r="CG161" s="2">
        <f t="shared" si="192"/>
        <v>0</v>
      </c>
      <c r="CH161" s="2">
        <f t="shared" si="192"/>
        <v>0</v>
      </c>
      <c r="CI161" s="2">
        <f t="shared" si="192"/>
        <v>0</v>
      </c>
      <c r="CJ161" s="2">
        <f t="shared" si="192"/>
        <v>0</v>
      </c>
      <c r="CK161" s="2">
        <f t="shared" si="192"/>
        <v>0</v>
      </c>
      <c r="CL161" s="2">
        <f t="shared" si="192"/>
        <v>0</v>
      </c>
      <c r="CM161" s="2">
        <f t="shared" si="192"/>
        <v>0</v>
      </c>
      <c r="CN161" s="2">
        <f t="shared" si="192"/>
        <v>0</v>
      </c>
    </row>
    <row r="162" spans="1:92" x14ac:dyDescent="0.2">
      <c r="A162" s="2">
        <v>31</v>
      </c>
      <c r="B162" s="3">
        <v>36281</v>
      </c>
      <c r="C162" s="2">
        <f t="shared" si="180"/>
        <v>3.4265372258064519</v>
      </c>
      <c r="D162" s="2">
        <f t="shared" si="180"/>
        <v>3.6511677419354835E-2</v>
      </c>
      <c r="E162" s="2">
        <f t="shared" ref="E162:AJ162" si="193">(E66/1000000)/$A162</f>
        <v>7.3296774193548388E-3</v>
      </c>
      <c r="F162" s="2">
        <f t="shared" si="193"/>
        <v>1.5801419354838711E-2</v>
      </c>
      <c r="G162" s="2">
        <f t="shared" si="193"/>
        <v>1.3770064516129032E-2</v>
      </c>
      <c r="H162" s="2">
        <f t="shared" si="193"/>
        <v>1.3004387096774194E-2</v>
      </c>
      <c r="I162" s="2">
        <f t="shared" si="193"/>
        <v>1.1867225806451612E-2</v>
      </c>
      <c r="J162" s="2">
        <f t="shared" si="193"/>
        <v>1.2838290322580645E-2</v>
      </c>
      <c r="K162" s="2">
        <f t="shared" si="193"/>
        <v>1.478067741935484E-2</v>
      </c>
      <c r="L162" s="2">
        <f t="shared" si="193"/>
        <v>1.5529806451612903E-2</v>
      </c>
      <c r="M162" s="2">
        <f t="shared" si="193"/>
        <v>1.2775548387096774E-2</v>
      </c>
      <c r="N162" s="2">
        <f t="shared" si="193"/>
        <v>6.9000645161290314E-2</v>
      </c>
      <c r="O162" s="2">
        <f t="shared" si="193"/>
        <v>1.5345129032258063E-2</v>
      </c>
      <c r="P162" s="2">
        <f t="shared" si="193"/>
        <v>1.8270096774193549E-2</v>
      </c>
      <c r="Q162" s="2">
        <f t="shared" si="193"/>
        <v>1.1004677419354838E-2</v>
      </c>
      <c r="R162" s="2">
        <f t="shared" si="193"/>
        <v>1.5078096774193547E-2</v>
      </c>
      <c r="S162" s="2">
        <f t="shared" si="193"/>
        <v>1.9177354838709675E-2</v>
      </c>
      <c r="T162" s="2">
        <f t="shared" si="193"/>
        <v>1.6946354838709678E-2</v>
      </c>
      <c r="U162" s="2">
        <f t="shared" si="193"/>
        <v>1.8597709677419354E-2</v>
      </c>
      <c r="V162" s="2">
        <f t="shared" si="193"/>
        <v>1.8454677419354838E-2</v>
      </c>
      <c r="W162" s="2">
        <f t="shared" si="193"/>
        <v>1.4296741935483871E-2</v>
      </c>
      <c r="X162" s="2">
        <f t="shared" si="193"/>
        <v>1.2785677419354838E-2</v>
      </c>
      <c r="Y162" s="2">
        <f t="shared" si="193"/>
        <v>3.4776161290322578E-2</v>
      </c>
      <c r="Z162" s="2">
        <f t="shared" si="193"/>
        <v>2.3820258064516129E-2</v>
      </c>
      <c r="AA162" s="2">
        <f t="shared" si="193"/>
        <v>1.0954064516129031E-2</v>
      </c>
      <c r="AB162" s="2">
        <f t="shared" si="193"/>
        <v>2.1729225806451615E-2</v>
      </c>
      <c r="AC162" s="2">
        <f t="shared" si="193"/>
        <v>1.3931483870967742E-2</v>
      </c>
      <c r="AD162" s="2">
        <f t="shared" si="193"/>
        <v>2.1879161290322583E-2</v>
      </c>
      <c r="AE162" s="2">
        <f t="shared" si="193"/>
        <v>2.1623129032258066E-2</v>
      </c>
      <c r="AF162" s="2">
        <f t="shared" si="193"/>
        <v>2.2785451612903226E-2</v>
      </c>
      <c r="AG162" s="2">
        <f t="shared" si="193"/>
        <v>2.065651612903226E-2</v>
      </c>
      <c r="AH162" s="2">
        <f t="shared" si="193"/>
        <v>1.5362838709677419E-2</v>
      </c>
      <c r="AI162" s="2">
        <f t="shared" si="193"/>
        <v>2.4045193548387096E-2</v>
      </c>
      <c r="AJ162" s="2">
        <f t="shared" si="193"/>
        <v>3.414406451612903E-2</v>
      </c>
      <c r="AK162" s="2">
        <f t="shared" ref="AK162:BP162" si="194">(AK66/1000000)/$A162</f>
        <v>2.8247774193548389E-2</v>
      </c>
      <c r="AL162" s="2">
        <f t="shared" si="194"/>
        <v>2.5934225806451616E-2</v>
      </c>
      <c r="AM162" s="2">
        <f t="shared" si="194"/>
        <v>3.0220387096774194E-2</v>
      </c>
      <c r="AN162" s="2">
        <f t="shared" si="194"/>
        <v>1.3835516129032258E-2</v>
      </c>
      <c r="AO162" s="2">
        <f t="shared" si="194"/>
        <v>2.2347548387096773E-2</v>
      </c>
      <c r="AP162" s="2">
        <f t="shared" si="194"/>
        <v>2.723909677419355E-2</v>
      </c>
      <c r="AQ162" s="2">
        <f t="shared" si="194"/>
        <v>4.3401999999999996E-2</v>
      </c>
      <c r="AR162" s="2">
        <f t="shared" si="194"/>
        <v>2.8197774193548387E-2</v>
      </c>
      <c r="AS162" s="2">
        <f t="shared" si="194"/>
        <v>3.8342580645161294E-2</v>
      </c>
      <c r="AT162" s="2">
        <f t="shared" si="194"/>
        <v>3.1486E-2</v>
      </c>
      <c r="AU162" s="2">
        <f t="shared" si="194"/>
        <v>2.2906193548387094E-2</v>
      </c>
      <c r="AV162" s="2">
        <f t="shared" si="194"/>
        <v>3.4834387096774194E-2</v>
      </c>
      <c r="AW162" s="2">
        <f t="shared" si="194"/>
        <v>2.7671290322580644E-2</v>
      </c>
      <c r="AX162" s="2">
        <f t="shared" si="194"/>
        <v>3.4626096774193552E-2</v>
      </c>
      <c r="AY162" s="2">
        <f t="shared" si="194"/>
        <v>3.2721483870967745E-2</v>
      </c>
      <c r="AZ162" s="2">
        <f t="shared" si="194"/>
        <v>3.8898129032258068E-2</v>
      </c>
      <c r="BA162" s="2">
        <f t="shared" si="194"/>
        <v>2.6443483870967743E-2</v>
      </c>
      <c r="BB162" s="2">
        <f t="shared" si="194"/>
        <v>5.977570967741936E-2</v>
      </c>
      <c r="BC162" s="2">
        <f t="shared" si="194"/>
        <v>3.2936451612903227E-2</v>
      </c>
      <c r="BD162" s="2">
        <f t="shared" si="194"/>
        <v>5.2946032258064518E-2</v>
      </c>
      <c r="BE162" s="2">
        <f t="shared" si="194"/>
        <v>4.1498935483870972E-2</v>
      </c>
      <c r="BF162" s="2">
        <f t="shared" si="194"/>
        <v>2.9925419354838709E-2</v>
      </c>
      <c r="BG162" s="2">
        <f t="shared" si="194"/>
        <v>5.0917774193548392E-2</v>
      </c>
      <c r="BH162" s="2">
        <f t="shared" si="194"/>
        <v>3.7316322580645163E-2</v>
      </c>
      <c r="BI162" s="2">
        <f t="shared" si="194"/>
        <v>3.9836645161290325E-2</v>
      </c>
      <c r="BJ162" s="2">
        <f t="shared" si="194"/>
        <v>3.5011806451612906E-2</v>
      </c>
      <c r="BK162" s="2">
        <f t="shared" si="194"/>
        <v>2.8650999999999999E-2</v>
      </c>
      <c r="BL162" s="2">
        <f t="shared" si="194"/>
        <v>3.7286967741935483E-2</v>
      </c>
      <c r="BM162" s="2">
        <f t="shared" si="194"/>
        <v>4.0975677419354838E-2</v>
      </c>
      <c r="BN162" s="2">
        <f t="shared" si="194"/>
        <v>4.8877096774193551E-2</v>
      </c>
      <c r="BO162" s="2">
        <f t="shared" si="194"/>
        <v>7.3704032258064517E-2</v>
      </c>
      <c r="BP162" s="2">
        <f t="shared" si="194"/>
        <v>2.3279870967741936E-2</v>
      </c>
      <c r="BQ162" s="2">
        <f t="shared" ref="BQ162:CN162" si="195">(BQ66/1000000)/$A162</f>
        <v>0</v>
      </c>
      <c r="BR162" s="2">
        <f t="shared" si="195"/>
        <v>0</v>
      </c>
      <c r="BS162" s="2">
        <f t="shared" si="195"/>
        <v>0</v>
      </c>
      <c r="BT162" s="2">
        <f t="shared" si="195"/>
        <v>0</v>
      </c>
      <c r="BU162" s="2">
        <f t="shared" si="195"/>
        <v>0</v>
      </c>
      <c r="BV162" s="2">
        <f t="shared" si="195"/>
        <v>0</v>
      </c>
      <c r="BW162" s="2">
        <f t="shared" si="195"/>
        <v>0</v>
      </c>
      <c r="BX162" s="2">
        <f t="shared" si="195"/>
        <v>0</v>
      </c>
      <c r="BY162" s="2">
        <f t="shared" si="195"/>
        <v>0</v>
      </c>
      <c r="BZ162" s="2">
        <f t="shared" si="195"/>
        <v>0</v>
      </c>
      <c r="CA162" s="2">
        <f t="shared" si="195"/>
        <v>0</v>
      </c>
      <c r="CB162" s="2">
        <f t="shared" si="195"/>
        <v>0</v>
      </c>
      <c r="CC162" s="2">
        <f t="shared" si="195"/>
        <v>0</v>
      </c>
      <c r="CD162" s="2">
        <f t="shared" si="195"/>
        <v>0</v>
      </c>
      <c r="CE162" s="2">
        <f t="shared" si="195"/>
        <v>0</v>
      </c>
      <c r="CF162" s="2">
        <f t="shared" si="195"/>
        <v>0</v>
      </c>
      <c r="CG162" s="2">
        <f t="shared" si="195"/>
        <v>0</v>
      </c>
      <c r="CH162" s="2">
        <f t="shared" si="195"/>
        <v>0</v>
      </c>
      <c r="CI162" s="2">
        <f t="shared" si="195"/>
        <v>0</v>
      </c>
      <c r="CJ162" s="2">
        <f t="shared" si="195"/>
        <v>0</v>
      </c>
      <c r="CK162" s="2">
        <f t="shared" si="195"/>
        <v>0</v>
      </c>
      <c r="CL162" s="2">
        <f t="shared" si="195"/>
        <v>0</v>
      </c>
      <c r="CM162" s="2">
        <f t="shared" si="195"/>
        <v>0</v>
      </c>
      <c r="CN162" s="2">
        <f t="shared" si="195"/>
        <v>0</v>
      </c>
    </row>
    <row r="163" spans="1:92" x14ac:dyDescent="0.2">
      <c r="A163" s="2">
        <v>30</v>
      </c>
      <c r="B163" s="3">
        <v>36312</v>
      </c>
      <c r="C163" s="2">
        <f t="shared" si="180"/>
        <v>3.4545938</v>
      </c>
      <c r="D163" s="2">
        <f t="shared" si="180"/>
        <v>3.4734000000000001E-2</v>
      </c>
      <c r="E163" s="2">
        <f t="shared" ref="E163:AJ163" si="196">(E67/1000000)/$A163</f>
        <v>7.4958666666666667E-3</v>
      </c>
      <c r="F163" s="2">
        <f t="shared" si="196"/>
        <v>1.6299933333333332E-2</v>
      </c>
      <c r="G163" s="2">
        <f t="shared" si="196"/>
        <v>1.4101233333333333E-2</v>
      </c>
      <c r="H163" s="2">
        <f t="shared" si="196"/>
        <v>1.3186399999999999E-2</v>
      </c>
      <c r="I163" s="2">
        <f t="shared" si="196"/>
        <v>1.1571766666666667E-2</v>
      </c>
      <c r="J163" s="2">
        <f t="shared" si="196"/>
        <v>1.3096266666666667E-2</v>
      </c>
      <c r="K163" s="2">
        <f t="shared" si="196"/>
        <v>1.78274E-2</v>
      </c>
      <c r="L163" s="2">
        <f t="shared" si="196"/>
        <v>1.4226866666666668E-2</v>
      </c>
      <c r="M163" s="2">
        <f t="shared" si="196"/>
        <v>1.2996866666666666E-2</v>
      </c>
      <c r="N163" s="2">
        <f t="shared" si="196"/>
        <v>7.4459733333333347E-2</v>
      </c>
      <c r="O163" s="2">
        <f t="shared" si="196"/>
        <v>1.3566999999999999E-2</v>
      </c>
      <c r="P163" s="2">
        <f t="shared" si="196"/>
        <v>1.8444866666666667E-2</v>
      </c>
      <c r="Q163" s="2">
        <f t="shared" si="196"/>
        <v>1.1102666666666667E-2</v>
      </c>
      <c r="R163" s="2">
        <f t="shared" si="196"/>
        <v>1.5761866666666666E-2</v>
      </c>
      <c r="S163" s="2">
        <f t="shared" si="196"/>
        <v>1.9401766666666667E-2</v>
      </c>
      <c r="T163" s="2">
        <f t="shared" si="196"/>
        <v>1.6752900000000001E-2</v>
      </c>
      <c r="U163" s="2">
        <f t="shared" si="196"/>
        <v>1.8415899999999999E-2</v>
      </c>
      <c r="V163" s="2">
        <f t="shared" si="196"/>
        <v>1.7552566666666665E-2</v>
      </c>
      <c r="W163" s="2">
        <f t="shared" si="196"/>
        <v>1.3717866666666667E-2</v>
      </c>
      <c r="X163" s="2">
        <f t="shared" si="196"/>
        <v>1.2904133333333335E-2</v>
      </c>
      <c r="Y163" s="2">
        <f t="shared" si="196"/>
        <v>3.5256799999999998E-2</v>
      </c>
      <c r="Z163" s="2">
        <f t="shared" si="196"/>
        <v>2.2795799999999998E-2</v>
      </c>
      <c r="AA163" s="2">
        <f t="shared" si="196"/>
        <v>1.0743399999999998E-2</v>
      </c>
      <c r="AB163" s="2">
        <f t="shared" si="196"/>
        <v>1.7055366666666669E-2</v>
      </c>
      <c r="AC163" s="2">
        <f t="shared" si="196"/>
        <v>1.2429766666666666E-2</v>
      </c>
      <c r="AD163" s="2">
        <f t="shared" si="196"/>
        <v>2.1361366666666666E-2</v>
      </c>
      <c r="AE163" s="2">
        <f t="shared" si="196"/>
        <v>2.1250833333333333E-2</v>
      </c>
      <c r="AF163" s="2">
        <f t="shared" si="196"/>
        <v>2.3743266666666665E-2</v>
      </c>
      <c r="AG163" s="2">
        <f t="shared" si="196"/>
        <v>2.1260299999999999E-2</v>
      </c>
      <c r="AH163" s="2">
        <f t="shared" si="196"/>
        <v>1.4310866666666667E-2</v>
      </c>
      <c r="AI163" s="2">
        <f t="shared" si="196"/>
        <v>2.3322933333333334E-2</v>
      </c>
      <c r="AJ163" s="2">
        <f t="shared" si="196"/>
        <v>3.1565499999999996E-2</v>
      </c>
      <c r="AK163" s="2">
        <f t="shared" ref="AK163:BP163" si="197">(AK67/1000000)/$A163</f>
        <v>2.4379233333333337E-2</v>
      </c>
      <c r="AL163" s="2">
        <f t="shared" si="197"/>
        <v>2.5103966666666665E-2</v>
      </c>
      <c r="AM163" s="2">
        <f t="shared" si="197"/>
        <v>2.9164733333333335E-2</v>
      </c>
      <c r="AN163" s="2">
        <f t="shared" si="197"/>
        <v>1.3939E-2</v>
      </c>
      <c r="AO163" s="2">
        <f t="shared" si="197"/>
        <v>2.3858266666666669E-2</v>
      </c>
      <c r="AP163" s="2">
        <f t="shared" si="197"/>
        <v>2.5551633333333334E-2</v>
      </c>
      <c r="AQ163" s="2">
        <f t="shared" si="197"/>
        <v>4.1215700000000001E-2</v>
      </c>
      <c r="AR163" s="2">
        <f t="shared" si="197"/>
        <v>3.0885933333333334E-2</v>
      </c>
      <c r="AS163" s="2">
        <f t="shared" si="197"/>
        <v>3.6681533333333335E-2</v>
      </c>
      <c r="AT163" s="2">
        <f t="shared" si="197"/>
        <v>2.9413866666666667E-2</v>
      </c>
      <c r="AU163" s="2">
        <f t="shared" si="197"/>
        <v>2.09757E-2</v>
      </c>
      <c r="AV163" s="2">
        <f t="shared" si="197"/>
        <v>3.3262399999999998E-2</v>
      </c>
      <c r="AW163" s="2">
        <f t="shared" si="197"/>
        <v>3.0766933333333336E-2</v>
      </c>
      <c r="AX163" s="2">
        <f t="shared" si="197"/>
        <v>3.506193333333333E-2</v>
      </c>
      <c r="AY163" s="2">
        <f t="shared" si="197"/>
        <v>3.0859000000000001E-2</v>
      </c>
      <c r="AZ163" s="2">
        <f t="shared" si="197"/>
        <v>3.7761666666666666E-2</v>
      </c>
      <c r="BA163" s="2">
        <f t="shared" si="197"/>
        <v>2.7125433333333334E-2</v>
      </c>
      <c r="BB163" s="2">
        <f t="shared" si="197"/>
        <v>5.7080966666666663E-2</v>
      </c>
      <c r="BC163" s="2">
        <f t="shared" si="197"/>
        <v>3.1946000000000002E-2</v>
      </c>
      <c r="BD163" s="2">
        <f t="shared" si="197"/>
        <v>4.5574499999999997E-2</v>
      </c>
      <c r="BE163" s="2">
        <f t="shared" si="197"/>
        <v>4.2254366666666668E-2</v>
      </c>
      <c r="BF163" s="2">
        <f t="shared" si="197"/>
        <v>2.7086499999999999E-2</v>
      </c>
      <c r="BG163" s="2">
        <f t="shared" si="197"/>
        <v>4.6631700000000005E-2</v>
      </c>
      <c r="BH163" s="2">
        <f t="shared" si="197"/>
        <v>3.7779866666666669E-2</v>
      </c>
      <c r="BI163" s="2">
        <f t="shared" si="197"/>
        <v>3.9163933333333331E-2</v>
      </c>
      <c r="BJ163" s="2">
        <f t="shared" si="197"/>
        <v>4.1767899999999997E-2</v>
      </c>
      <c r="BK163" s="2">
        <f t="shared" si="197"/>
        <v>2.6264799999999998E-2</v>
      </c>
      <c r="BL163" s="2">
        <f t="shared" si="197"/>
        <v>3.0558499999999999E-2</v>
      </c>
      <c r="BM163" s="2">
        <f t="shared" si="197"/>
        <v>3.7758399999999998E-2</v>
      </c>
      <c r="BN163" s="2">
        <f t="shared" si="197"/>
        <v>3.945746666666667E-2</v>
      </c>
      <c r="BO163" s="2">
        <f t="shared" si="197"/>
        <v>6.8657866666666664E-2</v>
      </c>
      <c r="BP163" s="2">
        <f t="shared" si="197"/>
        <v>4.0576999999999995E-2</v>
      </c>
      <c r="BQ163" s="2">
        <f t="shared" ref="BQ163:CN163" si="198">(BQ67/1000000)/$A163</f>
        <v>3.2555399999999998E-2</v>
      </c>
      <c r="BR163" s="2">
        <f t="shared" si="198"/>
        <v>0</v>
      </c>
      <c r="BS163" s="2">
        <f t="shared" si="198"/>
        <v>0</v>
      </c>
      <c r="BT163" s="2">
        <f t="shared" si="198"/>
        <v>0</v>
      </c>
      <c r="BU163" s="2">
        <f t="shared" si="198"/>
        <v>0</v>
      </c>
      <c r="BV163" s="2">
        <f t="shared" si="198"/>
        <v>0</v>
      </c>
      <c r="BW163" s="2">
        <f t="shared" si="198"/>
        <v>0</v>
      </c>
      <c r="BX163" s="2">
        <f t="shared" si="198"/>
        <v>0</v>
      </c>
      <c r="BY163" s="2">
        <f t="shared" si="198"/>
        <v>0</v>
      </c>
      <c r="BZ163" s="2">
        <f t="shared" si="198"/>
        <v>0</v>
      </c>
      <c r="CA163" s="2">
        <f t="shared" si="198"/>
        <v>0</v>
      </c>
      <c r="CB163" s="2">
        <f t="shared" si="198"/>
        <v>0</v>
      </c>
      <c r="CC163" s="2">
        <f t="shared" si="198"/>
        <v>0</v>
      </c>
      <c r="CD163" s="2">
        <f t="shared" si="198"/>
        <v>0</v>
      </c>
      <c r="CE163" s="2">
        <f t="shared" si="198"/>
        <v>0</v>
      </c>
      <c r="CF163" s="2">
        <f t="shared" si="198"/>
        <v>0</v>
      </c>
      <c r="CG163" s="2">
        <f t="shared" si="198"/>
        <v>0</v>
      </c>
      <c r="CH163" s="2">
        <f t="shared" si="198"/>
        <v>0</v>
      </c>
      <c r="CI163" s="2">
        <f t="shared" si="198"/>
        <v>0</v>
      </c>
      <c r="CJ163" s="2">
        <f t="shared" si="198"/>
        <v>0</v>
      </c>
      <c r="CK163" s="2">
        <f t="shared" si="198"/>
        <v>0</v>
      </c>
      <c r="CL163" s="2">
        <f t="shared" si="198"/>
        <v>0</v>
      </c>
      <c r="CM163" s="2">
        <f t="shared" si="198"/>
        <v>0</v>
      </c>
      <c r="CN163" s="2">
        <f t="shared" si="198"/>
        <v>0</v>
      </c>
    </row>
    <row r="164" spans="1:92" x14ac:dyDescent="0.2">
      <c r="A164" s="2">
        <v>31</v>
      </c>
      <c r="B164" s="3">
        <v>36342</v>
      </c>
      <c r="C164" s="2">
        <f t="shared" si="180"/>
        <v>3.4465902903225807</v>
      </c>
      <c r="D164" s="2">
        <f t="shared" si="180"/>
        <v>3.4531419354838708E-2</v>
      </c>
      <c r="E164" s="2">
        <f t="shared" ref="E164:AJ164" si="199">(E68/1000000)/$A164</f>
        <v>7.4219032258064522E-3</v>
      </c>
      <c r="F164" s="2">
        <f t="shared" si="199"/>
        <v>1.5674870967741936E-2</v>
      </c>
      <c r="G164" s="2">
        <f t="shared" si="199"/>
        <v>1.4634677419354838E-2</v>
      </c>
      <c r="H164" s="2">
        <f t="shared" si="199"/>
        <v>1.2874032258064515E-2</v>
      </c>
      <c r="I164" s="2">
        <f t="shared" si="199"/>
        <v>1.1375322580645161E-2</v>
      </c>
      <c r="J164" s="2">
        <f t="shared" si="199"/>
        <v>1.2728451612903225E-2</v>
      </c>
      <c r="K164" s="2">
        <f t="shared" si="199"/>
        <v>1.4837774193548387E-2</v>
      </c>
      <c r="L164" s="2">
        <f t="shared" si="199"/>
        <v>1.5666677419354839E-2</v>
      </c>
      <c r="M164" s="2">
        <f t="shared" si="199"/>
        <v>1.313441935483871E-2</v>
      </c>
      <c r="N164" s="2">
        <f t="shared" si="199"/>
        <v>7.434925806451613E-2</v>
      </c>
      <c r="O164" s="2">
        <f t="shared" si="199"/>
        <v>1.5634161290322583E-2</v>
      </c>
      <c r="P164" s="2">
        <f t="shared" si="199"/>
        <v>1.6857774193548388E-2</v>
      </c>
      <c r="Q164" s="2">
        <f t="shared" si="199"/>
        <v>1.2212548387096775E-2</v>
      </c>
      <c r="R164" s="2">
        <f t="shared" si="199"/>
        <v>1.5759548387096773E-2</v>
      </c>
      <c r="S164" s="2">
        <f t="shared" si="199"/>
        <v>1.9329161290322579E-2</v>
      </c>
      <c r="T164" s="2">
        <f t="shared" si="199"/>
        <v>1.7427580645161291E-2</v>
      </c>
      <c r="U164" s="2">
        <f t="shared" si="199"/>
        <v>1.774958064516129E-2</v>
      </c>
      <c r="V164" s="2">
        <f t="shared" si="199"/>
        <v>1.7501290322580645E-2</v>
      </c>
      <c r="W164" s="2">
        <f t="shared" si="199"/>
        <v>1.3329516129032258E-2</v>
      </c>
      <c r="X164" s="2">
        <f t="shared" si="199"/>
        <v>1.1617806451612905E-2</v>
      </c>
      <c r="Y164" s="2">
        <f t="shared" si="199"/>
        <v>3.4863096774193553E-2</v>
      </c>
      <c r="Z164" s="2">
        <f t="shared" si="199"/>
        <v>2.3144483870967743E-2</v>
      </c>
      <c r="AA164" s="2">
        <f t="shared" si="199"/>
        <v>1.0674032258064516E-2</v>
      </c>
      <c r="AB164" s="2">
        <f t="shared" si="199"/>
        <v>1.6000967741935483E-2</v>
      </c>
      <c r="AC164" s="2">
        <f t="shared" si="199"/>
        <v>1.4865612903225807E-2</v>
      </c>
      <c r="AD164" s="2">
        <f t="shared" si="199"/>
        <v>2.0494580645161291E-2</v>
      </c>
      <c r="AE164" s="2">
        <f t="shared" si="199"/>
        <v>2.1348419354838707E-2</v>
      </c>
      <c r="AF164" s="2">
        <f t="shared" si="199"/>
        <v>2.3935290322580648E-2</v>
      </c>
      <c r="AG164" s="2">
        <f t="shared" si="199"/>
        <v>2.0572483870967741E-2</v>
      </c>
      <c r="AH164" s="2">
        <f t="shared" si="199"/>
        <v>1.6022354838709677E-2</v>
      </c>
      <c r="AI164" s="2">
        <f t="shared" si="199"/>
        <v>2.353883870967742E-2</v>
      </c>
      <c r="AJ164" s="2">
        <f t="shared" si="199"/>
        <v>3.1381354838709678E-2</v>
      </c>
      <c r="AK164" s="2">
        <f t="shared" ref="AK164:BP164" si="200">(AK68/1000000)/$A164</f>
        <v>2.0593E-2</v>
      </c>
      <c r="AL164" s="2">
        <f t="shared" si="200"/>
        <v>2.423267741935484E-2</v>
      </c>
      <c r="AM164" s="2">
        <f t="shared" si="200"/>
        <v>2.8773258064516128E-2</v>
      </c>
      <c r="AN164" s="2">
        <f t="shared" si="200"/>
        <v>1.3177516129032259E-2</v>
      </c>
      <c r="AO164" s="2">
        <f t="shared" si="200"/>
        <v>2.1634774193548388E-2</v>
      </c>
      <c r="AP164" s="2">
        <f t="shared" si="200"/>
        <v>2.2762387096774191E-2</v>
      </c>
      <c r="AQ164" s="2">
        <f t="shared" si="200"/>
        <v>4.1182709677419355E-2</v>
      </c>
      <c r="AR164" s="2">
        <f t="shared" si="200"/>
        <v>2.7448645161290322E-2</v>
      </c>
      <c r="AS164" s="2">
        <f t="shared" si="200"/>
        <v>3.6250548387096772E-2</v>
      </c>
      <c r="AT164" s="2">
        <f t="shared" si="200"/>
        <v>2.7975354838709679E-2</v>
      </c>
      <c r="AU164" s="2">
        <f t="shared" si="200"/>
        <v>2.0053483870967743E-2</v>
      </c>
      <c r="AV164" s="2">
        <f t="shared" si="200"/>
        <v>3.2332870967741935E-2</v>
      </c>
      <c r="AW164" s="2">
        <f t="shared" si="200"/>
        <v>3.072283870967742E-2</v>
      </c>
      <c r="AX164" s="2">
        <f t="shared" si="200"/>
        <v>3.4148612903225808E-2</v>
      </c>
      <c r="AY164" s="2">
        <f t="shared" si="200"/>
        <v>2.9613870967741936E-2</v>
      </c>
      <c r="AZ164" s="2">
        <f t="shared" si="200"/>
        <v>3.5599161290322583E-2</v>
      </c>
      <c r="BA164" s="2">
        <f t="shared" si="200"/>
        <v>2.6500354838709678E-2</v>
      </c>
      <c r="BB164" s="2">
        <f t="shared" si="200"/>
        <v>6.0068677419354836E-2</v>
      </c>
      <c r="BC164" s="2">
        <f t="shared" si="200"/>
        <v>3.0580967741935486E-2</v>
      </c>
      <c r="BD164" s="2">
        <f t="shared" si="200"/>
        <v>4.5865806451612902E-2</v>
      </c>
      <c r="BE164" s="2">
        <f t="shared" si="200"/>
        <v>4.7011225806451618E-2</v>
      </c>
      <c r="BF164" s="2">
        <f t="shared" si="200"/>
        <v>2.5843741935483871E-2</v>
      </c>
      <c r="BG164" s="2">
        <f t="shared" si="200"/>
        <v>4.9854580645161295E-2</v>
      </c>
      <c r="BH164" s="2">
        <f t="shared" si="200"/>
        <v>3.2797645161290322E-2</v>
      </c>
      <c r="BI164" s="2">
        <f t="shared" si="200"/>
        <v>3.86231935483871E-2</v>
      </c>
      <c r="BJ164" s="2">
        <f t="shared" si="200"/>
        <v>4.0407774193548386E-2</v>
      </c>
      <c r="BK164" s="2">
        <f t="shared" si="200"/>
        <v>2.8339483870967741E-2</v>
      </c>
      <c r="BL164" s="2">
        <f t="shared" si="200"/>
        <v>2.7364580645161292E-2</v>
      </c>
      <c r="BM164" s="2">
        <f t="shared" si="200"/>
        <v>3.6252225806451613E-2</v>
      </c>
      <c r="BN164" s="2">
        <f t="shared" si="200"/>
        <v>3.584412903225806E-2</v>
      </c>
      <c r="BO164" s="2">
        <f t="shared" si="200"/>
        <v>6.3638548387096774E-2</v>
      </c>
      <c r="BP164" s="2">
        <f t="shared" si="200"/>
        <v>3.6289645161290324E-2</v>
      </c>
      <c r="BQ164" s="2">
        <f t="shared" ref="BQ164:CN164" si="201">(BQ68/1000000)/$A164</f>
        <v>7.3317096774193541E-2</v>
      </c>
      <c r="BR164" s="2">
        <f t="shared" si="201"/>
        <v>2.4696419354838708E-2</v>
      </c>
      <c r="BS164" s="2">
        <f t="shared" si="201"/>
        <v>0</v>
      </c>
      <c r="BT164" s="2">
        <f t="shared" si="201"/>
        <v>0</v>
      </c>
      <c r="BU164" s="2">
        <f t="shared" si="201"/>
        <v>0</v>
      </c>
      <c r="BV164" s="2">
        <f t="shared" si="201"/>
        <v>0</v>
      </c>
      <c r="BW164" s="2">
        <f t="shared" si="201"/>
        <v>0</v>
      </c>
      <c r="BX164" s="2">
        <f t="shared" si="201"/>
        <v>0</v>
      </c>
      <c r="BY164" s="2">
        <f t="shared" si="201"/>
        <v>0</v>
      </c>
      <c r="BZ164" s="2">
        <f t="shared" si="201"/>
        <v>0</v>
      </c>
      <c r="CA164" s="2">
        <f t="shared" si="201"/>
        <v>0</v>
      </c>
      <c r="CB164" s="2">
        <f t="shared" si="201"/>
        <v>0</v>
      </c>
      <c r="CC164" s="2">
        <f t="shared" si="201"/>
        <v>0</v>
      </c>
      <c r="CD164" s="2">
        <f t="shared" si="201"/>
        <v>0</v>
      </c>
      <c r="CE164" s="2">
        <f t="shared" si="201"/>
        <v>0</v>
      </c>
      <c r="CF164" s="2">
        <f t="shared" si="201"/>
        <v>0</v>
      </c>
      <c r="CG164" s="2">
        <f t="shared" si="201"/>
        <v>0</v>
      </c>
      <c r="CH164" s="2">
        <f t="shared" si="201"/>
        <v>0</v>
      </c>
      <c r="CI164" s="2">
        <f t="shared" si="201"/>
        <v>0</v>
      </c>
      <c r="CJ164" s="2">
        <f t="shared" si="201"/>
        <v>0</v>
      </c>
      <c r="CK164" s="2">
        <f t="shared" si="201"/>
        <v>0</v>
      </c>
      <c r="CL164" s="2">
        <f t="shared" si="201"/>
        <v>0</v>
      </c>
      <c r="CM164" s="2">
        <f t="shared" si="201"/>
        <v>0</v>
      </c>
      <c r="CN164" s="2">
        <f t="shared" si="201"/>
        <v>0</v>
      </c>
    </row>
    <row r="165" spans="1:92" x14ac:dyDescent="0.2">
      <c r="A165" s="2">
        <v>31</v>
      </c>
      <c r="B165" s="3">
        <v>36373</v>
      </c>
      <c r="C165" s="2">
        <f t="shared" si="180"/>
        <v>3.4322260322580642</v>
      </c>
      <c r="D165" s="2">
        <f t="shared" si="180"/>
        <v>3.3845516129032256E-2</v>
      </c>
      <c r="E165" s="2">
        <f t="shared" ref="E165:AJ165" si="202">(E69/1000000)/$A165</f>
        <v>7.2189677419354833E-3</v>
      </c>
      <c r="F165" s="2">
        <f t="shared" si="202"/>
        <v>1.5072258064516128E-2</v>
      </c>
      <c r="G165" s="2">
        <f t="shared" si="202"/>
        <v>1.440383870967742E-2</v>
      </c>
      <c r="H165" s="2">
        <f t="shared" si="202"/>
        <v>1.2857129032258064E-2</v>
      </c>
      <c r="I165" s="2">
        <f t="shared" si="202"/>
        <v>1.0866967741935483E-2</v>
      </c>
      <c r="J165" s="2">
        <f t="shared" si="202"/>
        <v>1.1951516129032259E-2</v>
      </c>
      <c r="K165" s="2">
        <f t="shared" si="202"/>
        <v>1.4290870967741936E-2</v>
      </c>
      <c r="L165" s="2">
        <f t="shared" si="202"/>
        <v>1.3903322580645161E-2</v>
      </c>
      <c r="M165" s="2">
        <f t="shared" si="202"/>
        <v>1.4138612903225807E-2</v>
      </c>
      <c r="N165" s="2">
        <f t="shared" si="202"/>
        <v>7.3160225806451609E-2</v>
      </c>
      <c r="O165" s="2">
        <f t="shared" si="202"/>
        <v>1.5833032258064515E-2</v>
      </c>
      <c r="P165" s="2">
        <f t="shared" si="202"/>
        <v>1.6394741935483872E-2</v>
      </c>
      <c r="Q165" s="2">
        <f t="shared" si="202"/>
        <v>1.2046709677419354E-2</v>
      </c>
      <c r="R165" s="2">
        <f t="shared" si="202"/>
        <v>1.5611E-2</v>
      </c>
      <c r="S165" s="2">
        <f t="shared" si="202"/>
        <v>1.9124870967741937E-2</v>
      </c>
      <c r="T165" s="2">
        <f t="shared" si="202"/>
        <v>1.5618064516129031E-2</v>
      </c>
      <c r="U165" s="2">
        <f t="shared" si="202"/>
        <v>1.7411903225806453E-2</v>
      </c>
      <c r="V165" s="2">
        <f t="shared" si="202"/>
        <v>1.7750354838709678E-2</v>
      </c>
      <c r="W165" s="2">
        <f t="shared" si="202"/>
        <v>1.3275193548387096E-2</v>
      </c>
      <c r="X165" s="2">
        <f t="shared" si="202"/>
        <v>1.2502935483870969E-2</v>
      </c>
      <c r="Y165" s="2">
        <f t="shared" si="202"/>
        <v>3.3640129032258069E-2</v>
      </c>
      <c r="Z165" s="2">
        <f t="shared" si="202"/>
        <v>2.2164516129032259E-2</v>
      </c>
      <c r="AA165" s="2">
        <f t="shared" si="202"/>
        <v>1.1438774193548386E-2</v>
      </c>
      <c r="AB165" s="2">
        <f t="shared" si="202"/>
        <v>1.8260000000000002E-2</v>
      </c>
      <c r="AC165" s="2">
        <f t="shared" si="202"/>
        <v>1.2557935483870967E-2</v>
      </c>
      <c r="AD165" s="2">
        <f t="shared" si="202"/>
        <v>1.9396806451612902E-2</v>
      </c>
      <c r="AE165" s="2">
        <f t="shared" si="202"/>
        <v>2.0630129032258065E-2</v>
      </c>
      <c r="AF165" s="2">
        <f t="shared" si="202"/>
        <v>2.2278354838709678E-2</v>
      </c>
      <c r="AG165" s="2">
        <f t="shared" si="202"/>
        <v>1.9578999999999999E-2</v>
      </c>
      <c r="AH165" s="2">
        <f t="shared" si="202"/>
        <v>1.5330129032258064E-2</v>
      </c>
      <c r="AI165" s="2">
        <f t="shared" si="202"/>
        <v>2.2484290322580643E-2</v>
      </c>
      <c r="AJ165" s="2">
        <f t="shared" si="202"/>
        <v>3.0268096774193547E-2</v>
      </c>
      <c r="AK165" s="2">
        <f t="shared" ref="AK165:BP165" si="203">(AK69/1000000)/$A165</f>
        <v>2.4287322580645161E-2</v>
      </c>
      <c r="AL165" s="2">
        <f t="shared" si="203"/>
        <v>2.5556419354838707E-2</v>
      </c>
      <c r="AM165" s="2">
        <f t="shared" si="203"/>
        <v>2.6896064516129033E-2</v>
      </c>
      <c r="AN165" s="2">
        <f t="shared" si="203"/>
        <v>1.2736096774193548E-2</v>
      </c>
      <c r="AO165" s="2">
        <f t="shared" si="203"/>
        <v>2.0037419354838711E-2</v>
      </c>
      <c r="AP165" s="2">
        <f t="shared" si="203"/>
        <v>2.4016967741935485E-2</v>
      </c>
      <c r="AQ165" s="2">
        <f t="shared" si="203"/>
        <v>4.1041935483870966E-2</v>
      </c>
      <c r="AR165" s="2">
        <f t="shared" si="203"/>
        <v>2.5550032258064515E-2</v>
      </c>
      <c r="AS165" s="2">
        <f t="shared" si="203"/>
        <v>3.5050967741935488E-2</v>
      </c>
      <c r="AT165" s="2">
        <f t="shared" si="203"/>
        <v>2.8143096774193549E-2</v>
      </c>
      <c r="AU165" s="2">
        <f t="shared" si="203"/>
        <v>1.9592741935483871E-2</v>
      </c>
      <c r="AV165" s="2">
        <f t="shared" si="203"/>
        <v>3.2487580645161288E-2</v>
      </c>
      <c r="AW165" s="2">
        <f t="shared" si="203"/>
        <v>2.8547032258064518E-2</v>
      </c>
      <c r="AX165" s="2">
        <f t="shared" si="203"/>
        <v>3.3637870967741935E-2</v>
      </c>
      <c r="AY165" s="2">
        <f t="shared" si="203"/>
        <v>2.914641935483871E-2</v>
      </c>
      <c r="AZ165" s="2">
        <f t="shared" si="203"/>
        <v>3.4572483870967743E-2</v>
      </c>
      <c r="BA165" s="2">
        <f t="shared" si="203"/>
        <v>2.5146000000000002E-2</v>
      </c>
      <c r="BB165" s="2">
        <f t="shared" si="203"/>
        <v>5.5370645161290324E-2</v>
      </c>
      <c r="BC165" s="2">
        <f t="shared" si="203"/>
        <v>2.8833838709677418E-2</v>
      </c>
      <c r="BD165" s="2">
        <f t="shared" si="203"/>
        <v>4.8442161290322576E-2</v>
      </c>
      <c r="BE165" s="2">
        <f t="shared" si="203"/>
        <v>4.1674516129032252E-2</v>
      </c>
      <c r="BF165" s="2">
        <f t="shared" si="203"/>
        <v>2.5052741935483871E-2</v>
      </c>
      <c r="BG165" s="2">
        <f t="shared" si="203"/>
        <v>5.3032483870967741E-2</v>
      </c>
      <c r="BH165" s="2">
        <f t="shared" si="203"/>
        <v>3.005458064516129E-2</v>
      </c>
      <c r="BI165" s="2">
        <f t="shared" si="203"/>
        <v>3.8553645161290319E-2</v>
      </c>
      <c r="BJ165" s="2">
        <f t="shared" si="203"/>
        <v>3.6998225806451616E-2</v>
      </c>
      <c r="BK165" s="2">
        <f t="shared" si="203"/>
        <v>2.8363129032258062E-2</v>
      </c>
      <c r="BL165" s="2">
        <f t="shared" si="203"/>
        <v>2.640858064516129E-2</v>
      </c>
      <c r="BM165" s="2">
        <f t="shared" si="203"/>
        <v>3.68821935483871E-2</v>
      </c>
      <c r="BN165" s="2">
        <f t="shared" si="203"/>
        <v>3.2840935483870966E-2</v>
      </c>
      <c r="BO165" s="2">
        <f t="shared" si="203"/>
        <v>5.5585870967741938E-2</v>
      </c>
      <c r="BP165" s="2">
        <f t="shared" si="203"/>
        <v>3.665883870967742E-2</v>
      </c>
      <c r="BQ165" s="2">
        <f t="shared" ref="BQ165:CN165" si="204">(BQ69/1000000)/$A165</f>
        <v>7.8219161290322581E-2</v>
      </c>
      <c r="BR165" s="2">
        <f t="shared" si="204"/>
        <v>4.6792129032258066E-2</v>
      </c>
      <c r="BS165" s="2">
        <f t="shared" si="204"/>
        <v>2.8684516129032257E-2</v>
      </c>
      <c r="BT165" s="2">
        <f t="shared" si="204"/>
        <v>0</v>
      </c>
      <c r="BU165" s="2">
        <f t="shared" si="204"/>
        <v>0</v>
      </c>
      <c r="BV165" s="2">
        <f t="shared" si="204"/>
        <v>0</v>
      </c>
      <c r="BW165" s="2">
        <f t="shared" si="204"/>
        <v>0</v>
      </c>
      <c r="BX165" s="2">
        <f t="shared" si="204"/>
        <v>0</v>
      </c>
      <c r="BY165" s="2">
        <f t="shared" si="204"/>
        <v>0</v>
      </c>
      <c r="BZ165" s="2">
        <f t="shared" si="204"/>
        <v>0</v>
      </c>
      <c r="CA165" s="2">
        <f t="shared" si="204"/>
        <v>0</v>
      </c>
      <c r="CB165" s="2">
        <f t="shared" si="204"/>
        <v>0</v>
      </c>
      <c r="CC165" s="2">
        <f t="shared" si="204"/>
        <v>0</v>
      </c>
      <c r="CD165" s="2">
        <f t="shared" si="204"/>
        <v>0</v>
      </c>
      <c r="CE165" s="2">
        <f t="shared" si="204"/>
        <v>0</v>
      </c>
      <c r="CF165" s="2">
        <f t="shared" si="204"/>
        <v>0</v>
      </c>
      <c r="CG165" s="2">
        <f t="shared" si="204"/>
        <v>0</v>
      </c>
      <c r="CH165" s="2">
        <f t="shared" si="204"/>
        <v>0</v>
      </c>
      <c r="CI165" s="2">
        <f t="shared" si="204"/>
        <v>0</v>
      </c>
      <c r="CJ165" s="2">
        <f t="shared" si="204"/>
        <v>0</v>
      </c>
      <c r="CK165" s="2">
        <f t="shared" si="204"/>
        <v>0</v>
      </c>
      <c r="CL165" s="2">
        <f t="shared" si="204"/>
        <v>0</v>
      </c>
      <c r="CM165" s="2">
        <f t="shared" si="204"/>
        <v>0</v>
      </c>
      <c r="CN165" s="2">
        <f t="shared" si="204"/>
        <v>0</v>
      </c>
    </row>
    <row r="166" spans="1:92" x14ac:dyDescent="0.2">
      <c r="A166" s="2">
        <v>30</v>
      </c>
      <c r="B166" s="3">
        <v>36404</v>
      </c>
      <c r="C166" s="2">
        <f t="shared" si="180"/>
        <v>3.3873754000000003</v>
      </c>
      <c r="D166" s="2">
        <f t="shared" si="180"/>
        <v>3.3923966666666666E-2</v>
      </c>
      <c r="E166" s="2">
        <f t="shared" ref="E166:AJ166" si="205">(E70/1000000)/$A166</f>
        <v>6.9510666666666669E-3</v>
      </c>
      <c r="F166" s="2">
        <f t="shared" si="205"/>
        <v>1.3329033333333332E-2</v>
      </c>
      <c r="G166" s="2">
        <f t="shared" si="205"/>
        <v>1.41266E-2</v>
      </c>
      <c r="H166" s="2">
        <f t="shared" si="205"/>
        <v>1.2439666666666667E-2</v>
      </c>
      <c r="I166" s="2">
        <f t="shared" si="205"/>
        <v>1.1155766666666667E-2</v>
      </c>
      <c r="J166" s="2">
        <f t="shared" si="205"/>
        <v>1.0894433333333333E-2</v>
      </c>
      <c r="K166" s="2">
        <f t="shared" si="205"/>
        <v>1.3260733333333333E-2</v>
      </c>
      <c r="L166" s="2">
        <f t="shared" si="205"/>
        <v>1.4630033333333332E-2</v>
      </c>
      <c r="M166" s="2">
        <f t="shared" si="205"/>
        <v>1.4055133333333332E-2</v>
      </c>
      <c r="N166" s="2">
        <f t="shared" si="205"/>
        <v>7.70845E-2</v>
      </c>
      <c r="O166" s="2">
        <f t="shared" si="205"/>
        <v>1.5551966666666667E-2</v>
      </c>
      <c r="P166" s="2">
        <f t="shared" si="205"/>
        <v>1.5966333333333336E-2</v>
      </c>
      <c r="Q166" s="2">
        <f t="shared" si="205"/>
        <v>1.1260933333333334E-2</v>
      </c>
      <c r="R166" s="2">
        <f t="shared" si="205"/>
        <v>1.45706E-2</v>
      </c>
      <c r="S166" s="2">
        <f t="shared" si="205"/>
        <v>1.8124766666666667E-2</v>
      </c>
      <c r="T166" s="2">
        <f t="shared" si="205"/>
        <v>1.7244733333333331E-2</v>
      </c>
      <c r="U166" s="2">
        <f t="shared" si="205"/>
        <v>1.57225E-2</v>
      </c>
      <c r="V166" s="2">
        <f t="shared" si="205"/>
        <v>1.8795433333333333E-2</v>
      </c>
      <c r="W166" s="2">
        <f t="shared" si="205"/>
        <v>1.3021033333333333E-2</v>
      </c>
      <c r="X166" s="2">
        <f t="shared" si="205"/>
        <v>1.3365999999999999E-2</v>
      </c>
      <c r="Y166" s="2">
        <f t="shared" si="205"/>
        <v>3.4478299999999996E-2</v>
      </c>
      <c r="Z166" s="2">
        <f t="shared" si="205"/>
        <v>2.1828766666666666E-2</v>
      </c>
      <c r="AA166" s="2">
        <f t="shared" si="205"/>
        <v>1.1371666666666667E-2</v>
      </c>
      <c r="AB166" s="2">
        <f t="shared" si="205"/>
        <v>1.8103233333333336E-2</v>
      </c>
      <c r="AC166" s="2">
        <f t="shared" si="205"/>
        <v>1.2613999999999998E-2</v>
      </c>
      <c r="AD166" s="2">
        <f t="shared" si="205"/>
        <v>1.8389900000000001E-2</v>
      </c>
      <c r="AE166" s="2">
        <f t="shared" si="205"/>
        <v>2.1240533333333332E-2</v>
      </c>
      <c r="AF166" s="2">
        <f t="shared" si="205"/>
        <v>2.2255766666666666E-2</v>
      </c>
      <c r="AG166" s="2">
        <f t="shared" si="205"/>
        <v>1.8491199999999999E-2</v>
      </c>
      <c r="AH166" s="2">
        <f t="shared" si="205"/>
        <v>1.5804033333333335E-2</v>
      </c>
      <c r="AI166" s="2">
        <f t="shared" si="205"/>
        <v>2.2845966666666665E-2</v>
      </c>
      <c r="AJ166" s="2">
        <f t="shared" si="205"/>
        <v>3.0033333333333335E-2</v>
      </c>
      <c r="AK166" s="2">
        <f t="shared" ref="AK166:BP166" si="206">(AK70/1000000)/$A166</f>
        <v>2.4244566666666668E-2</v>
      </c>
      <c r="AL166" s="2">
        <f t="shared" si="206"/>
        <v>2.4631666666666666E-2</v>
      </c>
      <c r="AM166" s="2">
        <f t="shared" si="206"/>
        <v>2.7005900000000003E-2</v>
      </c>
      <c r="AN166" s="2">
        <f t="shared" si="206"/>
        <v>1.2590666666666667E-2</v>
      </c>
      <c r="AO166" s="2">
        <f t="shared" si="206"/>
        <v>2.0364133333333333E-2</v>
      </c>
      <c r="AP166" s="2">
        <f t="shared" si="206"/>
        <v>2.1629366666666667E-2</v>
      </c>
      <c r="AQ166" s="2">
        <f t="shared" si="206"/>
        <v>4.0170633333333337E-2</v>
      </c>
      <c r="AR166" s="2">
        <f t="shared" si="206"/>
        <v>2.5046566666666666E-2</v>
      </c>
      <c r="AS166" s="2">
        <f t="shared" si="206"/>
        <v>3.4010133333333338E-2</v>
      </c>
      <c r="AT166" s="2">
        <f t="shared" si="206"/>
        <v>2.785223333333333E-2</v>
      </c>
      <c r="AU166" s="2">
        <f t="shared" si="206"/>
        <v>1.8883133333333336E-2</v>
      </c>
      <c r="AV166" s="2">
        <f t="shared" si="206"/>
        <v>3.2014500000000001E-2</v>
      </c>
      <c r="AW166" s="2">
        <f t="shared" si="206"/>
        <v>2.7025733333333336E-2</v>
      </c>
      <c r="AX166" s="2">
        <f t="shared" si="206"/>
        <v>3.1699899999999996E-2</v>
      </c>
      <c r="AY166" s="2">
        <f t="shared" si="206"/>
        <v>2.8415199999999998E-2</v>
      </c>
      <c r="AZ166" s="2">
        <f t="shared" si="206"/>
        <v>3.2896666666666664E-2</v>
      </c>
      <c r="BA166" s="2">
        <f t="shared" si="206"/>
        <v>2.6111633333333332E-2</v>
      </c>
      <c r="BB166" s="2">
        <f t="shared" si="206"/>
        <v>5.4140533333333338E-2</v>
      </c>
      <c r="BC166" s="2">
        <f t="shared" si="206"/>
        <v>2.8100933333333335E-2</v>
      </c>
      <c r="BD166" s="2">
        <f t="shared" si="206"/>
        <v>5.0375666666666666E-2</v>
      </c>
      <c r="BE166" s="2">
        <f t="shared" si="206"/>
        <v>3.5340033333333333E-2</v>
      </c>
      <c r="BF166" s="2">
        <f t="shared" si="206"/>
        <v>2.4323500000000001E-2</v>
      </c>
      <c r="BG166" s="2">
        <f t="shared" si="206"/>
        <v>6.252456666666667E-2</v>
      </c>
      <c r="BH166" s="2">
        <f t="shared" si="206"/>
        <v>3.253113333333333E-2</v>
      </c>
      <c r="BI166" s="2">
        <f t="shared" si="206"/>
        <v>3.4360366666666663E-2</v>
      </c>
      <c r="BJ166" s="2">
        <f t="shared" si="206"/>
        <v>3.5526833333333327E-2</v>
      </c>
      <c r="BK166" s="2">
        <f t="shared" si="206"/>
        <v>2.6484733333333333E-2</v>
      </c>
      <c r="BL166" s="2">
        <f t="shared" si="206"/>
        <v>2.6889433333333334E-2</v>
      </c>
      <c r="BM166" s="2">
        <f t="shared" si="206"/>
        <v>3.3171066666666665E-2</v>
      </c>
      <c r="BN166" s="2">
        <f t="shared" si="206"/>
        <v>3.0138966666666666E-2</v>
      </c>
      <c r="BO166" s="2">
        <f t="shared" si="206"/>
        <v>5.1231833333333338E-2</v>
      </c>
      <c r="BP166" s="2">
        <f t="shared" si="206"/>
        <v>3.4149466666666663E-2</v>
      </c>
      <c r="BQ166" s="2">
        <f t="shared" ref="BQ166:CN166" si="207">(BQ70/1000000)/$A166</f>
        <v>7.0413799999999999E-2</v>
      </c>
      <c r="BR166" s="2">
        <f t="shared" si="207"/>
        <v>4.6715900000000005E-2</v>
      </c>
      <c r="BS166" s="2">
        <f t="shared" si="207"/>
        <v>4.4460666666666669E-2</v>
      </c>
      <c r="BT166" s="2">
        <f t="shared" si="207"/>
        <v>1.7668166666666665E-2</v>
      </c>
      <c r="BU166" s="2">
        <f t="shared" si="207"/>
        <v>0</v>
      </c>
      <c r="BV166" s="2">
        <f t="shared" si="207"/>
        <v>0</v>
      </c>
      <c r="BW166" s="2">
        <f t="shared" si="207"/>
        <v>0</v>
      </c>
      <c r="BX166" s="2">
        <f t="shared" si="207"/>
        <v>0</v>
      </c>
      <c r="BY166" s="2">
        <f t="shared" si="207"/>
        <v>0</v>
      </c>
      <c r="BZ166" s="2">
        <f t="shared" si="207"/>
        <v>0</v>
      </c>
      <c r="CA166" s="2">
        <f t="shared" si="207"/>
        <v>0</v>
      </c>
      <c r="CB166" s="2">
        <f t="shared" si="207"/>
        <v>0</v>
      </c>
      <c r="CC166" s="2">
        <f t="shared" si="207"/>
        <v>0</v>
      </c>
      <c r="CD166" s="2">
        <f t="shared" si="207"/>
        <v>0</v>
      </c>
      <c r="CE166" s="2">
        <f t="shared" si="207"/>
        <v>0</v>
      </c>
      <c r="CF166" s="2">
        <f t="shared" si="207"/>
        <v>0</v>
      </c>
      <c r="CG166" s="2">
        <f t="shared" si="207"/>
        <v>0</v>
      </c>
      <c r="CH166" s="2">
        <f t="shared" si="207"/>
        <v>0</v>
      </c>
      <c r="CI166" s="2">
        <f t="shared" si="207"/>
        <v>0</v>
      </c>
      <c r="CJ166" s="2">
        <f t="shared" si="207"/>
        <v>0</v>
      </c>
      <c r="CK166" s="2">
        <f t="shared" si="207"/>
        <v>0</v>
      </c>
      <c r="CL166" s="2">
        <f t="shared" si="207"/>
        <v>0</v>
      </c>
      <c r="CM166" s="2">
        <f t="shared" si="207"/>
        <v>0</v>
      </c>
      <c r="CN166" s="2">
        <f t="shared" si="207"/>
        <v>0</v>
      </c>
    </row>
    <row r="167" spans="1:92" x14ac:dyDescent="0.2">
      <c r="A167" s="2">
        <v>31</v>
      </c>
      <c r="B167" s="3">
        <v>36434</v>
      </c>
      <c r="C167" s="2">
        <f t="shared" si="180"/>
        <v>3.3231080967741935</v>
      </c>
      <c r="D167" s="2">
        <f t="shared" si="180"/>
        <v>3.4097451612903222E-2</v>
      </c>
      <c r="E167" s="2">
        <f t="shared" ref="E167:AJ167" si="208">(E71/1000000)/$A167</f>
        <v>6.9291935483870963E-3</v>
      </c>
      <c r="F167" s="2">
        <f t="shared" si="208"/>
        <v>1.4855806451612903E-2</v>
      </c>
      <c r="G167" s="2">
        <f t="shared" si="208"/>
        <v>1.3733903225806452E-2</v>
      </c>
      <c r="H167" s="2">
        <f t="shared" si="208"/>
        <v>1.2713290322580647E-2</v>
      </c>
      <c r="I167" s="2">
        <f t="shared" si="208"/>
        <v>1.0933064516129031E-2</v>
      </c>
      <c r="J167" s="2">
        <f t="shared" si="208"/>
        <v>1.1352483870967742E-2</v>
      </c>
      <c r="K167" s="2">
        <f t="shared" si="208"/>
        <v>1.3551838709677419E-2</v>
      </c>
      <c r="L167" s="2">
        <f t="shared" si="208"/>
        <v>1.3779935483870968E-2</v>
      </c>
      <c r="M167" s="2">
        <f t="shared" si="208"/>
        <v>1.3976967741935483E-2</v>
      </c>
      <c r="N167" s="2">
        <f t="shared" si="208"/>
        <v>7.6310806451612909E-2</v>
      </c>
      <c r="O167" s="2">
        <f t="shared" si="208"/>
        <v>1.3486516129032258E-2</v>
      </c>
      <c r="P167" s="2">
        <f t="shared" si="208"/>
        <v>1.6318354838709678E-2</v>
      </c>
      <c r="Q167" s="2">
        <f t="shared" si="208"/>
        <v>1.1796516129032259E-2</v>
      </c>
      <c r="R167" s="2">
        <f t="shared" si="208"/>
        <v>1.3905838709677419E-2</v>
      </c>
      <c r="S167" s="2">
        <f t="shared" si="208"/>
        <v>1.8332000000000001E-2</v>
      </c>
      <c r="T167" s="2">
        <f t="shared" si="208"/>
        <v>1.5884741935483872E-2</v>
      </c>
      <c r="U167" s="2">
        <f t="shared" si="208"/>
        <v>1.4388483870967743E-2</v>
      </c>
      <c r="V167" s="2">
        <f t="shared" si="208"/>
        <v>1.6755903225806452E-2</v>
      </c>
      <c r="W167" s="2">
        <f t="shared" si="208"/>
        <v>1.2726129032258065E-2</v>
      </c>
      <c r="X167" s="2">
        <f t="shared" si="208"/>
        <v>1.269858064516129E-2</v>
      </c>
      <c r="Y167" s="2">
        <f t="shared" si="208"/>
        <v>3.4857290322580642E-2</v>
      </c>
      <c r="Z167" s="2">
        <f t="shared" si="208"/>
        <v>2.157725806451613E-2</v>
      </c>
      <c r="AA167" s="2">
        <f t="shared" si="208"/>
        <v>1.0655483870967743E-2</v>
      </c>
      <c r="AB167" s="2">
        <f t="shared" si="208"/>
        <v>1.7984806451612906E-2</v>
      </c>
      <c r="AC167" s="2">
        <f t="shared" si="208"/>
        <v>1.2579903225806452E-2</v>
      </c>
      <c r="AD167" s="2">
        <f t="shared" si="208"/>
        <v>1.831874193548387E-2</v>
      </c>
      <c r="AE167" s="2">
        <f t="shared" si="208"/>
        <v>2.1722548387096773E-2</v>
      </c>
      <c r="AF167" s="2">
        <f t="shared" si="208"/>
        <v>2.1097838709677418E-2</v>
      </c>
      <c r="AG167" s="2">
        <f t="shared" si="208"/>
        <v>1.8874451612903225E-2</v>
      </c>
      <c r="AH167" s="2">
        <f t="shared" si="208"/>
        <v>1.5457774193548386E-2</v>
      </c>
      <c r="AI167" s="2">
        <f t="shared" si="208"/>
        <v>2.100916129032258E-2</v>
      </c>
      <c r="AJ167" s="2">
        <f t="shared" si="208"/>
        <v>3.0459967741935483E-2</v>
      </c>
      <c r="AK167" s="2">
        <f t="shared" ref="AK167:BP167" si="209">(AK71/1000000)/$A167</f>
        <v>2.4696645161290325E-2</v>
      </c>
      <c r="AL167" s="2">
        <f t="shared" si="209"/>
        <v>2.3100516129032259E-2</v>
      </c>
      <c r="AM167" s="2">
        <f t="shared" si="209"/>
        <v>2.609709677419355E-2</v>
      </c>
      <c r="AN167" s="2">
        <f t="shared" si="209"/>
        <v>1.2735645161290323E-2</v>
      </c>
      <c r="AO167" s="2">
        <f t="shared" si="209"/>
        <v>2.0971806451612902E-2</v>
      </c>
      <c r="AP167" s="2">
        <f t="shared" si="209"/>
        <v>2.0576806451612903E-2</v>
      </c>
      <c r="AQ167" s="2">
        <f t="shared" si="209"/>
        <v>3.9062032258064518E-2</v>
      </c>
      <c r="AR167" s="2">
        <f t="shared" si="209"/>
        <v>2.3578903225806452E-2</v>
      </c>
      <c r="AS167" s="2">
        <f t="shared" si="209"/>
        <v>3.2889741935483871E-2</v>
      </c>
      <c r="AT167" s="2">
        <f t="shared" si="209"/>
        <v>2.6810838709677418E-2</v>
      </c>
      <c r="AU167" s="2">
        <f t="shared" si="209"/>
        <v>1.9730032258064516E-2</v>
      </c>
      <c r="AV167" s="2">
        <f t="shared" si="209"/>
        <v>3.0381258064516126E-2</v>
      </c>
      <c r="AW167" s="2">
        <f t="shared" si="209"/>
        <v>2.5049387096774192E-2</v>
      </c>
      <c r="AX167" s="2">
        <f t="shared" si="209"/>
        <v>3.1018354838709676E-2</v>
      </c>
      <c r="AY167" s="2">
        <f t="shared" si="209"/>
        <v>2.827422580645161E-2</v>
      </c>
      <c r="AZ167" s="2">
        <f t="shared" si="209"/>
        <v>3.1898741935483872E-2</v>
      </c>
      <c r="BA167" s="2">
        <f t="shared" si="209"/>
        <v>2.4174677419354841E-2</v>
      </c>
      <c r="BB167" s="2">
        <f t="shared" si="209"/>
        <v>6.5598903225806457E-2</v>
      </c>
      <c r="BC167" s="2">
        <f t="shared" si="209"/>
        <v>2.7285580645161289E-2</v>
      </c>
      <c r="BD167" s="2">
        <f t="shared" si="209"/>
        <v>5.0860548387096777E-2</v>
      </c>
      <c r="BE167" s="2">
        <f t="shared" si="209"/>
        <v>3.2249612903225804E-2</v>
      </c>
      <c r="BF167" s="2">
        <f t="shared" si="209"/>
        <v>2.2945645161290322E-2</v>
      </c>
      <c r="BG167" s="2">
        <f t="shared" si="209"/>
        <v>6.6036258064516129E-2</v>
      </c>
      <c r="BH167" s="2">
        <f t="shared" si="209"/>
        <v>3.0784516129032255E-2</v>
      </c>
      <c r="BI167" s="2">
        <f t="shared" si="209"/>
        <v>3.2996741935483874E-2</v>
      </c>
      <c r="BJ167" s="2">
        <f t="shared" si="209"/>
        <v>3.342267741935484E-2</v>
      </c>
      <c r="BK167" s="2">
        <f t="shared" si="209"/>
        <v>2.5746225806451611E-2</v>
      </c>
      <c r="BL167" s="2">
        <f t="shared" si="209"/>
        <v>2.5460612903225804E-2</v>
      </c>
      <c r="BM167" s="2">
        <f t="shared" si="209"/>
        <v>3.2791064516129037E-2</v>
      </c>
      <c r="BN167" s="2">
        <f t="shared" si="209"/>
        <v>3.1827806451612907E-2</v>
      </c>
      <c r="BO167" s="2">
        <f t="shared" si="209"/>
        <v>4.8940548387096779E-2</v>
      </c>
      <c r="BP167" s="2">
        <f t="shared" si="209"/>
        <v>3.6205516129032257E-2</v>
      </c>
      <c r="BQ167" s="2">
        <f t="shared" ref="BQ167:CN167" si="210">(BQ71/1000000)/$A167</f>
        <v>6.5644967741935484E-2</v>
      </c>
      <c r="BR167" s="2">
        <f t="shared" si="210"/>
        <v>4.3988838709677416E-2</v>
      </c>
      <c r="BS167" s="2">
        <f t="shared" si="210"/>
        <v>4.234890322580645E-2</v>
      </c>
      <c r="BT167" s="2">
        <f t="shared" si="210"/>
        <v>3.4432419354838706E-2</v>
      </c>
      <c r="BU167" s="2">
        <f t="shared" si="210"/>
        <v>2.0398516129032256E-2</v>
      </c>
      <c r="BV167" s="2">
        <f t="shared" si="210"/>
        <v>0</v>
      </c>
      <c r="BW167" s="2">
        <f t="shared" si="210"/>
        <v>0</v>
      </c>
      <c r="BX167" s="2">
        <f t="shared" si="210"/>
        <v>0</v>
      </c>
      <c r="BY167" s="2">
        <f t="shared" si="210"/>
        <v>0</v>
      </c>
      <c r="BZ167" s="2">
        <f t="shared" si="210"/>
        <v>0</v>
      </c>
      <c r="CA167" s="2">
        <f t="shared" si="210"/>
        <v>0</v>
      </c>
      <c r="CB167" s="2">
        <f t="shared" si="210"/>
        <v>0</v>
      </c>
      <c r="CC167" s="2">
        <f t="shared" si="210"/>
        <v>0</v>
      </c>
      <c r="CD167" s="2">
        <f t="shared" si="210"/>
        <v>0</v>
      </c>
      <c r="CE167" s="2">
        <f t="shared" si="210"/>
        <v>0</v>
      </c>
      <c r="CF167" s="2">
        <f t="shared" si="210"/>
        <v>0</v>
      </c>
      <c r="CG167" s="2">
        <f t="shared" si="210"/>
        <v>0</v>
      </c>
      <c r="CH167" s="2">
        <f t="shared" si="210"/>
        <v>0</v>
      </c>
      <c r="CI167" s="2">
        <f t="shared" si="210"/>
        <v>0</v>
      </c>
      <c r="CJ167" s="2">
        <f t="shared" si="210"/>
        <v>0</v>
      </c>
      <c r="CK167" s="2">
        <f t="shared" si="210"/>
        <v>0</v>
      </c>
      <c r="CL167" s="2">
        <f t="shared" si="210"/>
        <v>0</v>
      </c>
      <c r="CM167" s="2">
        <f t="shared" si="210"/>
        <v>0</v>
      </c>
      <c r="CN167" s="2">
        <f t="shared" si="210"/>
        <v>0</v>
      </c>
    </row>
    <row r="168" spans="1:92" x14ac:dyDescent="0.2">
      <c r="A168" s="2">
        <v>30</v>
      </c>
      <c r="B168" s="3">
        <v>36465</v>
      </c>
      <c r="C168" s="2">
        <f t="shared" si="180"/>
        <v>3.3335178333333331</v>
      </c>
      <c r="D168" s="2">
        <f t="shared" si="180"/>
        <v>3.5209666666666667E-2</v>
      </c>
      <c r="E168" s="2">
        <f t="shared" ref="E168:AJ168" si="211">(E72/1000000)/$A168</f>
        <v>6.9773666666666668E-3</v>
      </c>
      <c r="F168" s="2">
        <f t="shared" si="211"/>
        <v>1.4583E-2</v>
      </c>
      <c r="G168" s="2">
        <f t="shared" si="211"/>
        <v>1.3681799999999999E-2</v>
      </c>
      <c r="H168" s="2">
        <f t="shared" si="211"/>
        <v>1.2330033333333332E-2</v>
      </c>
      <c r="I168" s="2">
        <f t="shared" si="211"/>
        <v>1.0302166666666666E-2</v>
      </c>
      <c r="J168" s="2">
        <f t="shared" si="211"/>
        <v>1.1364233333333333E-2</v>
      </c>
      <c r="K168" s="2">
        <f t="shared" si="211"/>
        <v>1.3688200000000001E-2</v>
      </c>
      <c r="L168" s="2">
        <f t="shared" si="211"/>
        <v>1.3391766666666667E-2</v>
      </c>
      <c r="M168" s="2">
        <f t="shared" si="211"/>
        <v>1.4056866666666668E-2</v>
      </c>
      <c r="N168" s="2">
        <f t="shared" si="211"/>
        <v>7.6618199999999997E-2</v>
      </c>
      <c r="O168" s="2">
        <f t="shared" si="211"/>
        <v>1.4824166666666666E-2</v>
      </c>
      <c r="P168" s="2">
        <f t="shared" si="211"/>
        <v>1.6878233333333333E-2</v>
      </c>
      <c r="Q168" s="2">
        <f t="shared" si="211"/>
        <v>1.1632566666666667E-2</v>
      </c>
      <c r="R168" s="2">
        <f t="shared" si="211"/>
        <v>1.2196833333333332E-2</v>
      </c>
      <c r="S168" s="2">
        <f t="shared" si="211"/>
        <v>1.7385399999999999E-2</v>
      </c>
      <c r="T168" s="2">
        <f t="shared" si="211"/>
        <v>1.54187E-2</v>
      </c>
      <c r="U168" s="2">
        <f t="shared" si="211"/>
        <v>1.5908166666666664E-2</v>
      </c>
      <c r="V168" s="2">
        <f t="shared" si="211"/>
        <v>1.6428933333333333E-2</v>
      </c>
      <c r="W168" s="2">
        <f t="shared" si="211"/>
        <v>1.3375266666666667E-2</v>
      </c>
      <c r="X168" s="2">
        <f t="shared" si="211"/>
        <v>1.1994033333333333E-2</v>
      </c>
      <c r="Y168" s="2">
        <f t="shared" si="211"/>
        <v>3.2439333333333334E-2</v>
      </c>
      <c r="Z168" s="2">
        <f t="shared" si="211"/>
        <v>2.1396266666666667E-2</v>
      </c>
      <c r="AA168" s="2">
        <f t="shared" si="211"/>
        <v>1.0443666666666665E-2</v>
      </c>
      <c r="AB168" s="2">
        <f t="shared" si="211"/>
        <v>1.9469499999999997E-2</v>
      </c>
      <c r="AC168" s="2">
        <f t="shared" si="211"/>
        <v>1.2274033333333333E-2</v>
      </c>
      <c r="AD168" s="2">
        <f t="shared" si="211"/>
        <v>1.8976400000000001E-2</v>
      </c>
      <c r="AE168" s="2">
        <f t="shared" si="211"/>
        <v>2.1781166666666667E-2</v>
      </c>
      <c r="AF168" s="2">
        <f t="shared" si="211"/>
        <v>2.0047166666666668E-2</v>
      </c>
      <c r="AG168" s="2">
        <f t="shared" si="211"/>
        <v>1.8909500000000003E-2</v>
      </c>
      <c r="AH168" s="2">
        <f t="shared" si="211"/>
        <v>1.6100566666666666E-2</v>
      </c>
      <c r="AI168" s="2">
        <f t="shared" si="211"/>
        <v>2.1041166666666666E-2</v>
      </c>
      <c r="AJ168" s="2">
        <f t="shared" si="211"/>
        <v>2.8335533333333333E-2</v>
      </c>
      <c r="AK168" s="2">
        <f t="shared" ref="AK168:BP168" si="212">(AK72/1000000)/$A168</f>
        <v>2.3938933333333336E-2</v>
      </c>
      <c r="AL168" s="2">
        <f t="shared" si="212"/>
        <v>2.2797999999999999E-2</v>
      </c>
      <c r="AM168" s="2">
        <f t="shared" si="212"/>
        <v>2.7254933333333335E-2</v>
      </c>
      <c r="AN168" s="2">
        <f t="shared" si="212"/>
        <v>1.2696933333333334E-2</v>
      </c>
      <c r="AO168" s="2">
        <f t="shared" si="212"/>
        <v>1.9001900000000002E-2</v>
      </c>
      <c r="AP168" s="2">
        <f t="shared" si="212"/>
        <v>2.0759666666666666E-2</v>
      </c>
      <c r="AQ168" s="2">
        <f t="shared" si="212"/>
        <v>3.4928166666666663E-2</v>
      </c>
      <c r="AR168" s="2">
        <f t="shared" si="212"/>
        <v>2.3304366666666666E-2</v>
      </c>
      <c r="AS168" s="2">
        <f t="shared" si="212"/>
        <v>3.2438133333333334E-2</v>
      </c>
      <c r="AT168" s="2">
        <f t="shared" si="212"/>
        <v>2.5904233333333335E-2</v>
      </c>
      <c r="AU168" s="2">
        <f t="shared" si="212"/>
        <v>2.0099866666666667E-2</v>
      </c>
      <c r="AV168" s="2">
        <f t="shared" si="212"/>
        <v>3.0256066666666668E-2</v>
      </c>
      <c r="AW168" s="2">
        <f t="shared" si="212"/>
        <v>2.5478233333333333E-2</v>
      </c>
      <c r="AX168" s="2">
        <f t="shared" si="212"/>
        <v>2.9772266666666665E-2</v>
      </c>
      <c r="AY168" s="2">
        <f t="shared" si="212"/>
        <v>2.7349166666666664E-2</v>
      </c>
      <c r="AZ168" s="2">
        <f t="shared" si="212"/>
        <v>3.1043966666666666E-2</v>
      </c>
      <c r="BA168" s="2">
        <f t="shared" si="212"/>
        <v>2.3973166666666667E-2</v>
      </c>
      <c r="BB168" s="2">
        <f t="shared" si="212"/>
        <v>6.8169366666666675E-2</v>
      </c>
      <c r="BC168" s="2">
        <f t="shared" si="212"/>
        <v>2.6737766666666666E-2</v>
      </c>
      <c r="BD168" s="2">
        <f t="shared" si="212"/>
        <v>5.164203333333333E-2</v>
      </c>
      <c r="BE168" s="2">
        <f t="shared" si="212"/>
        <v>3.7225733333333337E-2</v>
      </c>
      <c r="BF168" s="2">
        <f t="shared" si="212"/>
        <v>2.2231566666666664E-2</v>
      </c>
      <c r="BG168" s="2">
        <f t="shared" si="212"/>
        <v>6.4005099999999995E-2</v>
      </c>
      <c r="BH168" s="2">
        <f t="shared" si="212"/>
        <v>2.9852633333333333E-2</v>
      </c>
      <c r="BI168" s="2">
        <f t="shared" si="212"/>
        <v>3.4400399999999998E-2</v>
      </c>
      <c r="BJ168" s="2">
        <f t="shared" si="212"/>
        <v>3.2465433333333335E-2</v>
      </c>
      <c r="BK168" s="2">
        <f t="shared" si="212"/>
        <v>2.8166666666666666E-2</v>
      </c>
      <c r="BL168" s="2">
        <f t="shared" si="212"/>
        <v>2.3322333333333334E-2</v>
      </c>
      <c r="BM168" s="2">
        <f t="shared" si="212"/>
        <v>2.7452133333333333E-2</v>
      </c>
      <c r="BN168" s="2">
        <f t="shared" si="212"/>
        <v>3.0220899999999998E-2</v>
      </c>
      <c r="BO168" s="2">
        <f t="shared" si="212"/>
        <v>4.7162333333333334E-2</v>
      </c>
      <c r="BP168" s="2">
        <f t="shared" si="212"/>
        <v>3.6813033333333328E-2</v>
      </c>
      <c r="BQ168" s="2">
        <f t="shared" ref="BQ168:CN168" si="213">(BQ72/1000000)/$A168</f>
        <v>6.7369633333333331E-2</v>
      </c>
      <c r="BR168" s="2">
        <f t="shared" si="213"/>
        <v>4.1792166666666665E-2</v>
      </c>
      <c r="BS168" s="2">
        <f t="shared" si="213"/>
        <v>4.0870266666666669E-2</v>
      </c>
      <c r="BT168" s="2">
        <f t="shared" si="213"/>
        <v>3.0576333333333334E-2</v>
      </c>
      <c r="BU168" s="2">
        <f t="shared" si="213"/>
        <v>4.8408600000000003E-2</v>
      </c>
      <c r="BV168" s="2">
        <f t="shared" si="213"/>
        <v>3.0224033333333334E-2</v>
      </c>
      <c r="BW168" s="2">
        <f t="shared" si="213"/>
        <v>0</v>
      </c>
      <c r="BX168" s="2">
        <f t="shared" si="213"/>
        <v>0</v>
      </c>
      <c r="BY168" s="2">
        <f t="shared" si="213"/>
        <v>0</v>
      </c>
      <c r="BZ168" s="2">
        <f t="shared" si="213"/>
        <v>0</v>
      </c>
      <c r="CA168" s="2">
        <f t="shared" si="213"/>
        <v>0</v>
      </c>
      <c r="CB168" s="2">
        <f t="shared" si="213"/>
        <v>0</v>
      </c>
      <c r="CC168" s="2">
        <f t="shared" si="213"/>
        <v>0</v>
      </c>
      <c r="CD168" s="2">
        <f t="shared" si="213"/>
        <v>0</v>
      </c>
      <c r="CE168" s="2">
        <f t="shared" si="213"/>
        <v>0</v>
      </c>
      <c r="CF168" s="2">
        <f t="shared" si="213"/>
        <v>0</v>
      </c>
      <c r="CG168" s="2">
        <f t="shared" si="213"/>
        <v>0</v>
      </c>
      <c r="CH168" s="2">
        <f t="shared" si="213"/>
        <v>0</v>
      </c>
      <c r="CI168" s="2">
        <f t="shared" si="213"/>
        <v>0</v>
      </c>
      <c r="CJ168" s="2">
        <f t="shared" si="213"/>
        <v>0</v>
      </c>
      <c r="CK168" s="2">
        <f t="shared" si="213"/>
        <v>0</v>
      </c>
      <c r="CL168" s="2">
        <f t="shared" si="213"/>
        <v>0</v>
      </c>
      <c r="CM168" s="2">
        <f t="shared" si="213"/>
        <v>0</v>
      </c>
      <c r="CN168" s="2">
        <f t="shared" si="213"/>
        <v>0</v>
      </c>
    </row>
    <row r="169" spans="1:92" x14ac:dyDescent="0.2">
      <c r="A169" s="2">
        <v>31</v>
      </c>
      <c r="B169" s="3">
        <v>36495</v>
      </c>
      <c r="C169" s="2">
        <f t="shared" si="180"/>
        <v>3.2595818064516129</v>
      </c>
      <c r="D169" s="2">
        <f t="shared" si="180"/>
        <v>3.3935064516129029E-2</v>
      </c>
      <c r="E169" s="2">
        <f t="shared" ref="E169:AJ169" si="214">(E73/1000000)/$A169</f>
        <v>6.9007741935483875E-3</v>
      </c>
      <c r="F169" s="2">
        <f t="shared" si="214"/>
        <v>1.3932741935483871E-2</v>
      </c>
      <c r="G169" s="2">
        <f t="shared" si="214"/>
        <v>1.3435806451612903E-2</v>
      </c>
      <c r="H169" s="2">
        <f t="shared" si="214"/>
        <v>1.1989322580645162E-2</v>
      </c>
      <c r="I169" s="2">
        <f t="shared" si="214"/>
        <v>1.0187064516129033E-2</v>
      </c>
      <c r="J169" s="2">
        <f t="shared" si="214"/>
        <v>1.0416032258064516E-2</v>
      </c>
      <c r="K169" s="2">
        <f t="shared" si="214"/>
        <v>1.3367032258064517E-2</v>
      </c>
      <c r="L169" s="2">
        <f t="shared" si="214"/>
        <v>1.2978354838709677E-2</v>
      </c>
      <c r="M169" s="2">
        <f t="shared" si="214"/>
        <v>1.3750161290322581E-2</v>
      </c>
      <c r="N169" s="2">
        <f t="shared" si="214"/>
        <v>7.4484870967741937E-2</v>
      </c>
      <c r="O169" s="2">
        <f t="shared" si="214"/>
        <v>1.2252096774193548E-2</v>
      </c>
      <c r="P169" s="2">
        <f t="shared" si="214"/>
        <v>1.6283516129032258E-2</v>
      </c>
      <c r="Q169" s="2">
        <f t="shared" si="214"/>
        <v>1.1990774193548387E-2</v>
      </c>
      <c r="R169" s="2">
        <f t="shared" si="214"/>
        <v>1.2805193548387097E-2</v>
      </c>
      <c r="S169" s="2">
        <f t="shared" si="214"/>
        <v>1.763158064516129E-2</v>
      </c>
      <c r="T169" s="2">
        <f t="shared" si="214"/>
        <v>1.5159903225806452E-2</v>
      </c>
      <c r="U169" s="2">
        <f t="shared" si="214"/>
        <v>1.5719967741935483E-2</v>
      </c>
      <c r="V169" s="2">
        <f t="shared" si="214"/>
        <v>1.6688774193548389E-2</v>
      </c>
      <c r="W169" s="2">
        <f t="shared" si="214"/>
        <v>1.3608548387096775E-2</v>
      </c>
      <c r="X169" s="2">
        <f t="shared" si="214"/>
        <v>1.1492483870967742E-2</v>
      </c>
      <c r="Y169" s="2">
        <f t="shared" si="214"/>
        <v>2.9144129032258066E-2</v>
      </c>
      <c r="Z169" s="2">
        <f t="shared" si="214"/>
        <v>2.0942129032258065E-2</v>
      </c>
      <c r="AA169" s="2">
        <f t="shared" si="214"/>
        <v>1.0555032258064517E-2</v>
      </c>
      <c r="AB169" s="2">
        <f t="shared" si="214"/>
        <v>1.9880193548387097E-2</v>
      </c>
      <c r="AC169" s="2">
        <f t="shared" si="214"/>
        <v>1.1523870967741935E-2</v>
      </c>
      <c r="AD169" s="2">
        <f t="shared" si="214"/>
        <v>1.79781935483871E-2</v>
      </c>
      <c r="AE169" s="2">
        <f t="shared" si="214"/>
        <v>2.0963161290322583E-2</v>
      </c>
      <c r="AF169" s="2">
        <f t="shared" si="214"/>
        <v>2.0269225806451612E-2</v>
      </c>
      <c r="AG169" s="2">
        <f t="shared" si="214"/>
        <v>1.9159225806451612E-2</v>
      </c>
      <c r="AH169" s="2">
        <f t="shared" si="214"/>
        <v>1.6277193548387095E-2</v>
      </c>
      <c r="AI169" s="2">
        <f t="shared" si="214"/>
        <v>2.0961290322580647E-2</v>
      </c>
      <c r="AJ169" s="2">
        <f t="shared" si="214"/>
        <v>2.7378741935483869E-2</v>
      </c>
      <c r="AK169" s="2">
        <f t="shared" ref="AK169:BP169" si="215">(AK73/1000000)/$A169</f>
        <v>2.3547999999999999E-2</v>
      </c>
      <c r="AL169" s="2">
        <f t="shared" si="215"/>
        <v>2.196051612903226E-2</v>
      </c>
      <c r="AM169" s="2">
        <f t="shared" si="215"/>
        <v>2.5470645161290321E-2</v>
      </c>
      <c r="AN169" s="2">
        <f t="shared" si="215"/>
        <v>1.2022935483870968E-2</v>
      </c>
      <c r="AO169" s="2">
        <f t="shared" si="215"/>
        <v>2.0335225806451612E-2</v>
      </c>
      <c r="AP169" s="2">
        <f t="shared" si="215"/>
        <v>2.2165161290322578E-2</v>
      </c>
      <c r="AQ169" s="2">
        <f t="shared" si="215"/>
        <v>3.3896516129032259E-2</v>
      </c>
      <c r="AR169" s="2">
        <f t="shared" si="215"/>
        <v>2.2556645161290322E-2</v>
      </c>
      <c r="AS169" s="2">
        <f t="shared" si="215"/>
        <v>3.2981677419354836E-2</v>
      </c>
      <c r="AT169" s="2">
        <f t="shared" si="215"/>
        <v>2.6264806451612902E-2</v>
      </c>
      <c r="AU169" s="2">
        <f t="shared" si="215"/>
        <v>1.8236451612903225E-2</v>
      </c>
      <c r="AV169" s="2">
        <f t="shared" si="215"/>
        <v>2.8647419354838711E-2</v>
      </c>
      <c r="AW169" s="2">
        <f t="shared" si="215"/>
        <v>2.3779903225806451E-2</v>
      </c>
      <c r="AX169" s="2">
        <f t="shared" si="215"/>
        <v>2.8352903225806452E-2</v>
      </c>
      <c r="AY169" s="2">
        <f t="shared" si="215"/>
        <v>2.6937483870967741E-2</v>
      </c>
      <c r="AZ169" s="2">
        <f t="shared" si="215"/>
        <v>3.0019354838709676E-2</v>
      </c>
      <c r="BA169" s="2">
        <f t="shared" si="215"/>
        <v>2.2186774193548389E-2</v>
      </c>
      <c r="BB169" s="2">
        <f t="shared" si="215"/>
        <v>6.8424774193548379E-2</v>
      </c>
      <c r="BC169" s="2">
        <f t="shared" si="215"/>
        <v>2.581406451612903E-2</v>
      </c>
      <c r="BD169" s="2">
        <f t="shared" si="215"/>
        <v>4.9357225806451611E-2</v>
      </c>
      <c r="BE169" s="2">
        <f t="shared" si="215"/>
        <v>3.9222935483870965E-2</v>
      </c>
      <c r="BF169" s="2">
        <f t="shared" si="215"/>
        <v>2.1623096774193547E-2</v>
      </c>
      <c r="BG169" s="2">
        <f t="shared" si="215"/>
        <v>5.9555677419354837E-2</v>
      </c>
      <c r="BH169" s="2">
        <f t="shared" si="215"/>
        <v>2.8901354838709679E-2</v>
      </c>
      <c r="BI169" s="2">
        <f t="shared" si="215"/>
        <v>3.1380741935483868E-2</v>
      </c>
      <c r="BJ169" s="2">
        <f t="shared" si="215"/>
        <v>3.1573612903225808E-2</v>
      </c>
      <c r="BK169" s="2">
        <f t="shared" si="215"/>
        <v>2.8650548387096776E-2</v>
      </c>
      <c r="BL169" s="2">
        <f t="shared" si="215"/>
        <v>2.1062612903225805E-2</v>
      </c>
      <c r="BM169" s="2">
        <f t="shared" si="215"/>
        <v>2.6557870967741936E-2</v>
      </c>
      <c r="BN169" s="2">
        <f t="shared" si="215"/>
        <v>3.0665645161290323E-2</v>
      </c>
      <c r="BO169" s="2">
        <f t="shared" si="215"/>
        <v>4.4754903225806456E-2</v>
      </c>
      <c r="BP169" s="2">
        <f t="shared" si="215"/>
        <v>3.3712774193548387E-2</v>
      </c>
      <c r="BQ169" s="2">
        <f t="shared" ref="BQ169:CN169" si="216">(BQ73/1000000)/$A169</f>
        <v>6.0958451612903225E-2</v>
      </c>
      <c r="BR169" s="2">
        <f t="shared" si="216"/>
        <v>3.7898451612903228E-2</v>
      </c>
      <c r="BS169" s="2">
        <f t="shared" si="216"/>
        <v>3.7346870967741939E-2</v>
      </c>
      <c r="BT169" s="2">
        <f t="shared" si="216"/>
        <v>3.6099161290322576E-2</v>
      </c>
      <c r="BU169" s="2">
        <f t="shared" si="216"/>
        <v>5.1000774193548384E-2</v>
      </c>
      <c r="BV169" s="2">
        <f t="shared" si="216"/>
        <v>4.7482129032258062E-2</v>
      </c>
      <c r="BW169" s="2">
        <f t="shared" si="216"/>
        <v>3.1240193548387099E-2</v>
      </c>
      <c r="BX169" s="2">
        <f t="shared" si="216"/>
        <v>0</v>
      </c>
      <c r="BY169" s="2">
        <f t="shared" si="216"/>
        <v>0</v>
      </c>
      <c r="BZ169" s="2">
        <f t="shared" si="216"/>
        <v>0</v>
      </c>
      <c r="CA169" s="2">
        <f t="shared" si="216"/>
        <v>0</v>
      </c>
      <c r="CB169" s="2">
        <f t="shared" si="216"/>
        <v>0</v>
      </c>
      <c r="CC169" s="2">
        <f t="shared" si="216"/>
        <v>0</v>
      </c>
      <c r="CD169" s="2">
        <f t="shared" si="216"/>
        <v>0</v>
      </c>
      <c r="CE169" s="2">
        <f t="shared" si="216"/>
        <v>0</v>
      </c>
      <c r="CF169" s="2">
        <f t="shared" si="216"/>
        <v>0</v>
      </c>
      <c r="CG169" s="2">
        <f t="shared" si="216"/>
        <v>0</v>
      </c>
      <c r="CH169" s="2">
        <f t="shared" si="216"/>
        <v>0</v>
      </c>
      <c r="CI169" s="2">
        <f t="shared" si="216"/>
        <v>0</v>
      </c>
      <c r="CJ169" s="2">
        <f t="shared" si="216"/>
        <v>0</v>
      </c>
      <c r="CK169" s="2">
        <f t="shared" si="216"/>
        <v>0</v>
      </c>
      <c r="CL169" s="2">
        <f t="shared" si="216"/>
        <v>0</v>
      </c>
      <c r="CM169" s="2">
        <f t="shared" si="216"/>
        <v>0</v>
      </c>
      <c r="CN169" s="2">
        <f t="shared" si="216"/>
        <v>0</v>
      </c>
    </row>
    <row r="170" spans="1:92" x14ac:dyDescent="0.2">
      <c r="A170" s="2">
        <v>31</v>
      </c>
      <c r="B170" s="3">
        <v>36526</v>
      </c>
      <c r="C170" s="2">
        <f t="shared" si="180"/>
        <v>3.2782480322580643</v>
      </c>
      <c r="D170" s="2">
        <f t="shared" si="180"/>
        <v>3.3724096774193552E-2</v>
      </c>
      <c r="E170" s="2">
        <f t="shared" ref="E170:AJ170" si="217">(E74/1000000)/$A170</f>
        <v>6.7979354838709682E-3</v>
      </c>
      <c r="F170" s="2">
        <f t="shared" si="217"/>
        <v>1.296441935483871E-2</v>
      </c>
      <c r="G170" s="2">
        <f t="shared" si="217"/>
        <v>1.2700483870967741E-2</v>
      </c>
      <c r="H170" s="2">
        <f t="shared" si="217"/>
        <v>1.1823870967741935E-2</v>
      </c>
      <c r="I170" s="2">
        <f t="shared" si="217"/>
        <v>1.0115483870967742E-2</v>
      </c>
      <c r="J170" s="2">
        <f t="shared" si="217"/>
        <v>1.0684096774193548E-2</v>
      </c>
      <c r="K170" s="2">
        <f t="shared" si="217"/>
        <v>1.2930096774193548E-2</v>
      </c>
      <c r="L170" s="2">
        <f t="shared" si="217"/>
        <v>1.1991645161290322E-2</v>
      </c>
      <c r="M170" s="2">
        <f t="shared" si="217"/>
        <v>1.3436419354838709E-2</v>
      </c>
      <c r="N170" s="2">
        <f t="shared" si="217"/>
        <v>7.4502806451612905E-2</v>
      </c>
      <c r="O170" s="2">
        <f t="shared" si="217"/>
        <v>1.2476483870967741E-2</v>
      </c>
      <c r="P170" s="2">
        <f t="shared" si="217"/>
        <v>1.5808774193548387E-2</v>
      </c>
      <c r="Q170" s="2">
        <f t="shared" si="217"/>
        <v>1.1862677419354838E-2</v>
      </c>
      <c r="R170" s="2">
        <f t="shared" si="217"/>
        <v>1.2367193548387096E-2</v>
      </c>
      <c r="S170" s="2">
        <f t="shared" si="217"/>
        <v>1.7597967741935484E-2</v>
      </c>
      <c r="T170" s="2">
        <f t="shared" si="217"/>
        <v>1.5348451612903226E-2</v>
      </c>
      <c r="U170" s="2">
        <f t="shared" si="217"/>
        <v>1.5289419354838709E-2</v>
      </c>
      <c r="V170" s="2">
        <f t="shared" si="217"/>
        <v>1.7020193548387099E-2</v>
      </c>
      <c r="W170" s="2">
        <f t="shared" si="217"/>
        <v>1.3649612903225807E-2</v>
      </c>
      <c r="X170" s="2">
        <f t="shared" si="217"/>
        <v>9.1013548387096771E-3</v>
      </c>
      <c r="Y170" s="2">
        <f t="shared" si="217"/>
        <v>2.9214290322580643E-2</v>
      </c>
      <c r="Z170" s="2">
        <f t="shared" si="217"/>
        <v>2.1086258064516129E-2</v>
      </c>
      <c r="AA170" s="2">
        <f t="shared" si="217"/>
        <v>1.0659935483870966E-2</v>
      </c>
      <c r="AB170" s="2">
        <f t="shared" si="217"/>
        <v>2.1663387096774192E-2</v>
      </c>
      <c r="AC170" s="2">
        <f t="shared" si="217"/>
        <v>1.100874193548387E-2</v>
      </c>
      <c r="AD170" s="2">
        <f t="shared" si="217"/>
        <v>2.0739967741935487E-2</v>
      </c>
      <c r="AE170" s="2">
        <f t="shared" si="217"/>
        <v>2.0966354838709678E-2</v>
      </c>
      <c r="AF170" s="2">
        <f t="shared" si="217"/>
        <v>1.9270903225806452E-2</v>
      </c>
      <c r="AG170" s="2">
        <f t="shared" si="217"/>
        <v>1.8620387096774191E-2</v>
      </c>
      <c r="AH170" s="2">
        <f t="shared" si="217"/>
        <v>1.7211451612903227E-2</v>
      </c>
      <c r="AI170" s="2">
        <f t="shared" si="217"/>
        <v>2.2628290322580645E-2</v>
      </c>
      <c r="AJ170" s="2">
        <f t="shared" si="217"/>
        <v>2.7850967741935486E-2</v>
      </c>
      <c r="AK170" s="2">
        <f t="shared" ref="AK170:BP170" si="218">(AK74/1000000)/$A170</f>
        <v>2.3528419354838709E-2</v>
      </c>
      <c r="AL170" s="2">
        <f t="shared" si="218"/>
        <v>2.0885451612903227E-2</v>
      </c>
      <c r="AM170" s="2">
        <f t="shared" si="218"/>
        <v>2.5569903225806451E-2</v>
      </c>
      <c r="AN170" s="2">
        <f t="shared" si="218"/>
        <v>1.2022645161290322E-2</v>
      </c>
      <c r="AO170" s="2">
        <f t="shared" si="218"/>
        <v>1.8701193548387094E-2</v>
      </c>
      <c r="AP170" s="2">
        <f t="shared" si="218"/>
        <v>2.1461838709677421E-2</v>
      </c>
      <c r="AQ170" s="2">
        <f t="shared" si="218"/>
        <v>3.5661322580645166E-2</v>
      </c>
      <c r="AR170" s="2">
        <f t="shared" si="218"/>
        <v>2.2036774193548388E-2</v>
      </c>
      <c r="AS170" s="2">
        <f t="shared" si="218"/>
        <v>3.2068483870967744E-2</v>
      </c>
      <c r="AT170" s="2">
        <f t="shared" si="218"/>
        <v>2.5741322580645164E-2</v>
      </c>
      <c r="AU170" s="2">
        <f t="shared" si="218"/>
        <v>1.9149419354838711E-2</v>
      </c>
      <c r="AV170" s="2">
        <f t="shared" si="218"/>
        <v>2.7402193548387098E-2</v>
      </c>
      <c r="AW170" s="2">
        <f t="shared" si="218"/>
        <v>2.2175193548387099E-2</v>
      </c>
      <c r="AX170" s="2">
        <f t="shared" si="218"/>
        <v>2.7669516129032259E-2</v>
      </c>
      <c r="AY170" s="2">
        <f t="shared" si="218"/>
        <v>2.6366000000000001E-2</v>
      </c>
      <c r="AZ170" s="2">
        <f t="shared" si="218"/>
        <v>2.9178677419354839E-2</v>
      </c>
      <c r="BA170" s="2">
        <f t="shared" si="218"/>
        <v>2.2536677419354837E-2</v>
      </c>
      <c r="BB170" s="2">
        <f t="shared" si="218"/>
        <v>6.367283870967741E-2</v>
      </c>
      <c r="BC170" s="2">
        <f t="shared" si="218"/>
        <v>2.4770645161290322E-2</v>
      </c>
      <c r="BD170" s="2">
        <f t="shared" si="218"/>
        <v>4.9454096774193552E-2</v>
      </c>
      <c r="BE170" s="2">
        <f t="shared" si="218"/>
        <v>4.145638709677419E-2</v>
      </c>
      <c r="BF170" s="2">
        <f t="shared" si="218"/>
        <v>2.1992838709677418E-2</v>
      </c>
      <c r="BG170" s="2">
        <f t="shared" si="218"/>
        <v>6.0347096774193545E-2</v>
      </c>
      <c r="BH170" s="2">
        <f t="shared" si="218"/>
        <v>2.4921193548387097E-2</v>
      </c>
      <c r="BI170" s="2">
        <f t="shared" si="218"/>
        <v>3.116390322580645E-2</v>
      </c>
      <c r="BJ170" s="2">
        <f t="shared" si="218"/>
        <v>3.0022612903225807E-2</v>
      </c>
      <c r="BK170" s="2">
        <f t="shared" si="218"/>
        <v>2.839190322580645E-2</v>
      </c>
      <c r="BL170" s="2">
        <f t="shared" si="218"/>
        <v>2.0804387096774193E-2</v>
      </c>
      <c r="BM170" s="2">
        <f t="shared" si="218"/>
        <v>2.4690096774193548E-2</v>
      </c>
      <c r="BN170" s="2">
        <f t="shared" si="218"/>
        <v>3.2016064516129032E-2</v>
      </c>
      <c r="BO170" s="2">
        <f t="shared" si="218"/>
        <v>4.2637032258064513E-2</v>
      </c>
      <c r="BP170" s="2">
        <f t="shared" si="218"/>
        <v>3.4871548387096774E-2</v>
      </c>
      <c r="BQ170" s="2">
        <f t="shared" ref="BQ170:CN170" si="219">(BQ74/1000000)/$A170</f>
        <v>5.6015225806451616E-2</v>
      </c>
      <c r="BR170" s="2">
        <f t="shared" si="219"/>
        <v>3.3672225806451614E-2</v>
      </c>
      <c r="BS170" s="2">
        <f t="shared" si="219"/>
        <v>3.6752258064516131E-2</v>
      </c>
      <c r="BT170" s="2">
        <f t="shared" si="219"/>
        <v>3.418470967741935E-2</v>
      </c>
      <c r="BU170" s="2">
        <f t="shared" si="219"/>
        <v>4.7477290322580648E-2</v>
      </c>
      <c r="BV170" s="2">
        <f t="shared" si="219"/>
        <v>4.4593645161290323E-2</v>
      </c>
      <c r="BW170" s="2">
        <f t="shared" si="219"/>
        <v>5.4968129032258069E-2</v>
      </c>
      <c r="BX170" s="2">
        <f t="shared" si="219"/>
        <v>5.1411387096774196E-2</v>
      </c>
      <c r="BY170" s="2">
        <f t="shared" si="219"/>
        <v>0</v>
      </c>
      <c r="BZ170" s="2">
        <f t="shared" si="219"/>
        <v>0</v>
      </c>
      <c r="CA170" s="2">
        <f t="shared" si="219"/>
        <v>0</v>
      </c>
      <c r="CB170" s="2">
        <f t="shared" si="219"/>
        <v>0</v>
      </c>
      <c r="CC170" s="2">
        <f t="shared" si="219"/>
        <v>0</v>
      </c>
      <c r="CD170" s="2">
        <f t="shared" si="219"/>
        <v>0</v>
      </c>
      <c r="CE170" s="2">
        <f t="shared" si="219"/>
        <v>0</v>
      </c>
      <c r="CF170" s="2">
        <f t="shared" si="219"/>
        <v>0</v>
      </c>
      <c r="CG170" s="2">
        <f t="shared" si="219"/>
        <v>0</v>
      </c>
      <c r="CH170" s="2">
        <f t="shared" si="219"/>
        <v>0</v>
      </c>
      <c r="CI170" s="2">
        <f t="shared" si="219"/>
        <v>0</v>
      </c>
      <c r="CJ170" s="2">
        <f t="shared" si="219"/>
        <v>0</v>
      </c>
      <c r="CK170" s="2">
        <f t="shared" si="219"/>
        <v>0</v>
      </c>
      <c r="CL170" s="2">
        <f t="shared" si="219"/>
        <v>0</v>
      </c>
      <c r="CM170" s="2">
        <f t="shared" si="219"/>
        <v>0</v>
      </c>
      <c r="CN170" s="2">
        <f t="shared" si="219"/>
        <v>0</v>
      </c>
    </row>
    <row r="171" spans="1:92" x14ac:dyDescent="0.2">
      <c r="A171" s="2">
        <v>29</v>
      </c>
      <c r="B171" s="3">
        <v>36557</v>
      </c>
      <c r="C171" s="2">
        <f t="shared" si="180"/>
        <v>3.3020863793103445</v>
      </c>
      <c r="D171" s="2">
        <f t="shared" si="180"/>
        <v>3.4526172413793098E-2</v>
      </c>
      <c r="E171" s="2">
        <f t="shared" ref="E171:AJ171" si="220">(E75/1000000)/$A171</f>
        <v>6.8376551724137931E-3</v>
      </c>
      <c r="F171" s="2">
        <f t="shared" si="220"/>
        <v>1.3361758620689654E-2</v>
      </c>
      <c r="G171" s="2">
        <f t="shared" si="220"/>
        <v>1.3781862068965516E-2</v>
      </c>
      <c r="H171" s="2">
        <f t="shared" si="220"/>
        <v>1.1724482758620688E-2</v>
      </c>
      <c r="I171" s="2">
        <f t="shared" si="220"/>
        <v>9.9732068965517236E-3</v>
      </c>
      <c r="J171" s="2">
        <f t="shared" si="220"/>
        <v>1.0165517241379311E-2</v>
      </c>
      <c r="K171" s="2">
        <f t="shared" si="220"/>
        <v>1.2611241379310344E-2</v>
      </c>
      <c r="L171" s="2">
        <f t="shared" si="220"/>
        <v>1.1245034482758621E-2</v>
      </c>
      <c r="M171" s="2">
        <f t="shared" si="220"/>
        <v>1.4884206896551726E-2</v>
      </c>
      <c r="N171" s="2">
        <f t="shared" si="220"/>
        <v>7.2183344827586204E-2</v>
      </c>
      <c r="O171" s="2">
        <f t="shared" si="220"/>
        <v>1.2519931034482758E-2</v>
      </c>
      <c r="P171" s="2">
        <f t="shared" si="220"/>
        <v>1.5566206896551724E-2</v>
      </c>
      <c r="Q171" s="2">
        <f t="shared" si="220"/>
        <v>1.1667689655172415E-2</v>
      </c>
      <c r="R171" s="2">
        <f t="shared" si="220"/>
        <v>1.2305068965517241E-2</v>
      </c>
      <c r="S171" s="2">
        <f t="shared" si="220"/>
        <v>1.7803724137931035E-2</v>
      </c>
      <c r="T171" s="2">
        <f t="shared" si="220"/>
        <v>1.5329931034482758E-2</v>
      </c>
      <c r="U171" s="2">
        <f t="shared" si="220"/>
        <v>1.5517586206896552E-2</v>
      </c>
      <c r="V171" s="2">
        <f t="shared" si="220"/>
        <v>1.5221310344827585E-2</v>
      </c>
      <c r="W171" s="2">
        <f t="shared" si="220"/>
        <v>1.2847517241379312E-2</v>
      </c>
      <c r="X171" s="2">
        <f t="shared" si="220"/>
        <v>9.8252413793103455E-3</v>
      </c>
      <c r="Y171" s="2">
        <f t="shared" si="220"/>
        <v>2.9570620689655172E-2</v>
      </c>
      <c r="Z171" s="2">
        <f t="shared" si="220"/>
        <v>2.1049137931034481E-2</v>
      </c>
      <c r="AA171" s="2">
        <f t="shared" si="220"/>
        <v>1.0044034482758622E-2</v>
      </c>
      <c r="AB171" s="2">
        <f t="shared" si="220"/>
        <v>2.2659137931034481E-2</v>
      </c>
      <c r="AC171" s="2">
        <f t="shared" si="220"/>
        <v>1.1930275862068965E-2</v>
      </c>
      <c r="AD171" s="2">
        <f t="shared" si="220"/>
        <v>2.0417655172413791E-2</v>
      </c>
      <c r="AE171" s="2">
        <f t="shared" si="220"/>
        <v>2.016362068965517E-2</v>
      </c>
      <c r="AF171" s="2">
        <f t="shared" si="220"/>
        <v>1.9704275862068969E-2</v>
      </c>
      <c r="AG171" s="2">
        <f t="shared" si="220"/>
        <v>1.8695344827586207E-2</v>
      </c>
      <c r="AH171" s="2">
        <f t="shared" si="220"/>
        <v>1.6018999999999999E-2</v>
      </c>
      <c r="AI171" s="2">
        <f t="shared" si="220"/>
        <v>2.2442551724137932E-2</v>
      </c>
      <c r="AJ171" s="2">
        <f t="shared" si="220"/>
        <v>2.7116310344827584E-2</v>
      </c>
      <c r="AK171" s="2">
        <f t="shared" ref="AK171:BP171" si="221">(AK75/1000000)/$A171</f>
        <v>2.2541068965517243E-2</v>
      </c>
      <c r="AL171" s="2">
        <f t="shared" si="221"/>
        <v>2.1626137931034482E-2</v>
      </c>
      <c r="AM171" s="2">
        <f t="shared" si="221"/>
        <v>2.3219034482758617E-2</v>
      </c>
      <c r="AN171" s="2">
        <f t="shared" si="221"/>
        <v>1.1823172413793104E-2</v>
      </c>
      <c r="AO171" s="2">
        <f t="shared" si="221"/>
        <v>1.9015034482758621E-2</v>
      </c>
      <c r="AP171" s="2">
        <f t="shared" si="221"/>
        <v>1.9939344827586206E-2</v>
      </c>
      <c r="AQ171" s="2">
        <f t="shared" si="221"/>
        <v>3.069196551724138E-2</v>
      </c>
      <c r="AR171" s="2">
        <f t="shared" si="221"/>
        <v>2.0330758620689657E-2</v>
      </c>
      <c r="AS171" s="2">
        <f t="shared" si="221"/>
        <v>3.2635448275862074E-2</v>
      </c>
      <c r="AT171" s="2">
        <f t="shared" si="221"/>
        <v>2.4785172413793105E-2</v>
      </c>
      <c r="AU171" s="2">
        <f t="shared" si="221"/>
        <v>1.7862206896551724E-2</v>
      </c>
      <c r="AV171" s="2">
        <f t="shared" si="221"/>
        <v>2.6842344827586209E-2</v>
      </c>
      <c r="AW171" s="2">
        <f t="shared" si="221"/>
        <v>2.0622275862068964E-2</v>
      </c>
      <c r="AX171" s="2">
        <f t="shared" si="221"/>
        <v>2.6778103448275862E-2</v>
      </c>
      <c r="AY171" s="2">
        <f t="shared" si="221"/>
        <v>2.4687172413793104E-2</v>
      </c>
      <c r="AZ171" s="2">
        <f t="shared" si="221"/>
        <v>2.822610344827586E-2</v>
      </c>
      <c r="BA171" s="2">
        <f t="shared" si="221"/>
        <v>2.1978931034482757E-2</v>
      </c>
      <c r="BB171" s="2">
        <f t="shared" si="221"/>
        <v>6.0161482758620689E-2</v>
      </c>
      <c r="BC171" s="2">
        <f t="shared" si="221"/>
        <v>2.4460758620689659E-2</v>
      </c>
      <c r="BD171" s="2">
        <f t="shared" si="221"/>
        <v>5.1383448275862068E-2</v>
      </c>
      <c r="BE171" s="2">
        <f t="shared" si="221"/>
        <v>3.8762827586206902E-2</v>
      </c>
      <c r="BF171" s="2">
        <f t="shared" si="221"/>
        <v>2.0848896551724137E-2</v>
      </c>
      <c r="BG171" s="2">
        <f t="shared" si="221"/>
        <v>5.7437827586206899E-2</v>
      </c>
      <c r="BH171" s="2">
        <f t="shared" si="221"/>
        <v>2.4374758620689656E-2</v>
      </c>
      <c r="BI171" s="2">
        <f t="shared" si="221"/>
        <v>3.0589206896551722E-2</v>
      </c>
      <c r="BJ171" s="2">
        <f t="shared" si="221"/>
        <v>2.8076793103448277E-2</v>
      </c>
      <c r="BK171" s="2">
        <f t="shared" si="221"/>
        <v>2.5937068965517243E-2</v>
      </c>
      <c r="BL171" s="2">
        <f t="shared" si="221"/>
        <v>2.0032000000000001E-2</v>
      </c>
      <c r="BM171" s="2">
        <f t="shared" si="221"/>
        <v>2.2647965517241381E-2</v>
      </c>
      <c r="BN171" s="2">
        <f t="shared" si="221"/>
        <v>2.9198620689655171E-2</v>
      </c>
      <c r="BO171" s="2">
        <f t="shared" si="221"/>
        <v>4.4663034482758622E-2</v>
      </c>
      <c r="BP171" s="2">
        <f t="shared" si="221"/>
        <v>3.0861793103448276E-2</v>
      </c>
      <c r="BQ171" s="2">
        <f t="shared" ref="BQ171:CN171" si="222">(BQ75/1000000)/$A171</f>
        <v>5.6978793103448278E-2</v>
      </c>
      <c r="BR171" s="2">
        <f t="shared" si="222"/>
        <v>3.4674724137931039E-2</v>
      </c>
      <c r="BS171" s="2">
        <f t="shared" si="222"/>
        <v>3.4679655172413795E-2</v>
      </c>
      <c r="BT171" s="2">
        <f t="shared" si="222"/>
        <v>3.0614827586206896E-2</v>
      </c>
      <c r="BU171" s="2">
        <f t="shared" si="222"/>
        <v>4.5665344827586205E-2</v>
      </c>
      <c r="BV171" s="2">
        <f t="shared" si="222"/>
        <v>4.1867068965517243E-2</v>
      </c>
      <c r="BW171" s="2">
        <f t="shared" si="222"/>
        <v>6.0936793103448274E-2</v>
      </c>
      <c r="BX171" s="2">
        <f t="shared" si="222"/>
        <v>9.1075206896551728E-2</v>
      </c>
      <c r="BY171" s="2">
        <f t="shared" si="222"/>
        <v>3.6467413793103448E-2</v>
      </c>
      <c r="BZ171" s="2">
        <f t="shared" si="222"/>
        <v>0</v>
      </c>
      <c r="CA171" s="2">
        <f t="shared" si="222"/>
        <v>0</v>
      </c>
      <c r="CB171" s="2">
        <f t="shared" si="222"/>
        <v>0</v>
      </c>
      <c r="CC171" s="2">
        <f t="shared" si="222"/>
        <v>0</v>
      </c>
      <c r="CD171" s="2">
        <f t="shared" si="222"/>
        <v>0</v>
      </c>
      <c r="CE171" s="2">
        <f t="shared" si="222"/>
        <v>0</v>
      </c>
      <c r="CF171" s="2">
        <f t="shared" si="222"/>
        <v>0</v>
      </c>
      <c r="CG171" s="2">
        <f t="shared" si="222"/>
        <v>0</v>
      </c>
      <c r="CH171" s="2">
        <f t="shared" si="222"/>
        <v>0</v>
      </c>
      <c r="CI171" s="2">
        <f t="shared" si="222"/>
        <v>0</v>
      </c>
      <c r="CJ171" s="2">
        <f t="shared" si="222"/>
        <v>0</v>
      </c>
      <c r="CK171" s="2">
        <f t="shared" si="222"/>
        <v>0</v>
      </c>
      <c r="CL171" s="2">
        <f t="shared" si="222"/>
        <v>0</v>
      </c>
      <c r="CM171" s="2">
        <f t="shared" si="222"/>
        <v>0</v>
      </c>
      <c r="CN171" s="2">
        <f t="shared" si="222"/>
        <v>0</v>
      </c>
    </row>
    <row r="172" spans="1:92" x14ac:dyDescent="0.2">
      <c r="A172" s="2">
        <v>31</v>
      </c>
      <c r="B172" s="3">
        <v>36586</v>
      </c>
      <c r="C172" s="2">
        <f t="shared" si="180"/>
        <v>3.2974042580645162</v>
      </c>
      <c r="D172" s="2">
        <f t="shared" si="180"/>
        <v>3.2828774193548391E-2</v>
      </c>
      <c r="E172" s="2">
        <f t="shared" ref="E172:AJ172" si="223">(E76/1000000)/$A172</f>
        <v>6.6546774193548385E-3</v>
      </c>
      <c r="F172" s="2">
        <f t="shared" si="223"/>
        <v>1.3240967741935485E-2</v>
      </c>
      <c r="G172" s="2">
        <f t="shared" si="223"/>
        <v>1.2866161290322581E-2</v>
      </c>
      <c r="H172" s="2">
        <f t="shared" si="223"/>
        <v>1.1422645161290322E-2</v>
      </c>
      <c r="I172" s="2">
        <f t="shared" si="223"/>
        <v>9.9334193548387094E-3</v>
      </c>
      <c r="J172" s="2">
        <f t="shared" si="223"/>
        <v>1.2747806451612902E-2</v>
      </c>
      <c r="K172" s="2">
        <f t="shared" si="223"/>
        <v>1.2955903225806453E-2</v>
      </c>
      <c r="L172" s="2">
        <f t="shared" si="223"/>
        <v>1.1448516129032258E-2</v>
      </c>
      <c r="M172" s="2">
        <f t="shared" si="223"/>
        <v>1.3634258064516128E-2</v>
      </c>
      <c r="N172" s="2">
        <f t="shared" si="223"/>
        <v>7.0478935483870964E-2</v>
      </c>
      <c r="O172" s="2">
        <f t="shared" si="223"/>
        <v>1.2172806451612903E-2</v>
      </c>
      <c r="P172" s="2">
        <f t="shared" si="223"/>
        <v>1.5473580645161291E-2</v>
      </c>
      <c r="Q172" s="2">
        <f t="shared" si="223"/>
        <v>1.1674935483870967E-2</v>
      </c>
      <c r="R172" s="2">
        <f t="shared" si="223"/>
        <v>1.3267032258064516E-2</v>
      </c>
      <c r="S172" s="2">
        <f t="shared" si="223"/>
        <v>1.7501258064516127E-2</v>
      </c>
      <c r="T172" s="2">
        <f t="shared" si="223"/>
        <v>1.4664193548387097E-2</v>
      </c>
      <c r="U172" s="2">
        <f t="shared" si="223"/>
        <v>1.532641935483871E-2</v>
      </c>
      <c r="V172" s="2">
        <f t="shared" si="223"/>
        <v>1.4546580645161291E-2</v>
      </c>
      <c r="W172" s="2">
        <f t="shared" si="223"/>
        <v>1.2985516129032258E-2</v>
      </c>
      <c r="X172" s="2">
        <f t="shared" si="223"/>
        <v>1.1343967741935483E-2</v>
      </c>
      <c r="Y172" s="2">
        <f t="shared" si="223"/>
        <v>2.8583935483870965E-2</v>
      </c>
      <c r="Z172" s="2">
        <f t="shared" si="223"/>
        <v>2.0902935483870969E-2</v>
      </c>
      <c r="AA172" s="2">
        <f t="shared" si="223"/>
        <v>9.8266129032258051E-3</v>
      </c>
      <c r="AB172" s="2">
        <f t="shared" si="223"/>
        <v>2.3823E-2</v>
      </c>
      <c r="AC172" s="2">
        <f t="shared" si="223"/>
        <v>1.1049290322580644E-2</v>
      </c>
      <c r="AD172" s="2">
        <f t="shared" si="223"/>
        <v>2.0850354838709676E-2</v>
      </c>
      <c r="AE172" s="2">
        <f t="shared" si="223"/>
        <v>2.0583354838709676E-2</v>
      </c>
      <c r="AF172" s="2">
        <f t="shared" si="223"/>
        <v>2.0281806451612903E-2</v>
      </c>
      <c r="AG172" s="2">
        <f t="shared" si="223"/>
        <v>1.8875870967741935E-2</v>
      </c>
      <c r="AH172" s="2">
        <f t="shared" si="223"/>
        <v>1.6511451612903225E-2</v>
      </c>
      <c r="AI172" s="2">
        <f t="shared" si="223"/>
        <v>2.1729516129032258E-2</v>
      </c>
      <c r="AJ172" s="2">
        <f t="shared" si="223"/>
        <v>2.5892354838709677E-2</v>
      </c>
      <c r="AK172" s="2">
        <f t="shared" ref="AK172:BP172" si="224">(AK76/1000000)/$A172</f>
        <v>2.1817161290322584E-2</v>
      </c>
      <c r="AL172" s="2">
        <f t="shared" si="224"/>
        <v>2.1624838709677421E-2</v>
      </c>
      <c r="AM172" s="2">
        <f t="shared" si="224"/>
        <v>2.282964516129032E-2</v>
      </c>
      <c r="AN172" s="2">
        <f t="shared" si="224"/>
        <v>1.1366741935483871E-2</v>
      </c>
      <c r="AO172" s="2">
        <f t="shared" si="224"/>
        <v>1.5009935483870968E-2</v>
      </c>
      <c r="AP172" s="2">
        <f t="shared" si="224"/>
        <v>2.0192129032258064E-2</v>
      </c>
      <c r="AQ172" s="2">
        <f t="shared" si="224"/>
        <v>3.2288193548387099E-2</v>
      </c>
      <c r="AR172" s="2">
        <f t="shared" si="224"/>
        <v>2.0615096774193549E-2</v>
      </c>
      <c r="AS172" s="2">
        <f t="shared" si="224"/>
        <v>3.1609806451612904E-2</v>
      </c>
      <c r="AT172" s="2">
        <f t="shared" si="224"/>
        <v>2.4589516129032259E-2</v>
      </c>
      <c r="AU172" s="2">
        <f t="shared" si="224"/>
        <v>1.9403999999999998E-2</v>
      </c>
      <c r="AV172" s="2">
        <f t="shared" si="224"/>
        <v>2.5678516129032259E-2</v>
      </c>
      <c r="AW172" s="2">
        <f t="shared" si="224"/>
        <v>2.0844129032258064E-2</v>
      </c>
      <c r="AX172" s="2">
        <f t="shared" si="224"/>
        <v>2.6713161290322578E-2</v>
      </c>
      <c r="AY172" s="2">
        <f t="shared" si="224"/>
        <v>2.4827677419354838E-2</v>
      </c>
      <c r="AZ172" s="2">
        <f t="shared" si="224"/>
        <v>2.8919E-2</v>
      </c>
      <c r="BA172" s="2">
        <f t="shared" si="224"/>
        <v>2.1658548387096774E-2</v>
      </c>
      <c r="BB172" s="2">
        <f t="shared" si="224"/>
        <v>5.5763806451612899E-2</v>
      </c>
      <c r="BC172" s="2">
        <f t="shared" si="224"/>
        <v>2.4975709677419355E-2</v>
      </c>
      <c r="BD172" s="2">
        <f t="shared" si="224"/>
        <v>4.9584290322580646E-2</v>
      </c>
      <c r="BE172" s="2">
        <f t="shared" si="224"/>
        <v>3.8039258064516128E-2</v>
      </c>
      <c r="BF172" s="2">
        <f t="shared" si="224"/>
        <v>2.0751064516129035E-2</v>
      </c>
      <c r="BG172" s="2">
        <f t="shared" si="224"/>
        <v>5.6273032258064515E-2</v>
      </c>
      <c r="BH172" s="2">
        <f t="shared" si="224"/>
        <v>4.6678999999999998E-2</v>
      </c>
      <c r="BI172" s="2">
        <f t="shared" si="224"/>
        <v>2.9052516129032258E-2</v>
      </c>
      <c r="BJ172" s="2">
        <f t="shared" si="224"/>
        <v>2.5830000000000002E-2</v>
      </c>
      <c r="BK172" s="2">
        <f t="shared" si="224"/>
        <v>2.3847322580645161E-2</v>
      </c>
      <c r="BL172" s="2">
        <f t="shared" si="224"/>
        <v>1.9838967741935484E-2</v>
      </c>
      <c r="BM172" s="2">
        <f t="shared" si="224"/>
        <v>2.0904548387096773E-2</v>
      </c>
      <c r="BN172" s="2">
        <f t="shared" si="224"/>
        <v>3.2643999999999999E-2</v>
      </c>
      <c r="BO172" s="2">
        <f t="shared" si="224"/>
        <v>4.6107451612903222E-2</v>
      </c>
      <c r="BP172" s="2">
        <f t="shared" si="224"/>
        <v>4.0303129032258064E-2</v>
      </c>
      <c r="BQ172" s="2">
        <f t="shared" ref="BQ172:CN172" si="225">(BQ76/1000000)/$A172</f>
        <v>5.6726741935483868E-2</v>
      </c>
      <c r="BR172" s="2">
        <f t="shared" si="225"/>
        <v>3.4430193548387097E-2</v>
      </c>
      <c r="BS172" s="2">
        <f t="shared" si="225"/>
        <v>3.3486580645161287E-2</v>
      </c>
      <c r="BT172" s="2">
        <f t="shared" si="225"/>
        <v>2.7778677419354837E-2</v>
      </c>
      <c r="BU172" s="2">
        <f t="shared" si="225"/>
        <v>4.4252806451612905E-2</v>
      </c>
      <c r="BV172" s="2">
        <f t="shared" si="225"/>
        <v>4.0755161290322577E-2</v>
      </c>
      <c r="BW172" s="2">
        <f t="shared" si="225"/>
        <v>4.9275516129032262E-2</v>
      </c>
      <c r="BX172" s="2">
        <f t="shared" si="225"/>
        <v>8.4505419354838712E-2</v>
      </c>
      <c r="BY172" s="2">
        <f t="shared" si="225"/>
        <v>6.1159806451612904E-2</v>
      </c>
      <c r="BZ172" s="2">
        <f t="shared" si="225"/>
        <v>4.9058612903225808E-2</v>
      </c>
      <c r="CA172" s="2">
        <f t="shared" si="225"/>
        <v>0</v>
      </c>
      <c r="CB172" s="2">
        <f t="shared" si="225"/>
        <v>0</v>
      </c>
      <c r="CC172" s="2">
        <f t="shared" si="225"/>
        <v>0</v>
      </c>
      <c r="CD172" s="2">
        <f t="shared" si="225"/>
        <v>0</v>
      </c>
      <c r="CE172" s="2">
        <f t="shared" si="225"/>
        <v>0</v>
      </c>
      <c r="CF172" s="2">
        <f t="shared" si="225"/>
        <v>0</v>
      </c>
      <c r="CG172" s="2">
        <f t="shared" si="225"/>
        <v>0</v>
      </c>
      <c r="CH172" s="2">
        <f t="shared" si="225"/>
        <v>0</v>
      </c>
      <c r="CI172" s="2">
        <f t="shared" si="225"/>
        <v>0</v>
      </c>
      <c r="CJ172" s="2">
        <f t="shared" si="225"/>
        <v>0</v>
      </c>
      <c r="CK172" s="2">
        <f t="shared" si="225"/>
        <v>0</v>
      </c>
      <c r="CL172" s="2">
        <f t="shared" si="225"/>
        <v>0</v>
      </c>
      <c r="CM172" s="2">
        <f t="shared" si="225"/>
        <v>0</v>
      </c>
      <c r="CN172" s="2">
        <f t="shared" si="225"/>
        <v>0</v>
      </c>
    </row>
    <row r="173" spans="1:92" x14ac:dyDescent="0.2">
      <c r="A173" s="2">
        <v>30</v>
      </c>
      <c r="B173" s="3">
        <v>36617</v>
      </c>
      <c r="C173" s="2">
        <f t="shared" si="180"/>
        <v>3.2702635</v>
      </c>
      <c r="D173" s="2">
        <f t="shared" si="180"/>
        <v>3.1751933333333336E-2</v>
      </c>
      <c r="E173" s="2">
        <f t="shared" ref="E173:AJ173" si="226">(E77/1000000)/$A173</f>
        <v>6.3600999999999996E-3</v>
      </c>
      <c r="F173" s="2">
        <f t="shared" si="226"/>
        <v>1.29815E-2</v>
      </c>
      <c r="G173" s="2">
        <f t="shared" si="226"/>
        <v>1.2539233333333333E-2</v>
      </c>
      <c r="H173" s="2">
        <f t="shared" si="226"/>
        <v>1.1693800000000001E-2</v>
      </c>
      <c r="I173" s="2">
        <f t="shared" si="226"/>
        <v>9.6331999999999997E-3</v>
      </c>
      <c r="J173" s="2">
        <f t="shared" si="226"/>
        <v>1.2147099999999999E-2</v>
      </c>
      <c r="K173" s="2">
        <f t="shared" si="226"/>
        <v>1.2715666666666665E-2</v>
      </c>
      <c r="L173" s="2">
        <f t="shared" si="226"/>
        <v>1.0644299999999999E-2</v>
      </c>
      <c r="M173" s="2">
        <f t="shared" si="226"/>
        <v>1.3149866666666668E-2</v>
      </c>
      <c r="N173" s="2">
        <f t="shared" si="226"/>
        <v>6.9398133333333334E-2</v>
      </c>
      <c r="O173" s="2">
        <f t="shared" si="226"/>
        <v>1.2379533333333333E-2</v>
      </c>
      <c r="P173" s="2">
        <f t="shared" si="226"/>
        <v>1.5557966666666668E-2</v>
      </c>
      <c r="Q173" s="2">
        <f t="shared" si="226"/>
        <v>1.1524066666666666E-2</v>
      </c>
      <c r="R173" s="2">
        <f t="shared" si="226"/>
        <v>1.3418033333333333E-2</v>
      </c>
      <c r="S173" s="2">
        <f t="shared" si="226"/>
        <v>1.7081799999999998E-2</v>
      </c>
      <c r="T173" s="2">
        <f t="shared" si="226"/>
        <v>1.4912066666666666E-2</v>
      </c>
      <c r="U173" s="2">
        <f t="shared" si="226"/>
        <v>1.5201566666666666E-2</v>
      </c>
      <c r="V173" s="2">
        <f t="shared" si="226"/>
        <v>1.3512866666666668E-2</v>
      </c>
      <c r="W173" s="2">
        <f t="shared" si="226"/>
        <v>1.3293033333333334E-2</v>
      </c>
      <c r="X173" s="2">
        <f t="shared" si="226"/>
        <v>1.09972E-2</v>
      </c>
      <c r="Y173" s="2">
        <f t="shared" si="226"/>
        <v>2.8534400000000001E-2</v>
      </c>
      <c r="Z173" s="2">
        <f t="shared" si="226"/>
        <v>2.0465799999999999E-2</v>
      </c>
      <c r="AA173" s="2">
        <f t="shared" si="226"/>
        <v>9.7509666666666661E-3</v>
      </c>
      <c r="AB173" s="2">
        <f t="shared" si="226"/>
        <v>2.3656766666666666E-2</v>
      </c>
      <c r="AC173" s="2">
        <f t="shared" si="226"/>
        <v>1.1180266666666666E-2</v>
      </c>
      <c r="AD173" s="2">
        <f t="shared" si="226"/>
        <v>2.1084533333333332E-2</v>
      </c>
      <c r="AE173" s="2">
        <f t="shared" si="226"/>
        <v>2.0466933333333333E-2</v>
      </c>
      <c r="AF173" s="2">
        <f t="shared" si="226"/>
        <v>2.1090500000000002E-2</v>
      </c>
      <c r="AG173" s="2">
        <f t="shared" si="226"/>
        <v>1.8061166666666666E-2</v>
      </c>
      <c r="AH173" s="2">
        <f t="shared" si="226"/>
        <v>1.6302666666666667E-2</v>
      </c>
      <c r="AI173" s="2">
        <f t="shared" si="226"/>
        <v>2.1661133333333336E-2</v>
      </c>
      <c r="AJ173" s="2">
        <f t="shared" si="226"/>
        <v>2.5143533333333336E-2</v>
      </c>
      <c r="AK173" s="2">
        <f t="shared" ref="AK173:BP173" si="227">(AK77/1000000)/$A173</f>
        <v>2.05907E-2</v>
      </c>
      <c r="AL173" s="2">
        <f t="shared" si="227"/>
        <v>2.0822300000000002E-2</v>
      </c>
      <c r="AM173" s="2">
        <f t="shared" si="227"/>
        <v>2.2801699999999998E-2</v>
      </c>
      <c r="AN173" s="2">
        <f t="shared" si="227"/>
        <v>1.1718766666666667E-2</v>
      </c>
      <c r="AO173" s="2">
        <f t="shared" si="227"/>
        <v>1.7578699999999999E-2</v>
      </c>
      <c r="AP173" s="2">
        <f t="shared" si="227"/>
        <v>2.2727800000000003E-2</v>
      </c>
      <c r="AQ173" s="2">
        <f t="shared" si="227"/>
        <v>3.1117033333333332E-2</v>
      </c>
      <c r="AR173" s="2">
        <f t="shared" si="227"/>
        <v>2.0037266666666668E-2</v>
      </c>
      <c r="AS173" s="2">
        <f t="shared" si="227"/>
        <v>3.1215E-2</v>
      </c>
      <c r="AT173" s="2">
        <f t="shared" si="227"/>
        <v>2.3015600000000001E-2</v>
      </c>
      <c r="AU173" s="2">
        <f t="shared" si="227"/>
        <v>2.2339700000000001E-2</v>
      </c>
      <c r="AV173" s="2">
        <f t="shared" si="227"/>
        <v>2.5353533333333334E-2</v>
      </c>
      <c r="AW173" s="2">
        <f t="shared" si="227"/>
        <v>2.0818300000000001E-2</v>
      </c>
      <c r="AX173" s="2">
        <f t="shared" si="227"/>
        <v>2.5526433333333331E-2</v>
      </c>
      <c r="AY173" s="2">
        <f t="shared" si="227"/>
        <v>2.4634733333333332E-2</v>
      </c>
      <c r="AZ173" s="2">
        <f t="shared" si="227"/>
        <v>2.7455366666666665E-2</v>
      </c>
      <c r="BA173" s="2">
        <f t="shared" si="227"/>
        <v>2.16879E-2</v>
      </c>
      <c r="BB173" s="2">
        <f t="shared" si="227"/>
        <v>5.4475066666666669E-2</v>
      </c>
      <c r="BC173" s="2">
        <f t="shared" si="227"/>
        <v>2.3654833333333333E-2</v>
      </c>
      <c r="BD173" s="2">
        <f t="shared" si="227"/>
        <v>4.6873066666666671E-2</v>
      </c>
      <c r="BE173" s="2">
        <f t="shared" si="227"/>
        <v>3.7583499999999999E-2</v>
      </c>
      <c r="BF173" s="2">
        <f t="shared" si="227"/>
        <v>2.1741333333333335E-2</v>
      </c>
      <c r="BG173" s="2">
        <f t="shared" si="227"/>
        <v>5.2317933333333337E-2</v>
      </c>
      <c r="BH173" s="2">
        <f t="shared" si="227"/>
        <v>2.2968800000000001E-2</v>
      </c>
      <c r="BI173" s="2">
        <f t="shared" si="227"/>
        <v>2.7803033333333334E-2</v>
      </c>
      <c r="BJ173" s="2">
        <f t="shared" si="227"/>
        <v>2.3832000000000002E-2</v>
      </c>
      <c r="BK173" s="2">
        <f t="shared" si="227"/>
        <v>2.2249399999999999E-2</v>
      </c>
      <c r="BL173" s="2">
        <f t="shared" si="227"/>
        <v>1.9015000000000001E-2</v>
      </c>
      <c r="BM173" s="2">
        <f t="shared" si="227"/>
        <v>2.2365766666666669E-2</v>
      </c>
      <c r="BN173" s="2">
        <f t="shared" si="227"/>
        <v>3.0279966666666665E-2</v>
      </c>
      <c r="BO173" s="2">
        <f t="shared" si="227"/>
        <v>4.4081833333333334E-2</v>
      </c>
      <c r="BP173" s="2">
        <f t="shared" si="227"/>
        <v>3.0390766666666666E-2</v>
      </c>
      <c r="BQ173" s="2">
        <f t="shared" ref="BQ173:CN173" si="228">(BQ77/1000000)/$A173</f>
        <v>5.4498633333333338E-2</v>
      </c>
      <c r="BR173" s="2">
        <f t="shared" si="228"/>
        <v>3.1005566666666665E-2</v>
      </c>
      <c r="BS173" s="2">
        <f t="shared" si="228"/>
        <v>3.00121E-2</v>
      </c>
      <c r="BT173" s="2">
        <f t="shared" si="228"/>
        <v>2.6129733333333335E-2</v>
      </c>
      <c r="BU173" s="2">
        <f t="shared" si="228"/>
        <v>4.2595266666666666E-2</v>
      </c>
      <c r="BV173" s="2">
        <f t="shared" si="228"/>
        <v>3.46483E-2</v>
      </c>
      <c r="BW173" s="2">
        <f t="shared" si="228"/>
        <v>4.1431266666666668E-2</v>
      </c>
      <c r="BX173" s="2">
        <f t="shared" si="228"/>
        <v>7.0578100000000005E-2</v>
      </c>
      <c r="BY173" s="2">
        <f t="shared" si="228"/>
        <v>6.0665333333333335E-2</v>
      </c>
      <c r="BZ173" s="2">
        <f t="shared" si="228"/>
        <v>8.1287100000000001E-2</v>
      </c>
      <c r="CA173" s="2">
        <f t="shared" si="228"/>
        <v>3.85425E-2</v>
      </c>
      <c r="CB173" s="2">
        <f t="shared" si="228"/>
        <v>0</v>
      </c>
      <c r="CC173" s="2">
        <f t="shared" si="228"/>
        <v>0</v>
      </c>
      <c r="CD173" s="2">
        <f t="shared" si="228"/>
        <v>0</v>
      </c>
      <c r="CE173" s="2">
        <f t="shared" si="228"/>
        <v>0</v>
      </c>
      <c r="CF173" s="2">
        <f t="shared" si="228"/>
        <v>0</v>
      </c>
      <c r="CG173" s="2">
        <f t="shared" si="228"/>
        <v>0</v>
      </c>
      <c r="CH173" s="2">
        <f t="shared" si="228"/>
        <v>0</v>
      </c>
      <c r="CI173" s="2">
        <f t="shared" si="228"/>
        <v>0</v>
      </c>
      <c r="CJ173" s="2">
        <f t="shared" si="228"/>
        <v>0</v>
      </c>
      <c r="CK173" s="2">
        <f t="shared" si="228"/>
        <v>0</v>
      </c>
      <c r="CL173" s="2">
        <f t="shared" si="228"/>
        <v>0</v>
      </c>
      <c r="CM173" s="2">
        <f t="shared" si="228"/>
        <v>0</v>
      </c>
      <c r="CN173" s="2">
        <f t="shared" si="228"/>
        <v>0</v>
      </c>
    </row>
    <row r="174" spans="1:92" x14ac:dyDescent="0.2">
      <c r="A174" s="2">
        <v>31</v>
      </c>
      <c r="B174" s="3">
        <v>36647</v>
      </c>
      <c r="C174" s="2">
        <f t="shared" si="180"/>
        <v>3.2246929354838709</v>
      </c>
      <c r="D174" s="2">
        <f t="shared" si="180"/>
        <v>3.8118870967741941E-2</v>
      </c>
      <c r="E174" s="2">
        <f t="shared" ref="E174:AJ174" si="229">(E78/1000000)/$A174</f>
        <v>6.3593870967741939E-3</v>
      </c>
      <c r="F174" s="2">
        <f t="shared" si="229"/>
        <v>1.2584935483870968E-2</v>
      </c>
      <c r="G174" s="2">
        <f t="shared" si="229"/>
        <v>1.2622290322580646E-2</v>
      </c>
      <c r="H174" s="2">
        <f t="shared" si="229"/>
        <v>1.1312774193548387E-2</v>
      </c>
      <c r="I174" s="2">
        <f t="shared" si="229"/>
        <v>1.009141935483871E-2</v>
      </c>
      <c r="J174" s="2">
        <f t="shared" si="229"/>
        <v>1.1585483870967743E-2</v>
      </c>
      <c r="K174" s="2">
        <f t="shared" si="229"/>
        <v>1.2395548387096774E-2</v>
      </c>
      <c r="L174" s="2">
        <f t="shared" si="229"/>
        <v>1.1021677419354838E-2</v>
      </c>
      <c r="M174" s="2">
        <f t="shared" si="229"/>
        <v>1.2122677419354839E-2</v>
      </c>
      <c r="N174" s="2">
        <f t="shared" si="229"/>
        <v>6.9308354838709688E-2</v>
      </c>
      <c r="O174" s="2">
        <f t="shared" si="229"/>
        <v>1.1699774193548387E-2</v>
      </c>
      <c r="P174" s="2">
        <f t="shared" si="229"/>
        <v>1.5110483870967742E-2</v>
      </c>
      <c r="Q174" s="2">
        <f t="shared" si="229"/>
        <v>1.126374193548387E-2</v>
      </c>
      <c r="R174" s="2">
        <f t="shared" si="229"/>
        <v>1.3185451612903226E-2</v>
      </c>
      <c r="S174" s="2">
        <f t="shared" si="229"/>
        <v>1.6619903225806452E-2</v>
      </c>
      <c r="T174" s="2">
        <f t="shared" si="229"/>
        <v>1.6263516129032256E-2</v>
      </c>
      <c r="U174" s="2">
        <f t="shared" si="229"/>
        <v>1.4718161290322581E-2</v>
      </c>
      <c r="V174" s="2">
        <f t="shared" si="229"/>
        <v>1.4363290322580645E-2</v>
      </c>
      <c r="W174" s="2">
        <f t="shared" si="229"/>
        <v>1.2295483870967742E-2</v>
      </c>
      <c r="X174" s="2">
        <f t="shared" si="229"/>
        <v>1.0102E-2</v>
      </c>
      <c r="Y174" s="2">
        <f t="shared" si="229"/>
        <v>2.801232258064516E-2</v>
      </c>
      <c r="Z174" s="2">
        <f t="shared" si="229"/>
        <v>2.0071064516129031E-2</v>
      </c>
      <c r="AA174" s="2">
        <f t="shared" si="229"/>
        <v>1.0043903225806452E-2</v>
      </c>
      <c r="AB174" s="2">
        <f t="shared" si="229"/>
        <v>2.3314322580645162E-2</v>
      </c>
      <c r="AC174" s="2">
        <f t="shared" si="229"/>
        <v>1.0918483870967742E-2</v>
      </c>
      <c r="AD174" s="2">
        <f t="shared" si="229"/>
        <v>1.9890193548387097E-2</v>
      </c>
      <c r="AE174" s="2">
        <f t="shared" si="229"/>
        <v>1.7343677419354837E-2</v>
      </c>
      <c r="AF174" s="2">
        <f t="shared" si="229"/>
        <v>1.8213E-2</v>
      </c>
      <c r="AG174" s="2">
        <f t="shared" si="229"/>
        <v>1.7692870967741938E-2</v>
      </c>
      <c r="AH174" s="2">
        <f t="shared" si="229"/>
        <v>1.588341935483871E-2</v>
      </c>
      <c r="AI174" s="2">
        <f t="shared" si="229"/>
        <v>2.1569451612903228E-2</v>
      </c>
      <c r="AJ174" s="2">
        <f t="shared" si="229"/>
        <v>2.5316709677419356E-2</v>
      </c>
      <c r="AK174" s="2">
        <f t="shared" ref="AK174:BP174" si="230">(AK78/1000000)/$A174</f>
        <v>1.9968E-2</v>
      </c>
      <c r="AL174" s="2">
        <f t="shared" si="230"/>
        <v>2.0925451612903226E-2</v>
      </c>
      <c r="AM174" s="2">
        <f t="shared" si="230"/>
        <v>2.1958225806451612E-2</v>
      </c>
      <c r="AN174" s="2">
        <f t="shared" si="230"/>
        <v>1.0913903225806451E-2</v>
      </c>
      <c r="AO174" s="2">
        <f t="shared" si="230"/>
        <v>1.7069290322580644E-2</v>
      </c>
      <c r="AP174" s="2">
        <f t="shared" si="230"/>
        <v>2.2378451612903225E-2</v>
      </c>
      <c r="AQ174" s="2">
        <f t="shared" si="230"/>
        <v>2.4592548387096774E-2</v>
      </c>
      <c r="AR174" s="2">
        <f t="shared" si="230"/>
        <v>2.0103580645161288E-2</v>
      </c>
      <c r="AS174" s="2">
        <f t="shared" si="230"/>
        <v>3.0008580645161292E-2</v>
      </c>
      <c r="AT174" s="2">
        <f t="shared" si="230"/>
        <v>2.2483741935483869E-2</v>
      </c>
      <c r="AU174" s="2">
        <f t="shared" si="230"/>
        <v>1.9272709677419356E-2</v>
      </c>
      <c r="AV174" s="2">
        <f t="shared" si="230"/>
        <v>2.5025903225806452E-2</v>
      </c>
      <c r="AW174" s="2">
        <f t="shared" si="230"/>
        <v>2.1348451612903226E-2</v>
      </c>
      <c r="AX174" s="2">
        <f t="shared" si="230"/>
        <v>2.4943709677419355E-2</v>
      </c>
      <c r="AY174" s="2">
        <f t="shared" si="230"/>
        <v>2.4250419354838709E-2</v>
      </c>
      <c r="AZ174" s="2">
        <f t="shared" si="230"/>
        <v>2.6418870967741936E-2</v>
      </c>
      <c r="BA174" s="2">
        <f t="shared" si="230"/>
        <v>2.1241516129032259E-2</v>
      </c>
      <c r="BB174" s="2">
        <f t="shared" si="230"/>
        <v>5.1031645161290322E-2</v>
      </c>
      <c r="BC174" s="2">
        <f t="shared" si="230"/>
        <v>2.1840193548387097E-2</v>
      </c>
      <c r="BD174" s="2">
        <f t="shared" si="230"/>
        <v>4.5081483870967741E-2</v>
      </c>
      <c r="BE174" s="2">
        <f t="shared" si="230"/>
        <v>3.5460258064516123E-2</v>
      </c>
      <c r="BF174" s="2">
        <f t="shared" si="230"/>
        <v>2.2933064516129035E-2</v>
      </c>
      <c r="BG174" s="2">
        <f t="shared" si="230"/>
        <v>4.9580935483870971E-2</v>
      </c>
      <c r="BH174" s="2">
        <f t="shared" si="230"/>
        <v>2.182377419354839E-2</v>
      </c>
      <c r="BI174" s="2">
        <f t="shared" si="230"/>
        <v>2.6562838709677419E-2</v>
      </c>
      <c r="BJ174" s="2">
        <f t="shared" si="230"/>
        <v>2.3425967741935484E-2</v>
      </c>
      <c r="BK174" s="2">
        <f t="shared" si="230"/>
        <v>2.1357645161290323E-2</v>
      </c>
      <c r="BL174" s="2">
        <f t="shared" si="230"/>
        <v>1.7437161290322582E-2</v>
      </c>
      <c r="BM174" s="2">
        <f t="shared" si="230"/>
        <v>2.1040580645161292E-2</v>
      </c>
      <c r="BN174" s="2">
        <f t="shared" si="230"/>
        <v>2.7461580645161288E-2</v>
      </c>
      <c r="BO174" s="2">
        <f t="shared" si="230"/>
        <v>4.1718709677419356E-2</v>
      </c>
      <c r="BP174" s="2">
        <f t="shared" si="230"/>
        <v>2.8047709677419354E-2</v>
      </c>
      <c r="BQ174" s="2">
        <f t="shared" ref="BQ174:CN174" si="231">(BQ78/1000000)/$A174</f>
        <v>5.3337419354838704E-2</v>
      </c>
      <c r="BR174" s="2">
        <f t="shared" si="231"/>
        <v>2.9252096774193551E-2</v>
      </c>
      <c r="BS174" s="2">
        <f t="shared" si="231"/>
        <v>2.9418000000000003E-2</v>
      </c>
      <c r="BT174" s="2">
        <f t="shared" si="231"/>
        <v>2.534177419354839E-2</v>
      </c>
      <c r="BU174" s="2">
        <f t="shared" si="231"/>
        <v>4.0736000000000001E-2</v>
      </c>
      <c r="BV174" s="2">
        <f t="shared" si="231"/>
        <v>3.7384612903225804E-2</v>
      </c>
      <c r="BW174" s="2">
        <f t="shared" si="231"/>
        <v>4.1428967741935482E-2</v>
      </c>
      <c r="BX174" s="2">
        <f t="shared" si="231"/>
        <v>6.6455870967741928E-2</v>
      </c>
      <c r="BY174" s="2">
        <f t="shared" si="231"/>
        <v>5.4718806451612902E-2</v>
      </c>
      <c r="BZ174" s="2">
        <f t="shared" si="231"/>
        <v>8.3168000000000006E-2</v>
      </c>
      <c r="CA174" s="2">
        <f t="shared" si="231"/>
        <v>7.0098483870967745E-2</v>
      </c>
      <c r="CB174" s="2">
        <f t="shared" si="231"/>
        <v>4.1239677419354838E-2</v>
      </c>
      <c r="CC174" s="2">
        <f t="shared" si="231"/>
        <v>0</v>
      </c>
      <c r="CD174" s="2">
        <f t="shared" si="231"/>
        <v>0</v>
      </c>
      <c r="CE174" s="2">
        <f t="shared" si="231"/>
        <v>0</v>
      </c>
      <c r="CF174" s="2">
        <f t="shared" si="231"/>
        <v>0</v>
      </c>
      <c r="CG174" s="2">
        <f t="shared" si="231"/>
        <v>0</v>
      </c>
      <c r="CH174" s="2">
        <f t="shared" si="231"/>
        <v>0</v>
      </c>
      <c r="CI174" s="2">
        <f t="shared" si="231"/>
        <v>0</v>
      </c>
      <c r="CJ174" s="2">
        <f t="shared" si="231"/>
        <v>0</v>
      </c>
      <c r="CK174" s="2">
        <f t="shared" si="231"/>
        <v>0</v>
      </c>
      <c r="CL174" s="2">
        <f t="shared" si="231"/>
        <v>0</v>
      </c>
      <c r="CM174" s="2">
        <f t="shared" si="231"/>
        <v>0</v>
      </c>
      <c r="CN174" s="2">
        <f t="shared" si="231"/>
        <v>0</v>
      </c>
    </row>
    <row r="175" spans="1:92" x14ac:dyDescent="0.2">
      <c r="A175" s="2">
        <v>30</v>
      </c>
      <c r="B175" s="3">
        <v>36678</v>
      </c>
      <c r="C175" s="2">
        <f t="shared" si="180"/>
        <v>3.2167779666666667</v>
      </c>
      <c r="D175" s="2">
        <f t="shared" si="180"/>
        <v>3.1924333333333332E-2</v>
      </c>
      <c r="E175" s="2">
        <f t="shared" ref="E175:AJ175" si="232">(E79/1000000)/$A175</f>
        <v>6.1454666666666668E-3</v>
      </c>
      <c r="F175" s="2">
        <f t="shared" si="232"/>
        <v>1.2812833333333332E-2</v>
      </c>
      <c r="G175" s="2">
        <f t="shared" si="232"/>
        <v>1.2498233333333332E-2</v>
      </c>
      <c r="H175" s="2">
        <f t="shared" si="232"/>
        <v>1.0888966666666666E-2</v>
      </c>
      <c r="I175" s="2">
        <f t="shared" si="232"/>
        <v>9.4273666666666658E-3</v>
      </c>
      <c r="J175" s="2">
        <f t="shared" si="232"/>
        <v>1.10537E-2</v>
      </c>
      <c r="K175" s="2">
        <f t="shared" si="232"/>
        <v>1.2743900000000001E-2</v>
      </c>
      <c r="L175" s="2">
        <f t="shared" si="232"/>
        <v>1.0943266666666666E-2</v>
      </c>
      <c r="M175" s="2">
        <f t="shared" si="232"/>
        <v>1.0998666666666665E-2</v>
      </c>
      <c r="N175" s="2">
        <f t="shared" si="232"/>
        <v>6.819773333333333E-2</v>
      </c>
      <c r="O175" s="2">
        <f t="shared" si="232"/>
        <v>1.1087900000000001E-2</v>
      </c>
      <c r="P175" s="2">
        <f t="shared" si="232"/>
        <v>1.4664766666666666E-2</v>
      </c>
      <c r="Q175" s="2">
        <f t="shared" si="232"/>
        <v>1.1286833333333333E-2</v>
      </c>
      <c r="R175" s="2">
        <f t="shared" si="232"/>
        <v>1.2702566666666667E-2</v>
      </c>
      <c r="S175" s="2">
        <f t="shared" si="232"/>
        <v>1.6806233333333333E-2</v>
      </c>
      <c r="T175" s="2">
        <f t="shared" si="232"/>
        <v>1.4529433333333334E-2</v>
      </c>
      <c r="U175" s="2">
        <f t="shared" si="232"/>
        <v>1.3439599999999999E-2</v>
      </c>
      <c r="V175" s="2">
        <f t="shared" si="232"/>
        <v>1.4040633333333333E-2</v>
      </c>
      <c r="W175" s="2">
        <f t="shared" si="232"/>
        <v>1.2241699999999999E-2</v>
      </c>
      <c r="X175" s="2">
        <f t="shared" si="232"/>
        <v>9.9745666666666653E-3</v>
      </c>
      <c r="Y175" s="2">
        <f t="shared" si="232"/>
        <v>2.6222533333333336E-2</v>
      </c>
      <c r="Z175" s="2">
        <f t="shared" si="232"/>
        <v>1.9364066666666669E-2</v>
      </c>
      <c r="AA175" s="2">
        <f t="shared" si="232"/>
        <v>9.8443000000000003E-3</v>
      </c>
      <c r="AB175" s="2">
        <f t="shared" si="232"/>
        <v>2.2388133333333334E-2</v>
      </c>
      <c r="AC175" s="2">
        <f t="shared" si="232"/>
        <v>1.0874933333333333E-2</v>
      </c>
      <c r="AD175" s="2">
        <f t="shared" si="232"/>
        <v>1.9366399999999999E-2</v>
      </c>
      <c r="AE175" s="2">
        <f t="shared" si="232"/>
        <v>1.6507266666666666E-2</v>
      </c>
      <c r="AF175" s="2">
        <f t="shared" si="232"/>
        <v>1.8051933333333332E-2</v>
      </c>
      <c r="AG175" s="2">
        <f t="shared" si="232"/>
        <v>1.716543333333333E-2</v>
      </c>
      <c r="AH175" s="2">
        <f t="shared" si="232"/>
        <v>1.5931666666666667E-2</v>
      </c>
      <c r="AI175" s="2">
        <f t="shared" si="232"/>
        <v>2.1270533333333334E-2</v>
      </c>
      <c r="AJ175" s="2">
        <f t="shared" si="232"/>
        <v>2.43476E-2</v>
      </c>
      <c r="AK175" s="2">
        <f t="shared" ref="AK175:BP175" si="233">(AK79/1000000)/$A175</f>
        <v>2.0817633333333332E-2</v>
      </c>
      <c r="AL175" s="2">
        <f t="shared" si="233"/>
        <v>2.074266666666667E-2</v>
      </c>
      <c r="AM175" s="2">
        <f t="shared" si="233"/>
        <v>2.2447166666666667E-2</v>
      </c>
      <c r="AN175" s="2">
        <f t="shared" si="233"/>
        <v>9.9682333333333331E-3</v>
      </c>
      <c r="AO175" s="2">
        <f t="shared" si="233"/>
        <v>1.7575133333333333E-2</v>
      </c>
      <c r="AP175" s="2">
        <f t="shared" si="233"/>
        <v>2.3480866666666666E-2</v>
      </c>
      <c r="AQ175" s="2">
        <f t="shared" si="233"/>
        <v>2.4439966666666667E-2</v>
      </c>
      <c r="AR175" s="2">
        <f t="shared" si="233"/>
        <v>2.1683666666666667E-2</v>
      </c>
      <c r="AS175" s="2">
        <f t="shared" si="233"/>
        <v>2.90786E-2</v>
      </c>
      <c r="AT175" s="2">
        <f t="shared" si="233"/>
        <v>2.1920766666666664E-2</v>
      </c>
      <c r="AU175" s="2">
        <f t="shared" si="233"/>
        <v>1.9063133333333333E-2</v>
      </c>
      <c r="AV175" s="2">
        <f t="shared" si="233"/>
        <v>2.4941066666666668E-2</v>
      </c>
      <c r="AW175" s="2">
        <f t="shared" si="233"/>
        <v>2.0843766666666666E-2</v>
      </c>
      <c r="AX175" s="2">
        <f t="shared" si="233"/>
        <v>2.4679899999999998E-2</v>
      </c>
      <c r="AY175" s="2">
        <f t="shared" si="233"/>
        <v>2.4613866666666664E-2</v>
      </c>
      <c r="AZ175" s="2">
        <f t="shared" si="233"/>
        <v>2.5954966666666669E-2</v>
      </c>
      <c r="BA175" s="2">
        <f t="shared" si="233"/>
        <v>2.0689233333333334E-2</v>
      </c>
      <c r="BB175" s="2">
        <f t="shared" si="233"/>
        <v>5.2746966666666666E-2</v>
      </c>
      <c r="BC175" s="2">
        <f t="shared" si="233"/>
        <v>2.1410566666666669E-2</v>
      </c>
      <c r="BD175" s="2">
        <f t="shared" si="233"/>
        <v>4.8137933333333334E-2</v>
      </c>
      <c r="BE175" s="2">
        <f t="shared" si="233"/>
        <v>3.6150133333333327E-2</v>
      </c>
      <c r="BF175" s="2">
        <f t="shared" si="233"/>
        <v>2.1866533333333334E-2</v>
      </c>
      <c r="BG175" s="2">
        <f t="shared" si="233"/>
        <v>4.9490133333333332E-2</v>
      </c>
      <c r="BH175" s="2">
        <f t="shared" si="233"/>
        <v>2.1213633333333332E-2</v>
      </c>
      <c r="BI175" s="2">
        <f t="shared" si="233"/>
        <v>2.5953066666666667E-2</v>
      </c>
      <c r="BJ175" s="2">
        <f t="shared" si="233"/>
        <v>2.3464499999999999E-2</v>
      </c>
      <c r="BK175" s="2">
        <f t="shared" si="233"/>
        <v>2.0341633333333334E-2</v>
      </c>
      <c r="BL175" s="2">
        <f t="shared" si="233"/>
        <v>1.7597466666666665E-2</v>
      </c>
      <c r="BM175" s="2">
        <f t="shared" si="233"/>
        <v>1.9580166666666666E-2</v>
      </c>
      <c r="BN175" s="2">
        <f t="shared" si="233"/>
        <v>2.8530400000000001E-2</v>
      </c>
      <c r="BO175" s="2">
        <f t="shared" si="233"/>
        <v>3.9503900000000002E-2</v>
      </c>
      <c r="BP175" s="2">
        <f t="shared" si="233"/>
        <v>3.1984600000000002E-2</v>
      </c>
      <c r="BQ175" s="2">
        <f t="shared" ref="BQ175:CN175" si="234">(BQ79/1000000)/$A175</f>
        <v>4.94092E-2</v>
      </c>
      <c r="BR175" s="2">
        <f t="shared" si="234"/>
        <v>3.1059166666666669E-2</v>
      </c>
      <c r="BS175" s="2">
        <f t="shared" si="234"/>
        <v>2.9088833333333335E-2</v>
      </c>
      <c r="BT175" s="2">
        <f t="shared" si="234"/>
        <v>2.4438499999999998E-2</v>
      </c>
      <c r="BU175" s="2">
        <f t="shared" si="234"/>
        <v>3.8923166666666661E-2</v>
      </c>
      <c r="BV175" s="2">
        <f t="shared" si="234"/>
        <v>3.7300899999999998E-2</v>
      </c>
      <c r="BW175" s="2">
        <f t="shared" si="234"/>
        <v>3.8893366666666665E-2</v>
      </c>
      <c r="BX175" s="2">
        <f t="shared" si="234"/>
        <v>6.6090133333333329E-2</v>
      </c>
      <c r="BY175" s="2">
        <f t="shared" si="234"/>
        <v>5.2711766666666666E-2</v>
      </c>
      <c r="BZ175" s="2">
        <f t="shared" si="234"/>
        <v>8.44525E-2</v>
      </c>
      <c r="CA175" s="2">
        <f t="shared" si="234"/>
        <v>6.9935466666666668E-2</v>
      </c>
      <c r="CB175" s="2">
        <f t="shared" si="234"/>
        <v>7.3650866666666662E-2</v>
      </c>
      <c r="CC175" s="2">
        <f t="shared" si="234"/>
        <v>4.1673966666666666E-2</v>
      </c>
      <c r="CD175" s="2">
        <f t="shared" si="234"/>
        <v>0</v>
      </c>
      <c r="CE175" s="2">
        <f t="shared" si="234"/>
        <v>0</v>
      </c>
      <c r="CF175" s="2">
        <f t="shared" si="234"/>
        <v>0</v>
      </c>
      <c r="CG175" s="2">
        <f t="shared" si="234"/>
        <v>0</v>
      </c>
      <c r="CH175" s="2">
        <f t="shared" si="234"/>
        <v>0</v>
      </c>
      <c r="CI175" s="2">
        <f t="shared" si="234"/>
        <v>0</v>
      </c>
      <c r="CJ175" s="2">
        <f t="shared" si="234"/>
        <v>0</v>
      </c>
      <c r="CK175" s="2">
        <f t="shared" si="234"/>
        <v>0</v>
      </c>
      <c r="CL175" s="2">
        <f t="shared" si="234"/>
        <v>0</v>
      </c>
      <c r="CM175" s="2">
        <f t="shared" si="234"/>
        <v>0</v>
      </c>
      <c r="CN175" s="2">
        <f t="shared" si="234"/>
        <v>0</v>
      </c>
    </row>
    <row r="176" spans="1:92" x14ac:dyDescent="0.2">
      <c r="A176" s="2">
        <v>31</v>
      </c>
      <c r="B176" s="3">
        <v>36708</v>
      </c>
      <c r="C176" s="2">
        <f t="shared" si="180"/>
        <v>3.1888400322580646</v>
      </c>
      <c r="D176" s="2">
        <f t="shared" si="180"/>
        <v>2.9801967741935484E-2</v>
      </c>
      <c r="E176" s="2">
        <f t="shared" ref="E176:AJ176" si="235">(E80/1000000)/$A176</f>
        <v>6.2208064516129031E-3</v>
      </c>
      <c r="F176" s="2">
        <f t="shared" si="235"/>
        <v>1.2575387096774193E-2</v>
      </c>
      <c r="G176" s="2">
        <f t="shared" si="235"/>
        <v>1.1997193548387096E-2</v>
      </c>
      <c r="H176" s="2">
        <f t="shared" si="235"/>
        <v>1.0727806451612905E-2</v>
      </c>
      <c r="I176" s="2">
        <f t="shared" si="235"/>
        <v>9.3361290322580646E-3</v>
      </c>
      <c r="J176" s="2">
        <f t="shared" si="235"/>
        <v>1.176541935483871E-2</v>
      </c>
      <c r="K176" s="2">
        <f t="shared" si="235"/>
        <v>1.2771645161290323E-2</v>
      </c>
      <c r="L176" s="2">
        <f t="shared" si="235"/>
        <v>1.0179483870967742E-2</v>
      </c>
      <c r="M176" s="2">
        <f t="shared" si="235"/>
        <v>1.1230935483870967E-2</v>
      </c>
      <c r="N176" s="2">
        <f t="shared" si="235"/>
        <v>6.638403225806451E-2</v>
      </c>
      <c r="O176" s="2">
        <f t="shared" si="235"/>
        <v>1.1264516129032258E-2</v>
      </c>
      <c r="P176" s="2">
        <f t="shared" si="235"/>
        <v>1.4449322580645163E-2</v>
      </c>
      <c r="Q176" s="2">
        <f t="shared" si="235"/>
        <v>1.1231290322580644E-2</v>
      </c>
      <c r="R176" s="2">
        <f t="shared" si="235"/>
        <v>1.2206774193548387E-2</v>
      </c>
      <c r="S176" s="2">
        <f t="shared" si="235"/>
        <v>1.7052387096774192E-2</v>
      </c>
      <c r="T176" s="2">
        <f t="shared" si="235"/>
        <v>1.4269225806451614E-2</v>
      </c>
      <c r="U176" s="2">
        <f t="shared" si="235"/>
        <v>1.2064225806451613E-2</v>
      </c>
      <c r="V176" s="2">
        <f t="shared" si="235"/>
        <v>1.4902032258064517E-2</v>
      </c>
      <c r="W176" s="2">
        <f t="shared" si="235"/>
        <v>1.2770870967741935E-2</v>
      </c>
      <c r="X176" s="2">
        <f t="shared" si="235"/>
        <v>1.0822225806451612E-2</v>
      </c>
      <c r="Y176" s="2">
        <f t="shared" si="235"/>
        <v>2.6346193548387097E-2</v>
      </c>
      <c r="Z176" s="2">
        <f t="shared" si="235"/>
        <v>1.8070967741935486E-2</v>
      </c>
      <c r="AA176" s="2">
        <f t="shared" si="235"/>
        <v>9.3040322580645162E-3</v>
      </c>
      <c r="AB176" s="2">
        <f t="shared" si="235"/>
        <v>2.133516129032258E-2</v>
      </c>
      <c r="AC176" s="2">
        <f t="shared" si="235"/>
        <v>1.0684548387096773E-2</v>
      </c>
      <c r="AD176" s="2">
        <f t="shared" si="235"/>
        <v>1.9085322580645162E-2</v>
      </c>
      <c r="AE176" s="2">
        <f t="shared" si="235"/>
        <v>1.6483064516129031E-2</v>
      </c>
      <c r="AF176" s="2">
        <f t="shared" si="235"/>
        <v>1.7712225806451612E-2</v>
      </c>
      <c r="AG176" s="2">
        <f t="shared" si="235"/>
        <v>1.7052290322580644E-2</v>
      </c>
      <c r="AH176" s="2">
        <f t="shared" si="235"/>
        <v>1.4835258064516129E-2</v>
      </c>
      <c r="AI176" s="2">
        <f t="shared" si="235"/>
        <v>2.0215419354838709E-2</v>
      </c>
      <c r="AJ176" s="2">
        <f t="shared" si="235"/>
        <v>2.4365612903225805E-2</v>
      </c>
      <c r="AK176" s="2">
        <f t="shared" ref="AK176:BP176" si="236">(AK80/1000000)/$A176</f>
        <v>2.0955806451612904E-2</v>
      </c>
      <c r="AL176" s="2">
        <f t="shared" si="236"/>
        <v>1.9144903225806451E-2</v>
      </c>
      <c r="AM176" s="2">
        <f t="shared" si="236"/>
        <v>2.234183870967742E-2</v>
      </c>
      <c r="AN176" s="2">
        <f t="shared" si="236"/>
        <v>1.0187967741935484E-2</v>
      </c>
      <c r="AO176" s="2">
        <f t="shared" si="236"/>
        <v>1.7088967741935482E-2</v>
      </c>
      <c r="AP176" s="2">
        <f t="shared" si="236"/>
        <v>2.3292032258064515E-2</v>
      </c>
      <c r="AQ176" s="2">
        <f t="shared" si="236"/>
        <v>2.3921032258064516E-2</v>
      </c>
      <c r="AR176" s="2">
        <f t="shared" si="236"/>
        <v>2.0226225806451614E-2</v>
      </c>
      <c r="AS176" s="2">
        <f t="shared" si="236"/>
        <v>2.7856870967741934E-2</v>
      </c>
      <c r="AT176" s="2">
        <f t="shared" si="236"/>
        <v>2.1768645161290321E-2</v>
      </c>
      <c r="AU176" s="2">
        <f t="shared" si="236"/>
        <v>1.856225806451613E-2</v>
      </c>
      <c r="AV176" s="2">
        <f t="shared" si="236"/>
        <v>2.4604967741935484E-2</v>
      </c>
      <c r="AW176" s="2">
        <f t="shared" si="236"/>
        <v>1.9655870967741934E-2</v>
      </c>
      <c r="AX176" s="2">
        <f t="shared" si="236"/>
        <v>2.4071806451612901E-2</v>
      </c>
      <c r="AY176" s="2">
        <f t="shared" si="236"/>
        <v>2.4192935483870966E-2</v>
      </c>
      <c r="AZ176" s="2">
        <f t="shared" si="236"/>
        <v>2.4959677419354839E-2</v>
      </c>
      <c r="BA176" s="2">
        <f t="shared" si="236"/>
        <v>2.0540774193548387E-2</v>
      </c>
      <c r="BB176" s="2">
        <f t="shared" si="236"/>
        <v>4.9274032258064517E-2</v>
      </c>
      <c r="BC176" s="2">
        <f t="shared" si="236"/>
        <v>2.0021806451612903E-2</v>
      </c>
      <c r="BD176" s="2">
        <f t="shared" si="236"/>
        <v>4.7300096774193542E-2</v>
      </c>
      <c r="BE176" s="2">
        <f t="shared" si="236"/>
        <v>3.4641612903225809E-2</v>
      </c>
      <c r="BF176" s="2">
        <f t="shared" si="236"/>
        <v>1.8435322580645161E-2</v>
      </c>
      <c r="BG176" s="2">
        <f t="shared" si="236"/>
        <v>4.7708387096774198E-2</v>
      </c>
      <c r="BH176" s="2">
        <f t="shared" si="236"/>
        <v>2.1092935483870968E-2</v>
      </c>
      <c r="BI176" s="2">
        <f t="shared" si="236"/>
        <v>2.5161483870967741E-2</v>
      </c>
      <c r="BJ176" s="2">
        <f t="shared" si="236"/>
        <v>2.2852967741935484E-2</v>
      </c>
      <c r="BK176" s="2">
        <f t="shared" si="236"/>
        <v>1.9335903225806451E-2</v>
      </c>
      <c r="BL176" s="2">
        <f t="shared" si="236"/>
        <v>1.7221709677419355E-2</v>
      </c>
      <c r="BM176" s="2">
        <f t="shared" si="236"/>
        <v>1.9409516129032259E-2</v>
      </c>
      <c r="BN176" s="2">
        <f t="shared" si="236"/>
        <v>2.8027612903225804E-2</v>
      </c>
      <c r="BO176" s="2">
        <f t="shared" si="236"/>
        <v>3.7520322580645159E-2</v>
      </c>
      <c r="BP176" s="2">
        <f t="shared" si="236"/>
        <v>3.3128967741935487E-2</v>
      </c>
      <c r="BQ176" s="2">
        <f t="shared" ref="BQ176:CN176" si="237">(BQ80/1000000)/$A176</f>
        <v>4.8191999999999999E-2</v>
      </c>
      <c r="BR176" s="2">
        <f t="shared" si="237"/>
        <v>3.2334290322580644E-2</v>
      </c>
      <c r="BS176" s="2">
        <f t="shared" si="237"/>
        <v>2.846574193548387E-2</v>
      </c>
      <c r="BT176" s="2">
        <f t="shared" si="237"/>
        <v>2.1881709677419352E-2</v>
      </c>
      <c r="BU176" s="2">
        <f t="shared" si="237"/>
        <v>4.0165774193548387E-2</v>
      </c>
      <c r="BV176" s="2">
        <f t="shared" si="237"/>
        <v>3.6440516129032256E-2</v>
      </c>
      <c r="BW176" s="2">
        <f t="shared" si="237"/>
        <v>4.1602032258064518E-2</v>
      </c>
      <c r="BX176" s="2">
        <f t="shared" si="237"/>
        <v>5.8657225806451614E-2</v>
      </c>
      <c r="BY176" s="2">
        <f t="shared" si="237"/>
        <v>5.3964387096774188E-2</v>
      </c>
      <c r="BZ176" s="2">
        <f t="shared" si="237"/>
        <v>8.0600806451612911E-2</v>
      </c>
      <c r="CA176" s="2">
        <f t="shared" si="237"/>
        <v>6.0938419354838715E-2</v>
      </c>
      <c r="CB176" s="2">
        <f t="shared" si="237"/>
        <v>6.2969225806451617E-2</v>
      </c>
      <c r="CC176" s="2">
        <f t="shared" si="237"/>
        <v>5.6767870967741933E-2</v>
      </c>
      <c r="CD176" s="2">
        <f t="shared" si="237"/>
        <v>5.6344677419354838E-2</v>
      </c>
      <c r="CE176" s="2">
        <f t="shared" si="237"/>
        <v>0</v>
      </c>
      <c r="CF176" s="2">
        <f t="shared" si="237"/>
        <v>0</v>
      </c>
      <c r="CG176" s="2">
        <f t="shared" si="237"/>
        <v>0</v>
      </c>
      <c r="CH176" s="2">
        <f t="shared" si="237"/>
        <v>0</v>
      </c>
      <c r="CI176" s="2">
        <f t="shared" si="237"/>
        <v>0</v>
      </c>
      <c r="CJ176" s="2">
        <f t="shared" si="237"/>
        <v>0</v>
      </c>
      <c r="CK176" s="2">
        <f t="shared" si="237"/>
        <v>0</v>
      </c>
      <c r="CL176" s="2">
        <f t="shared" si="237"/>
        <v>0</v>
      </c>
      <c r="CM176" s="2">
        <f t="shared" si="237"/>
        <v>0</v>
      </c>
      <c r="CN176" s="2">
        <f t="shared" si="237"/>
        <v>0</v>
      </c>
    </row>
    <row r="177" spans="1:92" x14ac:dyDescent="0.2">
      <c r="A177" s="2">
        <v>31</v>
      </c>
      <c r="B177" s="3">
        <v>36739</v>
      </c>
      <c r="C177" s="2">
        <f t="shared" si="180"/>
        <v>3.1515598387096775</v>
      </c>
      <c r="D177" s="2">
        <f t="shared" si="180"/>
        <v>2.9041000000000001E-2</v>
      </c>
      <c r="E177" s="2">
        <f t="shared" ref="E177:AJ177" si="238">(E81/1000000)/$A177</f>
        <v>5.7999999999999996E-3</v>
      </c>
      <c r="F177" s="2">
        <f t="shared" si="238"/>
        <v>1.2685774193548388E-2</v>
      </c>
      <c r="G177" s="2">
        <f t="shared" si="238"/>
        <v>1.1430258064516129E-2</v>
      </c>
      <c r="H177" s="2">
        <f t="shared" si="238"/>
        <v>1.0877806451612904E-2</v>
      </c>
      <c r="I177" s="2">
        <f t="shared" si="238"/>
        <v>8.3981612903225797E-3</v>
      </c>
      <c r="J177" s="2">
        <f t="shared" si="238"/>
        <v>1.1728806451612903E-2</v>
      </c>
      <c r="K177" s="2">
        <f t="shared" si="238"/>
        <v>1.2260967741935483E-2</v>
      </c>
      <c r="L177" s="2">
        <f t="shared" si="238"/>
        <v>1.0992161290322581E-2</v>
      </c>
      <c r="M177" s="2">
        <f t="shared" si="238"/>
        <v>1.1001870967741934E-2</v>
      </c>
      <c r="N177" s="2">
        <f t="shared" si="238"/>
        <v>6.4560870967741935E-2</v>
      </c>
      <c r="O177" s="2">
        <f t="shared" si="238"/>
        <v>1.0435225806451613E-2</v>
      </c>
      <c r="P177" s="2">
        <f t="shared" si="238"/>
        <v>1.3667193548387096E-2</v>
      </c>
      <c r="Q177" s="2">
        <f t="shared" si="238"/>
        <v>1.0911193548387097E-2</v>
      </c>
      <c r="R177" s="2">
        <f t="shared" si="238"/>
        <v>1.1766129032258064E-2</v>
      </c>
      <c r="S177" s="2">
        <f t="shared" si="238"/>
        <v>1.709425806451613E-2</v>
      </c>
      <c r="T177" s="2">
        <f t="shared" si="238"/>
        <v>1.4081096774193549E-2</v>
      </c>
      <c r="U177" s="2">
        <f t="shared" si="238"/>
        <v>1.3196483870967741E-2</v>
      </c>
      <c r="V177" s="2">
        <f t="shared" si="238"/>
        <v>1.3568354838709678E-2</v>
      </c>
      <c r="W177" s="2">
        <f t="shared" si="238"/>
        <v>1.2302677419354839E-2</v>
      </c>
      <c r="X177" s="2">
        <f t="shared" si="238"/>
        <v>1.1886870967741936E-2</v>
      </c>
      <c r="Y177" s="2">
        <f t="shared" si="238"/>
        <v>2.630051612903226E-2</v>
      </c>
      <c r="Z177" s="2">
        <f t="shared" si="238"/>
        <v>1.8277838709677422E-2</v>
      </c>
      <c r="AA177" s="2">
        <f t="shared" si="238"/>
        <v>1.040609677419355E-2</v>
      </c>
      <c r="AB177" s="2">
        <f t="shared" si="238"/>
        <v>2.0883032258064517E-2</v>
      </c>
      <c r="AC177" s="2">
        <f t="shared" si="238"/>
        <v>1.0673483870967742E-2</v>
      </c>
      <c r="AD177" s="2">
        <f t="shared" si="238"/>
        <v>1.8023387096774195E-2</v>
      </c>
      <c r="AE177" s="2">
        <f t="shared" si="238"/>
        <v>1.5649580645161289E-2</v>
      </c>
      <c r="AF177" s="2">
        <f t="shared" si="238"/>
        <v>1.6136709677419352E-2</v>
      </c>
      <c r="AG177" s="2">
        <f t="shared" si="238"/>
        <v>1.7157193548387097E-2</v>
      </c>
      <c r="AH177" s="2">
        <f t="shared" si="238"/>
        <v>1.311858064516129E-2</v>
      </c>
      <c r="AI177" s="2">
        <f t="shared" si="238"/>
        <v>1.9213806451612903E-2</v>
      </c>
      <c r="AJ177" s="2">
        <f t="shared" si="238"/>
        <v>2.4344999999999999E-2</v>
      </c>
      <c r="AK177" s="2">
        <f t="shared" ref="AK177:BP177" si="239">(AK81/1000000)/$A177</f>
        <v>2.0502354838709679E-2</v>
      </c>
      <c r="AL177" s="2">
        <f t="shared" si="239"/>
        <v>1.9483161290322581E-2</v>
      </c>
      <c r="AM177" s="2">
        <f t="shared" si="239"/>
        <v>2.1227129032258065E-2</v>
      </c>
      <c r="AN177" s="2">
        <f t="shared" si="239"/>
        <v>1.0521290322580645E-2</v>
      </c>
      <c r="AO177" s="2">
        <f t="shared" si="239"/>
        <v>1.6409322580645161E-2</v>
      </c>
      <c r="AP177" s="2">
        <f t="shared" si="239"/>
        <v>2.1727967741935486E-2</v>
      </c>
      <c r="AQ177" s="2">
        <f t="shared" si="239"/>
        <v>2.3497774193548388E-2</v>
      </c>
      <c r="AR177" s="2">
        <f t="shared" si="239"/>
        <v>1.9932064516129035E-2</v>
      </c>
      <c r="AS177" s="2">
        <f t="shared" si="239"/>
        <v>2.7047935483870966E-2</v>
      </c>
      <c r="AT177" s="2">
        <f t="shared" si="239"/>
        <v>2.0611774193548388E-2</v>
      </c>
      <c r="AU177" s="2">
        <f t="shared" si="239"/>
        <v>1.7874225806451611E-2</v>
      </c>
      <c r="AV177" s="2">
        <f t="shared" si="239"/>
        <v>2.343941935483871E-2</v>
      </c>
      <c r="AW177" s="2">
        <f t="shared" si="239"/>
        <v>1.9459258064516129E-2</v>
      </c>
      <c r="AX177" s="2">
        <f t="shared" si="239"/>
        <v>2.3316806451612906E-2</v>
      </c>
      <c r="AY177" s="2">
        <f t="shared" si="239"/>
        <v>2.2743032258064518E-2</v>
      </c>
      <c r="AZ177" s="2">
        <f t="shared" si="239"/>
        <v>2.2487354838709676E-2</v>
      </c>
      <c r="BA177" s="2">
        <f t="shared" si="239"/>
        <v>2.0366322580645163E-2</v>
      </c>
      <c r="BB177" s="2">
        <f t="shared" si="239"/>
        <v>4.7858419354838713E-2</v>
      </c>
      <c r="BC177" s="2">
        <f t="shared" si="239"/>
        <v>1.899909677419355E-2</v>
      </c>
      <c r="BD177" s="2">
        <f t="shared" si="239"/>
        <v>4.633541935483871E-2</v>
      </c>
      <c r="BE177" s="2">
        <f t="shared" si="239"/>
        <v>3.350854838709677E-2</v>
      </c>
      <c r="BF177" s="2">
        <f t="shared" si="239"/>
        <v>1.8322064516129034E-2</v>
      </c>
      <c r="BG177" s="2">
        <f t="shared" si="239"/>
        <v>4.5071322580645161E-2</v>
      </c>
      <c r="BH177" s="2">
        <f t="shared" si="239"/>
        <v>2.1357129032258063E-2</v>
      </c>
      <c r="BI177" s="2">
        <f t="shared" si="239"/>
        <v>2.275490322580645E-2</v>
      </c>
      <c r="BJ177" s="2">
        <f t="shared" si="239"/>
        <v>2.1368580645161291E-2</v>
      </c>
      <c r="BK177" s="2">
        <f t="shared" si="239"/>
        <v>1.8635096774193546E-2</v>
      </c>
      <c r="BL177" s="2">
        <f t="shared" si="239"/>
        <v>1.5937096774193547E-2</v>
      </c>
      <c r="BM177" s="2">
        <f t="shared" si="239"/>
        <v>1.84571935483871E-2</v>
      </c>
      <c r="BN177" s="2">
        <f t="shared" si="239"/>
        <v>2.7951032258064515E-2</v>
      </c>
      <c r="BO177" s="2">
        <f t="shared" si="239"/>
        <v>3.2842548387096777E-2</v>
      </c>
      <c r="BP177" s="2">
        <f t="shared" si="239"/>
        <v>2.7973451612903225E-2</v>
      </c>
      <c r="BQ177" s="2">
        <f t="shared" ref="BQ177:CN177" si="240">(BQ81/1000000)/$A177</f>
        <v>4.5013322580645158E-2</v>
      </c>
      <c r="BR177" s="2">
        <f t="shared" si="240"/>
        <v>3.0664032258064515E-2</v>
      </c>
      <c r="BS177" s="2">
        <f t="shared" si="240"/>
        <v>2.7312838709677417E-2</v>
      </c>
      <c r="BT177" s="2">
        <f t="shared" si="240"/>
        <v>2.0844677419354838E-2</v>
      </c>
      <c r="BU177" s="2">
        <f t="shared" si="240"/>
        <v>3.7098161290322576E-2</v>
      </c>
      <c r="BV177" s="2">
        <f t="shared" si="240"/>
        <v>3.4921451612903227E-2</v>
      </c>
      <c r="BW177" s="2">
        <f t="shared" si="240"/>
        <v>3.7222677419354838E-2</v>
      </c>
      <c r="BX177" s="2">
        <f t="shared" si="240"/>
        <v>5.212558064516129E-2</v>
      </c>
      <c r="BY177" s="2">
        <f t="shared" si="240"/>
        <v>4.9284290322580651E-2</v>
      </c>
      <c r="BZ177" s="2">
        <f t="shared" si="240"/>
        <v>7.7200225806451611E-2</v>
      </c>
      <c r="CA177" s="2">
        <f t="shared" si="240"/>
        <v>5.4635387096774193E-2</v>
      </c>
      <c r="CB177" s="2">
        <f t="shared" si="240"/>
        <v>5.7620806451612903E-2</v>
      </c>
      <c r="CC177" s="2">
        <f t="shared" si="240"/>
        <v>5.9414354838709674E-2</v>
      </c>
      <c r="CD177" s="2">
        <f t="shared" si="240"/>
        <v>8.2972096774193538E-2</v>
      </c>
      <c r="CE177" s="2">
        <f t="shared" si="240"/>
        <v>6.404941935483871E-2</v>
      </c>
      <c r="CF177" s="2">
        <f t="shared" si="240"/>
        <v>0</v>
      </c>
      <c r="CG177" s="2">
        <f t="shared" si="240"/>
        <v>0</v>
      </c>
      <c r="CH177" s="2">
        <f t="shared" si="240"/>
        <v>0</v>
      </c>
      <c r="CI177" s="2">
        <f t="shared" si="240"/>
        <v>0</v>
      </c>
      <c r="CJ177" s="2">
        <f t="shared" si="240"/>
        <v>0</v>
      </c>
      <c r="CK177" s="2">
        <f t="shared" si="240"/>
        <v>0</v>
      </c>
      <c r="CL177" s="2">
        <f t="shared" si="240"/>
        <v>0</v>
      </c>
      <c r="CM177" s="2">
        <f t="shared" si="240"/>
        <v>0</v>
      </c>
      <c r="CN177" s="2">
        <f t="shared" si="240"/>
        <v>0</v>
      </c>
    </row>
    <row r="178" spans="1:92" x14ac:dyDescent="0.2">
      <c r="A178" s="2">
        <v>30</v>
      </c>
      <c r="B178" s="3">
        <v>36770</v>
      </c>
      <c r="C178" s="2">
        <f t="shared" ref="C178:D184" si="241">(C82/1000000)/$A178</f>
        <v>3.1864086666666664</v>
      </c>
      <c r="D178" s="2">
        <f t="shared" si="241"/>
        <v>2.8993266666666666E-2</v>
      </c>
      <c r="E178" s="2">
        <f t="shared" ref="E178:AJ178" si="242">(E82/1000000)/$A178</f>
        <v>6.0085666666666671E-3</v>
      </c>
      <c r="F178" s="2">
        <f t="shared" si="242"/>
        <v>1.2348133333333334E-2</v>
      </c>
      <c r="G178" s="2">
        <f t="shared" si="242"/>
        <v>1.1941333333333333E-2</v>
      </c>
      <c r="H178" s="2">
        <f t="shared" si="242"/>
        <v>1.0811533333333335E-2</v>
      </c>
      <c r="I178" s="2">
        <f t="shared" si="242"/>
        <v>8.574866666666665E-3</v>
      </c>
      <c r="J178" s="2">
        <f t="shared" si="242"/>
        <v>1.1520833333333334E-2</v>
      </c>
      <c r="K178" s="2">
        <f t="shared" si="242"/>
        <v>1.2487666666666668E-2</v>
      </c>
      <c r="L178" s="2">
        <f t="shared" si="242"/>
        <v>1.0198633333333334E-2</v>
      </c>
      <c r="M178" s="2">
        <f t="shared" si="242"/>
        <v>1.1276399999999999E-2</v>
      </c>
      <c r="N178" s="2">
        <f t="shared" si="242"/>
        <v>6.1230133333333339E-2</v>
      </c>
      <c r="O178" s="2">
        <f t="shared" si="242"/>
        <v>1.0194699999999999E-2</v>
      </c>
      <c r="P178" s="2">
        <f t="shared" si="242"/>
        <v>1.37176E-2</v>
      </c>
      <c r="Q178" s="2">
        <f t="shared" si="242"/>
        <v>1.1394266666666668E-2</v>
      </c>
      <c r="R178" s="2">
        <f t="shared" si="242"/>
        <v>1.21908E-2</v>
      </c>
      <c r="S178" s="2">
        <f t="shared" si="242"/>
        <v>1.7376566666666666E-2</v>
      </c>
      <c r="T178" s="2">
        <f t="shared" si="242"/>
        <v>1.42758E-2</v>
      </c>
      <c r="U178" s="2">
        <f t="shared" si="242"/>
        <v>1.3008166666666666E-2</v>
      </c>
      <c r="V178" s="2">
        <f t="shared" si="242"/>
        <v>1.59772E-2</v>
      </c>
      <c r="W178" s="2">
        <f t="shared" si="242"/>
        <v>1.2704799999999999E-2</v>
      </c>
      <c r="X178" s="2">
        <f t="shared" si="242"/>
        <v>1.1363966666666668E-2</v>
      </c>
      <c r="Y178" s="2">
        <f t="shared" si="242"/>
        <v>2.4464266666666668E-2</v>
      </c>
      <c r="Z178" s="2">
        <f t="shared" si="242"/>
        <v>1.8078833333333332E-2</v>
      </c>
      <c r="AA178" s="2">
        <f t="shared" si="242"/>
        <v>9.9290999999999997E-3</v>
      </c>
      <c r="AB178" s="2">
        <f t="shared" si="242"/>
        <v>1.8565700000000001E-2</v>
      </c>
      <c r="AC178" s="2">
        <f t="shared" si="242"/>
        <v>1.04315E-2</v>
      </c>
      <c r="AD178" s="2">
        <f t="shared" si="242"/>
        <v>1.8160866666666668E-2</v>
      </c>
      <c r="AE178" s="2">
        <f t="shared" si="242"/>
        <v>1.6850166666666666E-2</v>
      </c>
      <c r="AF178" s="2">
        <f t="shared" si="242"/>
        <v>1.8785933333333334E-2</v>
      </c>
      <c r="AG178" s="2">
        <f t="shared" si="242"/>
        <v>1.59702E-2</v>
      </c>
      <c r="AH178" s="2">
        <f t="shared" si="242"/>
        <v>1.34111E-2</v>
      </c>
      <c r="AI178" s="2">
        <f t="shared" si="242"/>
        <v>1.9144500000000002E-2</v>
      </c>
      <c r="AJ178" s="2">
        <f t="shared" si="242"/>
        <v>2.3368E-2</v>
      </c>
      <c r="AK178" s="2">
        <f t="shared" ref="AK178:BP178" si="243">(AK82/1000000)/$A178</f>
        <v>1.9755466666666666E-2</v>
      </c>
      <c r="AL178" s="2">
        <f t="shared" si="243"/>
        <v>1.8750466666666667E-2</v>
      </c>
      <c r="AM178" s="2">
        <f t="shared" si="243"/>
        <v>2.1520566666666668E-2</v>
      </c>
      <c r="AN178" s="2">
        <f t="shared" si="243"/>
        <v>1.2017699999999999E-2</v>
      </c>
      <c r="AO178" s="2">
        <f t="shared" si="243"/>
        <v>1.7003900000000002E-2</v>
      </c>
      <c r="AP178" s="2">
        <f t="shared" si="243"/>
        <v>2.2337433333333333E-2</v>
      </c>
      <c r="AQ178" s="2">
        <f t="shared" si="243"/>
        <v>2.7989900000000002E-2</v>
      </c>
      <c r="AR178" s="2">
        <f t="shared" si="243"/>
        <v>1.9969633333333334E-2</v>
      </c>
      <c r="AS178" s="2">
        <f t="shared" si="243"/>
        <v>2.6907933333333335E-2</v>
      </c>
      <c r="AT178" s="2">
        <f t="shared" si="243"/>
        <v>2.0299333333333332E-2</v>
      </c>
      <c r="AU178" s="2">
        <f t="shared" si="243"/>
        <v>1.8084333333333331E-2</v>
      </c>
      <c r="AV178" s="2">
        <f t="shared" si="243"/>
        <v>2.2442300000000002E-2</v>
      </c>
      <c r="AW178" s="2">
        <f t="shared" si="243"/>
        <v>1.8894666666666667E-2</v>
      </c>
      <c r="AX178" s="2">
        <f t="shared" si="243"/>
        <v>2.2922633333333334E-2</v>
      </c>
      <c r="AY178" s="2">
        <f t="shared" si="243"/>
        <v>2.35526E-2</v>
      </c>
      <c r="AZ178" s="2">
        <f t="shared" si="243"/>
        <v>2.2704833333333334E-2</v>
      </c>
      <c r="BA178" s="2">
        <f t="shared" si="243"/>
        <v>2.1100300000000002E-2</v>
      </c>
      <c r="BB178" s="2">
        <f t="shared" si="243"/>
        <v>4.8101900000000003E-2</v>
      </c>
      <c r="BC178" s="2">
        <f t="shared" si="243"/>
        <v>1.96455E-2</v>
      </c>
      <c r="BD178" s="2">
        <f t="shared" si="243"/>
        <v>4.4973933333333334E-2</v>
      </c>
      <c r="BE178" s="2">
        <f t="shared" si="243"/>
        <v>3.1686133333333331E-2</v>
      </c>
      <c r="BF178" s="2">
        <f t="shared" si="243"/>
        <v>1.8494099999999999E-2</v>
      </c>
      <c r="BG178" s="2">
        <f t="shared" si="243"/>
        <v>4.6059733333333332E-2</v>
      </c>
      <c r="BH178" s="2">
        <f t="shared" si="243"/>
        <v>2.1724366666666665E-2</v>
      </c>
      <c r="BI178" s="2">
        <f t="shared" si="243"/>
        <v>2.5723833333333335E-2</v>
      </c>
      <c r="BJ178" s="2">
        <f t="shared" si="243"/>
        <v>2.0281800000000003E-2</v>
      </c>
      <c r="BK178" s="2">
        <f t="shared" si="243"/>
        <v>1.9143433333333335E-2</v>
      </c>
      <c r="BL178" s="2">
        <f t="shared" si="243"/>
        <v>1.5672700000000001E-2</v>
      </c>
      <c r="BM178" s="2">
        <f t="shared" si="243"/>
        <v>1.71212E-2</v>
      </c>
      <c r="BN178" s="2">
        <f t="shared" si="243"/>
        <v>2.8157499999999999E-2</v>
      </c>
      <c r="BO178" s="2">
        <f t="shared" si="243"/>
        <v>2.9668966666666668E-2</v>
      </c>
      <c r="BP178" s="2">
        <f t="shared" si="243"/>
        <v>2.8197000000000003E-2</v>
      </c>
      <c r="BQ178" s="2">
        <f t="shared" ref="BQ178:CN178" si="244">(BQ82/1000000)/$A178</f>
        <v>4.358293333333333E-2</v>
      </c>
      <c r="BR178" s="2">
        <f t="shared" si="244"/>
        <v>3.2478599999999996E-2</v>
      </c>
      <c r="BS178" s="2">
        <f t="shared" si="244"/>
        <v>2.8702733333333334E-2</v>
      </c>
      <c r="BT178" s="2">
        <f t="shared" si="244"/>
        <v>1.6411233333333334E-2</v>
      </c>
      <c r="BU178" s="2">
        <f t="shared" si="244"/>
        <v>2.8608433333333336E-2</v>
      </c>
      <c r="BV178" s="2">
        <f t="shared" si="244"/>
        <v>3.07534E-2</v>
      </c>
      <c r="BW178" s="2">
        <f t="shared" si="244"/>
        <v>3.5742166666666665E-2</v>
      </c>
      <c r="BX178" s="2">
        <f t="shared" si="244"/>
        <v>4.9454400000000003E-2</v>
      </c>
      <c r="BY178" s="2">
        <f t="shared" si="244"/>
        <v>4.9377933333333332E-2</v>
      </c>
      <c r="BZ178" s="2">
        <f t="shared" si="244"/>
        <v>7.5375433333333339E-2</v>
      </c>
      <c r="CA178" s="2">
        <f t="shared" si="244"/>
        <v>4.9991266666666666E-2</v>
      </c>
      <c r="CB178" s="2">
        <f t="shared" si="244"/>
        <v>5.0623466666666665E-2</v>
      </c>
      <c r="CC178" s="2">
        <f t="shared" si="244"/>
        <v>6.1963966666666669E-2</v>
      </c>
      <c r="CD178" s="2">
        <f t="shared" si="244"/>
        <v>7.7111133333333332E-2</v>
      </c>
      <c r="CE178" s="2">
        <f t="shared" si="244"/>
        <v>0.11811029999999999</v>
      </c>
      <c r="CF178" s="2">
        <f t="shared" si="244"/>
        <v>5.7629366666666661E-2</v>
      </c>
      <c r="CG178" s="2">
        <f t="shared" si="244"/>
        <v>0</v>
      </c>
      <c r="CH178" s="2">
        <f t="shared" si="244"/>
        <v>0</v>
      </c>
      <c r="CI178" s="2">
        <f t="shared" si="244"/>
        <v>0</v>
      </c>
      <c r="CJ178" s="2">
        <f t="shared" si="244"/>
        <v>0</v>
      </c>
      <c r="CK178" s="2">
        <f t="shared" si="244"/>
        <v>0</v>
      </c>
      <c r="CL178" s="2">
        <f t="shared" si="244"/>
        <v>0</v>
      </c>
      <c r="CM178" s="2">
        <f t="shared" si="244"/>
        <v>0</v>
      </c>
      <c r="CN178" s="2">
        <f t="shared" si="244"/>
        <v>0</v>
      </c>
    </row>
    <row r="179" spans="1:92" x14ac:dyDescent="0.2">
      <c r="A179" s="2">
        <v>31</v>
      </c>
      <c r="B179" s="3">
        <v>36800</v>
      </c>
      <c r="C179" s="2">
        <f t="shared" si="241"/>
        <v>3.0140619677419354</v>
      </c>
      <c r="D179" s="2">
        <f t="shared" si="241"/>
        <v>3.0226967741935482E-2</v>
      </c>
      <c r="E179" s="2">
        <f t="shared" ref="E179:AJ179" si="245">(E83/1000000)/$A179</f>
        <v>5.601193548387097E-3</v>
      </c>
      <c r="F179" s="2">
        <f t="shared" si="245"/>
        <v>1.1582387096774192E-2</v>
      </c>
      <c r="G179" s="2">
        <f t="shared" si="245"/>
        <v>1.1304645161290322E-2</v>
      </c>
      <c r="H179" s="2">
        <f t="shared" si="245"/>
        <v>1.103874193548387E-2</v>
      </c>
      <c r="I179" s="2">
        <f t="shared" si="245"/>
        <v>8.1833225806451602E-3</v>
      </c>
      <c r="J179" s="2">
        <f t="shared" si="245"/>
        <v>1.0387806451612903E-2</v>
      </c>
      <c r="K179" s="2">
        <f t="shared" si="245"/>
        <v>1.2187161290322582E-2</v>
      </c>
      <c r="L179" s="2">
        <f t="shared" si="245"/>
        <v>1.0042806451612905E-2</v>
      </c>
      <c r="M179" s="2">
        <f t="shared" si="245"/>
        <v>1.0797032258064516E-2</v>
      </c>
      <c r="N179" s="2">
        <f t="shared" si="245"/>
        <v>6.0572387096774198E-2</v>
      </c>
      <c r="O179" s="2">
        <f t="shared" si="245"/>
        <v>9.977741935483871E-3</v>
      </c>
      <c r="P179" s="2">
        <f t="shared" si="245"/>
        <v>1.3275096774193548E-2</v>
      </c>
      <c r="Q179" s="2">
        <f t="shared" si="245"/>
        <v>3.2302064516129027E-2</v>
      </c>
      <c r="R179" s="2">
        <f t="shared" si="245"/>
        <v>1.1467193548387097E-2</v>
      </c>
      <c r="S179" s="2">
        <f t="shared" si="245"/>
        <v>1.6504645161290323E-2</v>
      </c>
      <c r="T179" s="2">
        <f t="shared" si="245"/>
        <v>1.1761612903225806E-2</v>
      </c>
      <c r="U179" s="2">
        <f t="shared" si="245"/>
        <v>1.052883870967742E-2</v>
      </c>
      <c r="V179" s="2">
        <f t="shared" si="245"/>
        <v>1.3032903225806452E-2</v>
      </c>
      <c r="W179" s="2">
        <f t="shared" si="245"/>
        <v>2.0126129032258064E-2</v>
      </c>
      <c r="X179" s="2">
        <f t="shared" si="245"/>
        <v>1.1281483870967741E-2</v>
      </c>
      <c r="Y179" s="2">
        <f t="shared" si="245"/>
        <v>2.3484806451612904E-2</v>
      </c>
      <c r="Z179" s="2">
        <f t="shared" si="245"/>
        <v>1.8372225806451613E-2</v>
      </c>
      <c r="AA179" s="2">
        <f t="shared" si="245"/>
        <v>9.6068709677419352E-3</v>
      </c>
      <c r="AB179" s="2">
        <f t="shared" si="245"/>
        <v>1.3937193548387097E-2</v>
      </c>
      <c r="AC179" s="2">
        <f t="shared" si="245"/>
        <v>9.7975483870967744E-3</v>
      </c>
      <c r="AD179" s="2">
        <f t="shared" si="245"/>
        <v>1.6615903225806451E-2</v>
      </c>
      <c r="AE179" s="2">
        <f t="shared" si="245"/>
        <v>1.7331290322580645E-2</v>
      </c>
      <c r="AF179" s="2">
        <f t="shared" si="245"/>
        <v>1.836758064516129E-2</v>
      </c>
      <c r="AG179" s="2">
        <f t="shared" si="245"/>
        <v>1.4377774193548389E-2</v>
      </c>
      <c r="AH179" s="2">
        <f t="shared" si="245"/>
        <v>1.3556935483870968E-2</v>
      </c>
      <c r="AI179" s="2">
        <f t="shared" si="245"/>
        <v>1.9007645161290321E-2</v>
      </c>
      <c r="AJ179" s="2">
        <f t="shared" si="245"/>
        <v>2.2860129032258064E-2</v>
      </c>
      <c r="AK179" s="2">
        <f t="shared" ref="AK179:BP179" si="246">(AK83/1000000)/$A179</f>
        <v>1.8221741935483871E-2</v>
      </c>
      <c r="AL179" s="2">
        <f t="shared" si="246"/>
        <v>1.7713774193548387E-2</v>
      </c>
      <c r="AM179" s="2">
        <f t="shared" si="246"/>
        <v>2.0996806451612903E-2</v>
      </c>
      <c r="AN179" s="2">
        <f t="shared" si="246"/>
        <v>1.1599741935483871E-2</v>
      </c>
      <c r="AO179" s="2">
        <f t="shared" si="246"/>
        <v>1.5514290322580646E-2</v>
      </c>
      <c r="AP179" s="2">
        <f t="shared" si="246"/>
        <v>1.8336129032258067E-2</v>
      </c>
      <c r="AQ179" s="2">
        <f t="shared" si="246"/>
        <v>2.6028225806451612E-2</v>
      </c>
      <c r="AR179" s="2">
        <f t="shared" si="246"/>
        <v>1.8973096774193548E-2</v>
      </c>
      <c r="AS179" s="2">
        <f t="shared" si="246"/>
        <v>2.6589096774193549E-2</v>
      </c>
      <c r="AT179" s="2">
        <f t="shared" si="246"/>
        <v>2.0446451612903226E-2</v>
      </c>
      <c r="AU179" s="2">
        <f t="shared" si="246"/>
        <v>1.7817870967741935E-2</v>
      </c>
      <c r="AV179" s="2">
        <f t="shared" si="246"/>
        <v>2.1650870967741938E-2</v>
      </c>
      <c r="AW179" s="2">
        <f t="shared" si="246"/>
        <v>1.7588032258064514E-2</v>
      </c>
      <c r="AX179" s="2">
        <f t="shared" si="246"/>
        <v>2.2144612903225804E-2</v>
      </c>
      <c r="AY179" s="2">
        <f t="shared" si="246"/>
        <v>2.2222290322580645E-2</v>
      </c>
      <c r="AZ179" s="2">
        <f t="shared" si="246"/>
        <v>2.0588709677419353E-2</v>
      </c>
      <c r="BA179" s="2">
        <f t="shared" si="246"/>
        <v>1.921606451612903E-2</v>
      </c>
      <c r="BB179" s="2">
        <f t="shared" si="246"/>
        <v>4.9080129032258064E-2</v>
      </c>
      <c r="BC179" s="2">
        <f t="shared" si="246"/>
        <v>1.7399290322580648E-2</v>
      </c>
      <c r="BD179" s="2">
        <f t="shared" si="246"/>
        <v>3.7046806451612908E-2</v>
      </c>
      <c r="BE179" s="2">
        <f t="shared" si="246"/>
        <v>2.2846129032258064E-2</v>
      </c>
      <c r="BF179" s="2">
        <f t="shared" si="246"/>
        <v>1.5886548387096775E-2</v>
      </c>
      <c r="BG179" s="2">
        <f t="shared" si="246"/>
        <v>5.0407322580645161E-2</v>
      </c>
      <c r="BH179" s="2">
        <f t="shared" si="246"/>
        <v>1.9574870967741936E-2</v>
      </c>
      <c r="BI179" s="2">
        <f t="shared" si="246"/>
        <v>2.5780838709677418E-2</v>
      </c>
      <c r="BJ179" s="2">
        <f t="shared" si="246"/>
        <v>1.7938419354838711E-2</v>
      </c>
      <c r="BK179" s="2">
        <f t="shared" si="246"/>
        <v>1.7810193548387098E-2</v>
      </c>
      <c r="BL179" s="2">
        <f t="shared" si="246"/>
        <v>1.5667838709677421E-2</v>
      </c>
      <c r="BM179" s="2">
        <f t="shared" si="246"/>
        <v>1.603558064516129E-2</v>
      </c>
      <c r="BN179" s="2">
        <f t="shared" si="246"/>
        <v>2.6284709677419357E-2</v>
      </c>
      <c r="BO179" s="2">
        <f t="shared" si="246"/>
        <v>2.8223032258064516E-2</v>
      </c>
      <c r="BP179" s="2">
        <f t="shared" si="246"/>
        <v>2.7099258064516126E-2</v>
      </c>
      <c r="BQ179" s="2">
        <f t="shared" ref="BQ179:CN179" si="247">(BQ83/1000000)/$A179</f>
        <v>4.0498258064516131E-2</v>
      </c>
      <c r="BR179" s="2">
        <f t="shared" si="247"/>
        <v>2.871558064516129E-2</v>
      </c>
      <c r="BS179" s="2">
        <f t="shared" si="247"/>
        <v>2.307E-2</v>
      </c>
      <c r="BT179" s="2">
        <f t="shared" si="247"/>
        <v>1.5195580645161291E-2</v>
      </c>
      <c r="BU179" s="2">
        <f t="shared" si="247"/>
        <v>2.7752645161290321E-2</v>
      </c>
      <c r="BV179" s="2">
        <f t="shared" si="247"/>
        <v>2.9806290322580645E-2</v>
      </c>
      <c r="BW179" s="2">
        <f t="shared" si="247"/>
        <v>3.329E-2</v>
      </c>
      <c r="BX179" s="2">
        <f t="shared" si="247"/>
        <v>4.7220580645161291E-2</v>
      </c>
      <c r="BY179" s="2">
        <f t="shared" si="247"/>
        <v>4.3413258064516132E-2</v>
      </c>
      <c r="BZ179" s="2">
        <f t="shared" si="247"/>
        <v>6.740396774193548E-2</v>
      </c>
      <c r="CA179" s="2">
        <f t="shared" si="247"/>
        <v>4.2500032258064514E-2</v>
      </c>
      <c r="CB179" s="2">
        <f t="shared" si="247"/>
        <v>4.9318967741935484E-2</v>
      </c>
      <c r="CC179" s="2">
        <f t="shared" si="247"/>
        <v>5.0730193548387092E-2</v>
      </c>
      <c r="CD179" s="2">
        <f t="shared" si="247"/>
        <v>6.3556258064516133E-2</v>
      </c>
      <c r="CE179" s="2">
        <f t="shared" si="247"/>
        <v>0.100135</v>
      </c>
      <c r="CF179" s="2">
        <f t="shared" si="247"/>
        <v>7.0798354838709679E-2</v>
      </c>
      <c r="CG179" s="2">
        <f t="shared" si="247"/>
        <v>4.8001741935483871E-2</v>
      </c>
      <c r="CH179" s="2">
        <f t="shared" si="247"/>
        <v>0</v>
      </c>
      <c r="CI179" s="2">
        <f t="shared" si="247"/>
        <v>0</v>
      </c>
      <c r="CJ179" s="2">
        <f t="shared" si="247"/>
        <v>0</v>
      </c>
      <c r="CK179" s="2">
        <f t="shared" si="247"/>
        <v>0</v>
      </c>
      <c r="CL179" s="2">
        <f t="shared" si="247"/>
        <v>0</v>
      </c>
      <c r="CM179" s="2">
        <f t="shared" si="247"/>
        <v>0</v>
      </c>
      <c r="CN179" s="2">
        <f t="shared" si="247"/>
        <v>0</v>
      </c>
    </row>
    <row r="180" spans="1:92" x14ac:dyDescent="0.2">
      <c r="A180" s="2">
        <v>30</v>
      </c>
      <c r="B180" s="3">
        <v>36831</v>
      </c>
      <c r="C180" s="2">
        <f t="shared" si="241"/>
        <v>3.0586614333333335</v>
      </c>
      <c r="D180" s="2">
        <f t="shared" si="241"/>
        <v>2.9277033333333331E-2</v>
      </c>
      <c r="E180" s="2">
        <f t="shared" ref="E180:R180" si="248">(E84/1000000)/$A180</f>
        <v>5.8276999999999999E-3</v>
      </c>
      <c r="F180" s="2">
        <f t="shared" si="248"/>
        <v>1.1427133333333334E-2</v>
      </c>
      <c r="G180" s="2">
        <f t="shared" si="248"/>
        <v>1.1089433333333334E-2</v>
      </c>
      <c r="H180" s="2">
        <f t="shared" si="248"/>
        <v>1.02872E-2</v>
      </c>
      <c r="I180" s="2">
        <f t="shared" si="248"/>
        <v>8.0382000000000006E-3</v>
      </c>
      <c r="J180" s="2">
        <f t="shared" si="248"/>
        <v>9.7668666666666671E-3</v>
      </c>
      <c r="K180" s="2">
        <f t="shared" si="248"/>
        <v>1.2053933333333332E-2</v>
      </c>
      <c r="L180" s="2">
        <f t="shared" si="248"/>
        <v>1.00462E-2</v>
      </c>
      <c r="M180" s="2">
        <f t="shared" si="248"/>
        <v>1.0799899999999999E-2</v>
      </c>
      <c r="N180" s="2">
        <f t="shared" si="248"/>
        <v>6.4026366666666668E-2</v>
      </c>
      <c r="O180" s="2">
        <f t="shared" si="248"/>
        <v>1.11944E-2</v>
      </c>
      <c r="P180" s="2">
        <f t="shared" si="248"/>
        <v>1.2990300000000001E-2</v>
      </c>
      <c r="Q180" s="2">
        <f t="shared" si="248"/>
        <v>1.0571266666666666E-2</v>
      </c>
      <c r="R180" s="2">
        <f t="shared" si="248"/>
        <v>1.0907200000000001E-2</v>
      </c>
      <c r="S180" s="2">
        <f t="shared" ref="S180:CD180" si="249">(S84/1000000)/$A180</f>
        <v>1.5257333333333335E-2</v>
      </c>
      <c r="T180" s="2">
        <f t="shared" si="249"/>
        <v>1.1753233333333333E-2</v>
      </c>
      <c r="U180" s="2">
        <f t="shared" si="249"/>
        <v>1.1426466666666666E-2</v>
      </c>
      <c r="V180" s="2">
        <f t="shared" si="249"/>
        <v>1.2692199999999999E-2</v>
      </c>
      <c r="W180" s="2">
        <f t="shared" si="249"/>
        <v>1.6287366666666667E-2</v>
      </c>
      <c r="X180" s="2">
        <f t="shared" si="249"/>
        <v>1.0840033333333334E-2</v>
      </c>
      <c r="Y180" s="2">
        <f t="shared" si="249"/>
        <v>2.2110366666666666E-2</v>
      </c>
      <c r="Z180" s="2">
        <f t="shared" si="249"/>
        <v>1.8067566666666666E-2</v>
      </c>
      <c r="AA180" s="2">
        <f t="shared" si="249"/>
        <v>9.4041000000000003E-3</v>
      </c>
      <c r="AB180" s="2">
        <f t="shared" si="249"/>
        <v>1.3475366666666665E-2</v>
      </c>
      <c r="AC180" s="2">
        <f t="shared" si="249"/>
        <v>9.4482333333333335E-3</v>
      </c>
      <c r="AD180" s="2">
        <f t="shared" si="249"/>
        <v>1.5939066666666665E-2</v>
      </c>
      <c r="AE180" s="2">
        <f t="shared" si="249"/>
        <v>1.8316300000000001E-2</v>
      </c>
      <c r="AF180" s="2">
        <f t="shared" si="249"/>
        <v>1.7287333333333332E-2</v>
      </c>
      <c r="AG180" s="2">
        <f t="shared" si="249"/>
        <v>1.5181166666666666E-2</v>
      </c>
      <c r="AH180" s="2">
        <f t="shared" si="249"/>
        <v>1.2267033333333333E-2</v>
      </c>
      <c r="AI180" s="2">
        <f t="shared" si="249"/>
        <v>1.8607533333333332E-2</v>
      </c>
      <c r="AJ180" s="2">
        <f t="shared" si="249"/>
        <v>2.1455966666666666E-2</v>
      </c>
      <c r="AK180" s="2">
        <f t="shared" si="249"/>
        <v>1.8074400000000001E-2</v>
      </c>
      <c r="AL180" s="2">
        <f t="shared" si="249"/>
        <v>1.6651866666666668E-2</v>
      </c>
      <c r="AM180" s="2">
        <f t="shared" si="249"/>
        <v>2.0370733333333335E-2</v>
      </c>
      <c r="AN180" s="2">
        <f t="shared" si="249"/>
        <v>1.1224933333333333E-2</v>
      </c>
      <c r="AO180" s="2">
        <f t="shared" si="249"/>
        <v>1.4766166666666667E-2</v>
      </c>
      <c r="AP180" s="2">
        <f t="shared" si="249"/>
        <v>1.9108566666666667E-2</v>
      </c>
      <c r="AQ180" s="2">
        <f t="shared" si="249"/>
        <v>3.0208633333333335E-2</v>
      </c>
      <c r="AR180" s="2">
        <f t="shared" si="249"/>
        <v>1.7828699999999999E-2</v>
      </c>
      <c r="AS180" s="2">
        <f t="shared" si="249"/>
        <v>2.5130266666666668E-2</v>
      </c>
      <c r="AT180" s="2">
        <f t="shared" si="249"/>
        <v>1.93464E-2</v>
      </c>
      <c r="AU180" s="2">
        <f t="shared" si="249"/>
        <v>1.7646933333333333E-2</v>
      </c>
      <c r="AV180" s="2">
        <f t="shared" si="249"/>
        <v>2.1647299999999998E-2</v>
      </c>
      <c r="AW180" s="2">
        <f t="shared" si="249"/>
        <v>1.7327800000000001E-2</v>
      </c>
      <c r="AX180" s="2">
        <f t="shared" si="249"/>
        <v>2.0175866666666667E-2</v>
      </c>
      <c r="AY180" s="2">
        <f t="shared" si="249"/>
        <v>2.1919899999999999E-2</v>
      </c>
      <c r="AZ180" s="2">
        <f t="shared" si="249"/>
        <v>2.2012233333333336E-2</v>
      </c>
      <c r="BA180" s="2">
        <f t="shared" si="249"/>
        <v>1.974233333333333E-2</v>
      </c>
      <c r="BB180" s="2">
        <f t="shared" si="249"/>
        <v>5.0656600000000003E-2</v>
      </c>
      <c r="BC180" s="2">
        <f t="shared" si="249"/>
        <v>2.1341166666666668E-2</v>
      </c>
      <c r="BD180" s="2">
        <f t="shared" si="249"/>
        <v>3.7115733333333331E-2</v>
      </c>
      <c r="BE180" s="2">
        <f t="shared" si="249"/>
        <v>3.1354899999999998E-2</v>
      </c>
      <c r="BF180" s="2">
        <f t="shared" si="249"/>
        <v>1.6265933333333333E-2</v>
      </c>
      <c r="BG180" s="2">
        <f t="shared" si="249"/>
        <v>4.6230466666666664E-2</v>
      </c>
      <c r="BH180" s="2">
        <f t="shared" si="249"/>
        <v>1.7894866666666669E-2</v>
      </c>
      <c r="BI180" s="2">
        <f t="shared" si="249"/>
        <v>2.3666366666666667E-2</v>
      </c>
      <c r="BJ180" s="2">
        <f t="shared" si="249"/>
        <v>1.7133899999999997E-2</v>
      </c>
      <c r="BK180" s="2">
        <f t="shared" si="249"/>
        <v>1.9037433333333336E-2</v>
      </c>
      <c r="BL180" s="2">
        <f t="shared" si="249"/>
        <v>2.1648400000000002E-2</v>
      </c>
      <c r="BM180" s="2">
        <f t="shared" si="249"/>
        <v>1.6827133333333334E-2</v>
      </c>
      <c r="BN180" s="2">
        <f t="shared" si="249"/>
        <v>2.5611166666666667E-2</v>
      </c>
      <c r="BO180" s="2">
        <f t="shared" si="249"/>
        <v>2.9181166666666664E-2</v>
      </c>
      <c r="BP180" s="2">
        <f t="shared" si="249"/>
        <v>2.5024733333333334E-2</v>
      </c>
      <c r="BQ180" s="2">
        <f t="shared" si="249"/>
        <v>4.1416099999999997E-2</v>
      </c>
      <c r="BR180" s="2">
        <f t="shared" si="249"/>
        <v>2.7995833333333334E-2</v>
      </c>
      <c r="BS180" s="2">
        <f t="shared" si="249"/>
        <v>2.3013533333333332E-2</v>
      </c>
      <c r="BT180" s="2">
        <f t="shared" si="249"/>
        <v>1.4693099999999999E-2</v>
      </c>
      <c r="BU180" s="2">
        <f t="shared" si="249"/>
        <v>2.3360800000000001E-2</v>
      </c>
      <c r="BV180" s="2">
        <f t="shared" si="249"/>
        <v>2.7337766666666666E-2</v>
      </c>
      <c r="BW180" s="2">
        <f t="shared" si="249"/>
        <v>3.2742133333333333E-2</v>
      </c>
      <c r="BX180" s="2">
        <f t="shared" si="249"/>
        <v>4.4754733333333331E-2</v>
      </c>
      <c r="BY180" s="2">
        <f t="shared" si="249"/>
        <v>3.98284E-2</v>
      </c>
      <c r="BZ180" s="2">
        <f t="shared" si="249"/>
        <v>5.8837999999999994E-2</v>
      </c>
      <c r="CA180" s="2">
        <f t="shared" si="249"/>
        <v>3.9645699999999999E-2</v>
      </c>
      <c r="CB180" s="2">
        <f t="shared" si="249"/>
        <v>4.7901533333333336E-2</v>
      </c>
      <c r="CC180" s="2">
        <f t="shared" si="249"/>
        <v>5.0007900000000001E-2</v>
      </c>
      <c r="CD180" s="2">
        <f t="shared" si="249"/>
        <v>5.4950699999999998E-2</v>
      </c>
      <c r="CE180" s="2">
        <f t="shared" ref="CE180:CN180" si="250">(CE84/1000000)/$A180</f>
        <v>7.9648066666666656E-2</v>
      </c>
      <c r="CF180" s="2">
        <f t="shared" si="250"/>
        <v>6.0654266666666665E-2</v>
      </c>
      <c r="CG180" s="2">
        <f t="shared" si="250"/>
        <v>7.5137133333333328E-2</v>
      </c>
      <c r="CH180" s="2">
        <f t="shared" si="250"/>
        <v>4.82485E-2</v>
      </c>
      <c r="CI180" s="2">
        <f t="shared" si="250"/>
        <v>0</v>
      </c>
      <c r="CJ180" s="2">
        <f t="shared" si="250"/>
        <v>0</v>
      </c>
      <c r="CK180" s="2">
        <f t="shared" si="250"/>
        <v>0</v>
      </c>
      <c r="CL180" s="2">
        <f t="shared" si="250"/>
        <v>0</v>
      </c>
      <c r="CM180" s="2">
        <f t="shared" si="250"/>
        <v>0</v>
      </c>
      <c r="CN180" s="2">
        <f t="shared" si="250"/>
        <v>0</v>
      </c>
    </row>
    <row r="181" spans="1:92" x14ac:dyDescent="0.2">
      <c r="A181" s="2">
        <v>31</v>
      </c>
      <c r="B181" s="3">
        <v>36861</v>
      </c>
      <c r="C181" s="2">
        <f t="shared" si="241"/>
        <v>3.0101579032258066</v>
      </c>
      <c r="D181" s="2">
        <f t="shared" si="241"/>
        <v>3.0973000000000001E-2</v>
      </c>
      <c r="E181" s="2">
        <f t="shared" ref="E181:R181" si="251">(E85/1000000)/$A181</f>
        <v>5.9461612903225804E-3</v>
      </c>
      <c r="F181" s="2">
        <f t="shared" si="251"/>
        <v>1.1254580645161289E-2</v>
      </c>
      <c r="G181" s="2">
        <f t="shared" si="251"/>
        <v>1.0650225806451611E-2</v>
      </c>
      <c r="H181" s="2">
        <f t="shared" si="251"/>
        <v>1.0024903225806452E-2</v>
      </c>
      <c r="I181" s="2">
        <f t="shared" si="251"/>
        <v>7.4652258064516128E-3</v>
      </c>
      <c r="J181" s="2">
        <f t="shared" si="251"/>
        <v>1.0134774193548388E-2</v>
      </c>
      <c r="K181" s="2">
        <f t="shared" si="251"/>
        <v>1.1992064516129032E-2</v>
      </c>
      <c r="L181" s="2">
        <f t="shared" si="251"/>
        <v>9.5393225806451615E-3</v>
      </c>
      <c r="M181" s="2">
        <f t="shared" si="251"/>
        <v>1.0634806451612903E-2</v>
      </c>
      <c r="N181" s="2">
        <f t="shared" si="251"/>
        <v>5.5737096774193549E-2</v>
      </c>
      <c r="O181" s="2">
        <f t="shared" si="251"/>
        <v>1.0593903225806452E-2</v>
      </c>
      <c r="P181" s="2">
        <f t="shared" si="251"/>
        <v>1.2601032258064516E-2</v>
      </c>
      <c r="Q181" s="2">
        <f t="shared" si="251"/>
        <v>1.0424709677419356E-2</v>
      </c>
      <c r="R181" s="2">
        <f t="shared" si="251"/>
        <v>1.1278774193548387E-2</v>
      </c>
      <c r="S181" s="2">
        <f t="shared" ref="S181:CD181" si="252">(S85/1000000)/$A181</f>
        <v>1.5169612903225807E-2</v>
      </c>
      <c r="T181" s="2">
        <f t="shared" si="252"/>
        <v>1.2424806451612903E-2</v>
      </c>
      <c r="U181" s="2">
        <f t="shared" si="252"/>
        <v>9.6689032258064512E-3</v>
      </c>
      <c r="V181" s="2">
        <f t="shared" si="252"/>
        <v>1.1854064516129033E-2</v>
      </c>
      <c r="W181" s="2">
        <f t="shared" si="252"/>
        <v>1.0270322580645161E-2</v>
      </c>
      <c r="X181" s="2">
        <f t="shared" si="252"/>
        <v>1.0780129032258064E-2</v>
      </c>
      <c r="Y181" s="2">
        <f t="shared" si="252"/>
        <v>2.2192322580645161E-2</v>
      </c>
      <c r="Z181" s="2">
        <f t="shared" si="252"/>
        <v>1.7727387096774194E-2</v>
      </c>
      <c r="AA181" s="2">
        <f t="shared" si="252"/>
        <v>8.8650645161290308E-3</v>
      </c>
      <c r="AB181" s="2">
        <f t="shared" si="252"/>
        <v>1.5368387096774194E-2</v>
      </c>
      <c r="AC181" s="2">
        <f t="shared" si="252"/>
        <v>9.226483870967743E-3</v>
      </c>
      <c r="AD181" s="2">
        <f t="shared" si="252"/>
        <v>1.520158064516129E-2</v>
      </c>
      <c r="AE181" s="2">
        <f t="shared" si="252"/>
        <v>1.6007774193548388E-2</v>
      </c>
      <c r="AF181" s="2">
        <f t="shared" si="252"/>
        <v>1.6646774193548389E-2</v>
      </c>
      <c r="AG181" s="2">
        <f t="shared" si="252"/>
        <v>1.5083548387096775E-2</v>
      </c>
      <c r="AH181" s="2">
        <f t="shared" si="252"/>
        <v>1.2262387096774194E-2</v>
      </c>
      <c r="AI181" s="2">
        <f t="shared" si="252"/>
        <v>1.7675774193548387E-2</v>
      </c>
      <c r="AJ181" s="2">
        <f t="shared" si="252"/>
        <v>2.207693548387097E-2</v>
      </c>
      <c r="AK181" s="2">
        <f t="shared" si="252"/>
        <v>1.6966709677419353E-2</v>
      </c>
      <c r="AL181" s="2">
        <f t="shared" si="252"/>
        <v>1.7157451612903229E-2</v>
      </c>
      <c r="AM181" s="2">
        <f t="shared" si="252"/>
        <v>2.0535967741935484E-2</v>
      </c>
      <c r="AN181" s="2">
        <f t="shared" si="252"/>
        <v>1.1579806451612903E-2</v>
      </c>
      <c r="AO181" s="2">
        <f t="shared" si="252"/>
        <v>1.4955709677419356E-2</v>
      </c>
      <c r="AP181" s="2">
        <f t="shared" si="252"/>
        <v>2.0469483870967739E-2</v>
      </c>
      <c r="AQ181" s="2">
        <f t="shared" si="252"/>
        <v>2.719890322580645E-2</v>
      </c>
      <c r="AR181" s="2">
        <f t="shared" si="252"/>
        <v>1.7398709677419352E-2</v>
      </c>
      <c r="AS181" s="2">
        <f t="shared" si="252"/>
        <v>2.5157645161290324E-2</v>
      </c>
      <c r="AT181" s="2">
        <f t="shared" si="252"/>
        <v>1.859906451612903E-2</v>
      </c>
      <c r="AU181" s="2">
        <f t="shared" si="252"/>
        <v>1.788541935483871E-2</v>
      </c>
      <c r="AV181" s="2">
        <f t="shared" si="252"/>
        <v>2.0712451612903228E-2</v>
      </c>
      <c r="AW181" s="2">
        <f t="shared" si="252"/>
        <v>1.7126774193548387E-2</v>
      </c>
      <c r="AX181" s="2">
        <f t="shared" si="252"/>
        <v>2.2085935483870969E-2</v>
      </c>
      <c r="AY181" s="2">
        <f t="shared" si="252"/>
        <v>2.3160161290322581E-2</v>
      </c>
      <c r="AZ181" s="2">
        <f t="shared" si="252"/>
        <v>2.1099774193548387E-2</v>
      </c>
      <c r="BA181" s="2">
        <f t="shared" si="252"/>
        <v>1.8200870967741936E-2</v>
      </c>
      <c r="BB181" s="2">
        <f t="shared" si="252"/>
        <v>4.7828161290322579E-2</v>
      </c>
      <c r="BC181" s="2">
        <f t="shared" si="252"/>
        <v>2.3871774193548388E-2</v>
      </c>
      <c r="BD181" s="2">
        <f t="shared" si="252"/>
        <v>3.8181129032258065E-2</v>
      </c>
      <c r="BE181" s="2">
        <f t="shared" si="252"/>
        <v>2.7133516129032257E-2</v>
      </c>
      <c r="BF181" s="2">
        <f t="shared" si="252"/>
        <v>1.6135064516129033E-2</v>
      </c>
      <c r="BG181" s="2">
        <f t="shared" si="252"/>
        <v>4.3104322580645157E-2</v>
      </c>
      <c r="BH181" s="2">
        <f t="shared" si="252"/>
        <v>1.6802709677419356E-2</v>
      </c>
      <c r="BI181" s="2">
        <f t="shared" si="252"/>
        <v>2.215474193548387E-2</v>
      </c>
      <c r="BJ181" s="2">
        <f t="shared" si="252"/>
        <v>1.8980419354838712E-2</v>
      </c>
      <c r="BK181" s="2">
        <f t="shared" si="252"/>
        <v>1.7883483870967741E-2</v>
      </c>
      <c r="BL181" s="2">
        <f t="shared" si="252"/>
        <v>1.4505258064516129E-2</v>
      </c>
      <c r="BM181" s="2">
        <f t="shared" si="252"/>
        <v>1.6969000000000001E-2</v>
      </c>
      <c r="BN181" s="2">
        <f t="shared" si="252"/>
        <v>2.4906483870967742E-2</v>
      </c>
      <c r="BO181" s="2">
        <f t="shared" si="252"/>
        <v>2.9218161290322581E-2</v>
      </c>
      <c r="BP181" s="2">
        <f t="shared" si="252"/>
        <v>2.6735032258064517E-2</v>
      </c>
      <c r="BQ181" s="2">
        <f t="shared" si="252"/>
        <v>4.0180806451612906E-2</v>
      </c>
      <c r="BR181" s="2">
        <f t="shared" si="252"/>
        <v>2.4412516129032259E-2</v>
      </c>
      <c r="BS181" s="2">
        <f t="shared" si="252"/>
        <v>2.2459419354838712E-2</v>
      </c>
      <c r="BT181" s="2">
        <f t="shared" si="252"/>
        <v>1.7920129032258064E-2</v>
      </c>
      <c r="BU181" s="2">
        <f t="shared" si="252"/>
        <v>2.3158580645161291E-2</v>
      </c>
      <c r="BV181" s="2">
        <f t="shared" si="252"/>
        <v>2.5339548387096771E-2</v>
      </c>
      <c r="BW181" s="2">
        <f t="shared" si="252"/>
        <v>3.0709806451612903E-2</v>
      </c>
      <c r="BX181" s="2">
        <f t="shared" si="252"/>
        <v>4.3444741935483873E-2</v>
      </c>
      <c r="BY181" s="2">
        <f t="shared" si="252"/>
        <v>3.6991580645161289E-2</v>
      </c>
      <c r="BZ181" s="2">
        <f t="shared" si="252"/>
        <v>5.6475322580645158E-2</v>
      </c>
      <c r="CA181" s="2">
        <f t="shared" si="252"/>
        <v>4.0096193548387095E-2</v>
      </c>
      <c r="CB181" s="2">
        <f t="shared" si="252"/>
        <v>4.6883193548387096E-2</v>
      </c>
      <c r="CC181" s="2">
        <f t="shared" si="252"/>
        <v>4.7259935483870967E-2</v>
      </c>
      <c r="CD181" s="2">
        <f t="shared" si="252"/>
        <v>4.9851741935483869E-2</v>
      </c>
      <c r="CE181" s="2">
        <f t="shared" ref="CE181:CN181" si="253">(CE85/1000000)/$A181</f>
        <v>6.9318451612903217E-2</v>
      </c>
      <c r="CF181" s="2">
        <f t="shared" si="253"/>
        <v>5.389661290322581E-2</v>
      </c>
      <c r="CG181" s="2">
        <f t="shared" si="253"/>
        <v>7.0038225806451609E-2</v>
      </c>
      <c r="CH181" s="2">
        <f t="shared" si="253"/>
        <v>8.1094645161290321E-2</v>
      </c>
      <c r="CI181" s="2">
        <f t="shared" si="253"/>
        <v>6.0106935483870971E-2</v>
      </c>
      <c r="CJ181" s="2">
        <f t="shared" si="253"/>
        <v>0</v>
      </c>
      <c r="CK181" s="2">
        <f t="shared" si="253"/>
        <v>0</v>
      </c>
      <c r="CL181" s="2">
        <f t="shared" si="253"/>
        <v>0</v>
      </c>
      <c r="CM181" s="2">
        <f t="shared" si="253"/>
        <v>0</v>
      </c>
      <c r="CN181" s="2">
        <f t="shared" si="253"/>
        <v>0</v>
      </c>
    </row>
    <row r="182" spans="1:92" x14ac:dyDescent="0.2">
      <c r="A182" s="2">
        <v>31</v>
      </c>
      <c r="B182" s="3">
        <v>36892</v>
      </c>
      <c r="C182" s="2">
        <f t="shared" si="241"/>
        <v>3.0507589677419356</v>
      </c>
      <c r="D182" s="2">
        <f t="shared" si="241"/>
        <v>3.0836580645161288E-2</v>
      </c>
      <c r="E182" s="2">
        <f t="shared" ref="E182:R182" si="254">(E86/1000000)/$A182</f>
        <v>6.2819354838709674E-3</v>
      </c>
      <c r="F182" s="2">
        <f t="shared" si="254"/>
        <v>1.0725806451612904E-2</v>
      </c>
      <c r="G182" s="2">
        <f t="shared" si="254"/>
        <v>1.0801354838709677E-2</v>
      </c>
      <c r="H182" s="2">
        <f t="shared" si="254"/>
        <v>9.9889354838709685E-3</v>
      </c>
      <c r="I182" s="2">
        <f t="shared" si="254"/>
        <v>7.6340322580645166E-3</v>
      </c>
      <c r="J182" s="2">
        <f t="shared" si="254"/>
        <v>1.0292096774193548E-2</v>
      </c>
      <c r="K182" s="2">
        <f t="shared" si="254"/>
        <v>1.1514516129032258E-2</v>
      </c>
      <c r="L182" s="2">
        <f t="shared" si="254"/>
        <v>9.7029677419354834E-3</v>
      </c>
      <c r="M182" s="2">
        <f t="shared" si="254"/>
        <v>9.4848064516129035E-3</v>
      </c>
      <c r="N182" s="2">
        <f t="shared" si="254"/>
        <v>5.6048612903225804E-2</v>
      </c>
      <c r="O182" s="2">
        <f t="shared" si="254"/>
        <v>1.0502000000000001E-2</v>
      </c>
      <c r="P182" s="2">
        <f t="shared" si="254"/>
        <v>1.2746838709677419E-2</v>
      </c>
      <c r="Q182" s="2">
        <f t="shared" si="254"/>
        <v>1.0469806451612903E-2</v>
      </c>
      <c r="R182" s="2">
        <f t="shared" si="254"/>
        <v>1.1539870967741936E-2</v>
      </c>
      <c r="S182" s="2">
        <f t="shared" ref="S182:CD182" si="255">(S86/1000000)/$A182</f>
        <v>1.5538032258064516E-2</v>
      </c>
      <c r="T182" s="2">
        <f t="shared" si="255"/>
        <v>1.266558064516129E-2</v>
      </c>
      <c r="U182" s="2">
        <f t="shared" si="255"/>
        <v>1.0325258064516129E-2</v>
      </c>
      <c r="V182" s="2">
        <f t="shared" si="255"/>
        <v>1.2215193548387095E-2</v>
      </c>
      <c r="W182" s="2">
        <f t="shared" si="255"/>
        <v>1.0038096774193548E-2</v>
      </c>
      <c r="X182" s="2">
        <f t="shared" si="255"/>
        <v>1.0536903225806452E-2</v>
      </c>
      <c r="Y182" s="2">
        <f t="shared" si="255"/>
        <v>2.0183096774193547E-2</v>
      </c>
      <c r="Z182" s="2">
        <f t="shared" si="255"/>
        <v>1.7865225806451616E-2</v>
      </c>
      <c r="AA182" s="2">
        <f t="shared" si="255"/>
        <v>9.0010967741935479E-3</v>
      </c>
      <c r="AB182" s="2">
        <f t="shared" si="255"/>
        <v>1.1154774193548387E-2</v>
      </c>
      <c r="AC182" s="2">
        <f t="shared" si="255"/>
        <v>8.7343225806451614E-3</v>
      </c>
      <c r="AD182" s="2">
        <f t="shared" si="255"/>
        <v>1.7619870967741938E-2</v>
      </c>
      <c r="AE182" s="2">
        <f t="shared" si="255"/>
        <v>1.6484483870967744E-2</v>
      </c>
      <c r="AF182" s="2">
        <f t="shared" si="255"/>
        <v>1.6603548387096774E-2</v>
      </c>
      <c r="AG182" s="2">
        <f t="shared" si="255"/>
        <v>1.5224387096774194E-2</v>
      </c>
      <c r="AH182" s="2">
        <f t="shared" si="255"/>
        <v>1.2487548387096774E-2</v>
      </c>
      <c r="AI182" s="2">
        <f t="shared" si="255"/>
        <v>1.7846677419354841E-2</v>
      </c>
      <c r="AJ182" s="2">
        <f t="shared" si="255"/>
        <v>2.0157870967741933E-2</v>
      </c>
      <c r="AK182" s="2">
        <f t="shared" si="255"/>
        <v>1.7189225806451613E-2</v>
      </c>
      <c r="AL182" s="2">
        <f t="shared" si="255"/>
        <v>1.6657451612903225E-2</v>
      </c>
      <c r="AM182" s="2">
        <f t="shared" si="255"/>
        <v>1.9978451612903226E-2</v>
      </c>
      <c r="AN182" s="2">
        <f t="shared" si="255"/>
        <v>1.1009677419354838E-2</v>
      </c>
      <c r="AO182" s="2">
        <f t="shared" si="255"/>
        <v>1.4878516129032257E-2</v>
      </c>
      <c r="AP182" s="2">
        <f t="shared" si="255"/>
        <v>1.8720096774193548E-2</v>
      </c>
      <c r="AQ182" s="2">
        <f t="shared" si="255"/>
        <v>3.0814161290322578E-2</v>
      </c>
      <c r="AR182" s="2">
        <f t="shared" si="255"/>
        <v>1.6421645161290323E-2</v>
      </c>
      <c r="AS182" s="2">
        <f t="shared" si="255"/>
        <v>2.4917129032258064E-2</v>
      </c>
      <c r="AT182" s="2">
        <f t="shared" si="255"/>
        <v>1.8249903225806451E-2</v>
      </c>
      <c r="AU182" s="2">
        <f t="shared" si="255"/>
        <v>1.5869612903225808E-2</v>
      </c>
      <c r="AV182" s="2">
        <f t="shared" si="255"/>
        <v>2.0525225806451615E-2</v>
      </c>
      <c r="AW182" s="2">
        <f t="shared" si="255"/>
        <v>1.7626387096774193E-2</v>
      </c>
      <c r="AX182" s="2">
        <f t="shared" si="255"/>
        <v>2.0489032258064515E-2</v>
      </c>
      <c r="AY182" s="2">
        <f t="shared" si="255"/>
        <v>2.3550903225806451E-2</v>
      </c>
      <c r="AZ182" s="2">
        <f t="shared" si="255"/>
        <v>1.8943193548387097E-2</v>
      </c>
      <c r="BA182" s="2">
        <f t="shared" si="255"/>
        <v>1.7484580645161292E-2</v>
      </c>
      <c r="BB182" s="2">
        <f t="shared" si="255"/>
        <v>4.5008419354838715E-2</v>
      </c>
      <c r="BC182" s="2">
        <f t="shared" si="255"/>
        <v>2.2382387096774193E-2</v>
      </c>
      <c r="BD182" s="2">
        <f t="shared" si="255"/>
        <v>3.8236258064516131E-2</v>
      </c>
      <c r="BE182" s="2">
        <f t="shared" si="255"/>
        <v>2.9774064516129035E-2</v>
      </c>
      <c r="BF182" s="2">
        <f t="shared" si="255"/>
        <v>1.6677548387096775E-2</v>
      </c>
      <c r="BG182" s="2">
        <f t="shared" si="255"/>
        <v>4.2030516129032254E-2</v>
      </c>
      <c r="BH182" s="2">
        <f t="shared" si="255"/>
        <v>1.7023709677419355E-2</v>
      </c>
      <c r="BI182" s="2">
        <f t="shared" si="255"/>
        <v>1.8577935483870968E-2</v>
      </c>
      <c r="BJ182" s="2">
        <f t="shared" si="255"/>
        <v>1.7064806451612902E-2</v>
      </c>
      <c r="BK182" s="2">
        <f t="shared" si="255"/>
        <v>2.0121967741935486E-2</v>
      </c>
      <c r="BL182" s="2">
        <f t="shared" si="255"/>
        <v>1.43E-2</v>
      </c>
      <c r="BM182" s="2">
        <f t="shared" si="255"/>
        <v>1.4548548387096774E-2</v>
      </c>
      <c r="BN182" s="2">
        <f t="shared" si="255"/>
        <v>2.3721354838709675E-2</v>
      </c>
      <c r="BO182" s="2">
        <f t="shared" si="255"/>
        <v>2.9265032258064518E-2</v>
      </c>
      <c r="BP182" s="2">
        <f t="shared" si="255"/>
        <v>2.4480870967741937E-2</v>
      </c>
      <c r="BQ182" s="2">
        <f t="shared" si="255"/>
        <v>4.0697354838709676E-2</v>
      </c>
      <c r="BR182" s="2">
        <f t="shared" si="255"/>
        <v>2.6494967741935483E-2</v>
      </c>
      <c r="BS182" s="2">
        <f t="shared" si="255"/>
        <v>2.2593161290322582E-2</v>
      </c>
      <c r="BT182" s="2">
        <f t="shared" si="255"/>
        <v>1.9700000000000002E-2</v>
      </c>
      <c r="BU182" s="2">
        <f t="shared" si="255"/>
        <v>2.2884838709677419E-2</v>
      </c>
      <c r="BV182" s="2">
        <f t="shared" si="255"/>
        <v>2.2986548387096774E-2</v>
      </c>
      <c r="BW182" s="2">
        <f t="shared" si="255"/>
        <v>2.8616612903225806E-2</v>
      </c>
      <c r="BX182" s="2">
        <f t="shared" si="255"/>
        <v>4.2634129032258064E-2</v>
      </c>
      <c r="BY182" s="2">
        <f t="shared" si="255"/>
        <v>3.8017870967741937E-2</v>
      </c>
      <c r="BZ182" s="2">
        <f t="shared" si="255"/>
        <v>6.1069580645161291E-2</v>
      </c>
      <c r="CA182" s="2">
        <f t="shared" si="255"/>
        <v>3.8761967741935487E-2</v>
      </c>
      <c r="CB182" s="2">
        <f t="shared" si="255"/>
        <v>4.441554838709677E-2</v>
      </c>
      <c r="CC182" s="2">
        <f t="shared" si="255"/>
        <v>4.5453258064516132E-2</v>
      </c>
      <c r="CD182" s="2">
        <f t="shared" si="255"/>
        <v>4.6747064516129033E-2</v>
      </c>
      <c r="CE182" s="2">
        <f t="shared" ref="CE182:CN182" si="256">(CE86/1000000)/$A182</f>
        <v>7.9239258064516135E-2</v>
      </c>
      <c r="CF182" s="2">
        <f t="shared" si="256"/>
        <v>5.0996741935483876E-2</v>
      </c>
      <c r="CG182" s="2">
        <f t="shared" si="256"/>
        <v>6.8730838709677416E-2</v>
      </c>
      <c r="CH182" s="2">
        <f t="shared" si="256"/>
        <v>7.4589612903225813E-2</v>
      </c>
      <c r="CI182" s="2">
        <f t="shared" si="256"/>
        <v>7.5995419354838709E-2</v>
      </c>
      <c r="CJ182" s="2">
        <f t="shared" si="256"/>
        <v>3.741454838709677E-2</v>
      </c>
      <c r="CK182" s="2">
        <f t="shared" si="256"/>
        <v>0</v>
      </c>
      <c r="CL182" s="2">
        <f t="shared" si="256"/>
        <v>0</v>
      </c>
      <c r="CM182" s="2">
        <f t="shared" si="256"/>
        <v>0</v>
      </c>
      <c r="CN182" s="2">
        <f t="shared" si="256"/>
        <v>0</v>
      </c>
    </row>
    <row r="183" spans="1:92" x14ac:dyDescent="0.2">
      <c r="A183" s="2">
        <v>28</v>
      </c>
      <c r="B183" s="3">
        <v>36923</v>
      </c>
      <c r="C183" s="2">
        <f t="shared" si="241"/>
        <v>3.0360690714285714</v>
      </c>
      <c r="D183" s="2">
        <f t="shared" si="241"/>
        <v>3.0906714285714287E-2</v>
      </c>
      <c r="E183" s="2">
        <f t="shared" ref="E183:R183" si="257">(E87/1000000)/$A183</f>
        <v>5.794428571428571E-3</v>
      </c>
      <c r="F183" s="2">
        <f t="shared" si="257"/>
        <v>1.0710642857142858E-2</v>
      </c>
      <c r="G183" s="2">
        <f t="shared" si="257"/>
        <v>1.0883107142857144E-2</v>
      </c>
      <c r="H183" s="2">
        <f t="shared" si="257"/>
        <v>9.959464285714285E-3</v>
      </c>
      <c r="I183" s="2">
        <f t="shared" si="257"/>
        <v>8.0428928571428578E-3</v>
      </c>
      <c r="J183" s="2">
        <f t="shared" si="257"/>
        <v>9.6946428571428583E-3</v>
      </c>
      <c r="K183" s="2">
        <f t="shared" si="257"/>
        <v>1.1442392857142856E-2</v>
      </c>
      <c r="L183" s="2">
        <f t="shared" si="257"/>
        <v>9.7085714285714293E-3</v>
      </c>
      <c r="M183" s="2">
        <f t="shared" si="257"/>
        <v>9.2691071428571432E-3</v>
      </c>
      <c r="N183" s="2">
        <f t="shared" si="257"/>
        <v>6.275967857142857E-2</v>
      </c>
      <c r="O183" s="2">
        <f t="shared" si="257"/>
        <v>1.0173E-2</v>
      </c>
      <c r="P183" s="2">
        <f t="shared" si="257"/>
        <v>1.6446392857142857E-2</v>
      </c>
      <c r="Q183" s="2">
        <f t="shared" si="257"/>
        <v>1.0218214285714285E-2</v>
      </c>
      <c r="R183" s="2">
        <f t="shared" si="257"/>
        <v>1.1555035714285716E-2</v>
      </c>
      <c r="S183" s="2">
        <f t="shared" ref="S183:CD183" si="258">(S87/1000000)/$A183</f>
        <v>1.4943821428571428E-2</v>
      </c>
      <c r="T183" s="2">
        <f t="shared" si="258"/>
        <v>1.2499392857142856E-2</v>
      </c>
      <c r="U183" s="2">
        <f t="shared" si="258"/>
        <v>1.5937107142857142E-2</v>
      </c>
      <c r="V183" s="2">
        <f t="shared" si="258"/>
        <v>1.3687964285714286E-2</v>
      </c>
      <c r="W183" s="2">
        <f t="shared" si="258"/>
        <v>1.0457142857142858E-2</v>
      </c>
      <c r="X183" s="2">
        <f t="shared" si="258"/>
        <v>1.071975E-2</v>
      </c>
      <c r="Y183" s="2">
        <f t="shared" si="258"/>
        <v>2.1917750000000003E-2</v>
      </c>
      <c r="Z183" s="2">
        <f t="shared" si="258"/>
        <v>1.7336285714285714E-2</v>
      </c>
      <c r="AA183" s="2">
        <f t="shared" si="258"/>
        <v>9.192607142857143E-3</v>
      </c>
      <c r="AB183" s="2">
        <f t="shared" si="258"/>
        <v>1.595882142857143E-2</v>
      </c>
      <c r="AC183" s="2">
        <f t="shared" si="258"/>
        <v>1.1742678571428572E-2</v>
      </c>
      <c r="AD183" s="2">
        <f t="shared" si="258"/>
        <v>1.8689607142857143E-2</v>
      </c>
      <c r="AE183" s="2">
        <f t="shared" si="258"/>
        <v>1.580925E-2</v>
      </c>
      <c r="AF183" s="2">
        <f t="shared" si="258"/>
        <v>1.7859178571428571E-2</v>
      </c>
      <c r="AG183" s="2">
        <f t="shared" si="258"/>
        <v>1.565892857142857E-2</v>
      </c>
      <c r="AH183" s="2">
        <f t="shared" si="258"/>
        <v>1.2545249999999999E-2</v>
      </c>
      <c r="AI183" s="2">
        <f t="shared" si="258"/>
        <v>1.8349357142857143E-2</v>
      </c>
      <c r="AJ183" s="2">
        <f t="shared" si="258"/>
        <v>2.2366500000000001E-2</v>
      </c>
      <c r="AK183" s="2">
        <f t="shared" si="258"/>
        <v>1.7535749999999999E-2</v>
      </c>
      <c r="AL183" s="2">
        <f t="shared" si="258"/>
        <v>1.6848357142857144E-2</v>
      </c>
      <c r="AM183" s="2">
        <f t="shared" si="258"/>
        <v>1.9568964285714283E-2</v>
      </c>
      <c r="AN183" s="2">
        <f t="shared" si="258"/>
        <v>1.2062571428571428E-2</v>
      </c>
      <c r="AO183" s="2">
        <f t="shared" si="258"/>
        <v>1.5825714285714287E-2</v>
      </c>
      <c r="AP183" s="2">
        <f t="shared" si="258"/>
        <v>1.9912321428571429E-2</v>
      </c>
      <c r="AQ183" s="2">
        <f t="shared" si="258"/>
        <v>2.9391964285714285E-2</v>
      </c>
      <c r="AR183" s="2">
        <f t="shared" si="258"/>
        <v>1.6364928571428572E-2</v>
      </c>
      <c r="AS183" s="2">
        <f t="shared" si="258"/>
        <v>2.4039107142857143E-2</v>
      </c>
      <c r="AT183" s="2">
        <f t="shared" si="258"/>
        <v>1.8918142857142856E-2</v>
      </c>
      <c r="AU183" s="2">
        <f t="shared" si="258"/>
        <v>1.578882142857143E-2</v>
      </c>
      <c r="AV183" s="2">
        <f t="shared" si="258"/>
        <v>1.9203821428571431E-2</v>
      </c>
      <c r="AW183" s="2">
        <f t="shared" si="258"/>
        <v>1.7870714285714288E-2</v>
      </c>
      <c r="AX183" s="2">
        <f t="shared" si="258"/>
        <v>2.0550857142857145E-2</v>
      </c>
      <c r="AY183" s="2">
        <f t="shared" si="258"/>
        <v>2.2609500000000001E-2</v>
      </c>
      <c r="AZ183" s="2">
        <f t="shared" si="258"/>
        <v>2.141742857142857E-2</v>
      </c>
      <c r="BA183" s="2">
        <f t="shared" si="258"/>
        <v>1.7791035714285714E-2</v>
      </c>
      <c r="BB183" s="2">
        <f t="shared" si="258"/>
        <v>4.3888392857142855E-2</v>
      </c>
      <c r="BC183" s="2">
        <f t="shared" si="258"/>
        <v>1.8932928571428569E-2</v>
      </c>
      <c r="BD183" s="2">
        <f t="shared" si="258"/>
        <v>4.1584892857142855E-2</v>
      </c>
      <c r="BE183" s="2">
        <f t="shared" si="258"/>
        <v>3.2744142857142854E-2</v>
      </c>
      <c r="BF183" s="2">
        <f t="shared" si="258"/>
        <v>1.5446964285714284E-2</v>
      </c>
      <c r="BG183" s="2">
        <f t="shared" si="258"/>
        <v>3.8487249999999994E-2</v>
      </c>
      <c r="BH183" s="2">
        <f t="shared" si="258"/>
        <v>1.8103857142857144E-2</v>
      </c>
      <c r="BI183" s="2">
        <f t="shared" si="258"/>
        <v>2.1364428571428569E-2</v>
      </c>
      <c r="BJ183" s="2">
        <f t="shared" si="258"/>
        <v>1.6852678571428571E-2</v>
      </c>
      <c r="BK183" s="2">
        <f t="shared" si="258"/>
        <v>2.1539785714285716E-2</v>
      </c>
      <c r="BL183" s="2">
        <f t="shared" si="258"/>
        <v>1.3681535714285714E-2</v>
      </c>
      <c r="BM183" s="2">
        <f t="shared" si="258"/>
        <v>1.3729285714285713E-2</v>
      </c>
      <c r="BN183" s="2">
        <f t="shared" si="258"/>
        <v>2.5396285714285712E-2</v>
      </c>
      <c r="BO183" s="2">
        <f t="shared" si="258"/>
        <v>3.0565785714285715E-2</v>
      </c>
      <c r="BP183" s="2">
        <f t="shared" si="258"/>
        <v>2.5654464285714284E-2</v>
      </c>
      <c r="BQ183" s="2">
        <f t="shared" si="258"/>
        <v>4.1117214285714285E-2</v>
      </c>
      <c r="BR183" s="2">
        <f t="shared" si="258"/>
        <v>2.5003500000000001E-2</v>
      </c>
      <c r="BS183" s="2">
        <f t="shared" si="258"/>
        <v>2.4584142857142856E-2</v>
      </c>
      <c r="BT183" s="2">
        <f t="shared" si="258"/>
        <v>1.9621178571428571E-2</v>
      </c>
      <c r="BU183" s="2">
        <f t="shared" si="258"/>
        <v>2.2596035714285711E-2</v>
      </c>
      <c r="BV183" s="2">
        <f t="shared" si="258"/>
        <v>2.321332142857143E-2</v>
      </c>
      <c r="BW183" s="2">
        <f t="shared" si="258"/>
        <v>2.9474285714285713E-2</v>
      </c>
      <c r="BX183" s="2">
        <f t="shared" si="258"/>
        <v>4.2636892857142852E-2</v>
      </c>
      <c r="BY183" s="2">
        <f t="shared" si="258"/>
        <v>4.0770750000000001E-2</v>
      </c>
      <c r="BZ183" s="2">
        <f t="shared" si="258"/>
        <v>5.4933785714285713E-2</v>
      </c>
      <c r="CA183" s="2">
        <f t="shared" si="258"/>
        <v>3.8527607142857141E-2</v>
      </c>
      <c r="CB183" s="2">
        <f t="shared" si="258"/>
        <v>4.7776321428571425E-2</v>
      </c>
      <c r="CC183" s="2">
        <f t="shared" si="258"/>
        <v>4.1923357142857144E-2</v>
      </c>
      <c r="CD183" s="2">
        <f t="shared" si="258"/>
        <v>4.5396714285714283E-2</v>
      </c>
      <c r="CE183" s="2">
        <f t="shared" ref="CE183:CN183" si="259">(CE87/1000000)/$A183</f>
        <v>7.9943071428571419E-2</v>
      </c>
      <c r="CF183" s="2">
        <f t="shared" si="259"/>
        <v>5.2022142857142857E-2</v>
      </c>
      <c r="CG183" s="2">
        <f t="shared" si="259"/>
        <v>6.7291785714285707E-2</v>
      </c>
      <c r="CH183" s="2">
        <f t="shared" si="259"/>
        <v>6.7558071428571426E-2</v>
      </c>
      <c r="CI183" s="2">
        <f t="shared" si="259"/>
        <v>7.1278535714285718E-2</v>
      </c>
      <c r="CJ183" s="2">
        <f t="shared" si="259"/>
        <v>6.4973428571428571E-2</v>
      </c>
      <c r="CK183" s="2">
        <f t="shared" si="259"/>
        <v>3.7142000000000001E-2</v>
      </c>
      <c r="CL183" s="2">
        <f t="shared" si="259"/>
        <v>0</v>
      </c>
      <c r="CM183" s="2">
        <f t="shared" si="259"/>
        <v>0</v>
      </c>
      <c r="CN183" s="2">
        <f t="shared" si="259"/>
        <v>0</v>
      </c>
    </row>
    <row r="184" spans="1:92" x14ac:dyDescent="0.2">
      <c r="A184" s="2">
        <v>31</v>
      </c>
      <c r="B184" s="3">
        <v>36951</v>
      </c>
      <c r="C184" s="2">
        <f t="shared" si="241"/>
        <v>2.9753970322580643</v>
      </c>
      <c r="D184" s="2">
        <f t="shared" si="241"/>
        <v>2.8972032258064516E-2</v>
      </c>
      <c r="E184" s="2">
        <f t="shared" ref="E184:R184" si="260">(E88/1000000)/$A184</f>
        <v>5.7468709677419355E-3</v>
      </c>
      <c r="F184" s="2">
        <f t="shared" si="260"/>
        <v>1.0784451612903225E-2</v>
      </c>
      <c r="G184" s="2">
        <f t="shared" si="260"/>
        <v>1.033958064516129E-2</v>
      </c>
      <c r="H184" s="2">
        <f t="shared" si="260"/>
        <v>9.9476774193548376E-3</v>
      </c>
      <c r="I184" s="2">
        <f t="shared" si="260"/>
        <v>8.0645806451612907E-3</v>
      </c>
      <c r="J184" s="2">
        <f t="shared" si="260"/>
        <v>9.9133548387096773E-3</v>
      </c>
      <c r="K184" s="2">
        <f t="shared" si="260"/>
        <v>1.108767741935484E-2</v>
      </c>
      <c r="L184" s="2">
        <f t="shared" si="260"/>
        <v>9.362161290322581E-3</v>
      </c>
      <c r="M184" s="2">
        <f t="shared" si="260"/>
        <v>8.7890967741935475E-3</v>
      </c>
      <c r="N184" s="2">
        <f t="shared" si="260"/>
        <v>5.7548161290322579E-2</v>
      </c>
      <c r="O184" s="2">
        <f t="shared" si="260"/>
        <v>1.0054032258064515E-2</v>
      </c>
      <c r="P184" s="2">
        <f t="shared" si="260"/>
        <v>1.1633451612903226E-2</v>
      </c>
      <c r="Q184" s="2">
        <f t="shared" si="260"/>
        <v>1.0300612903225807E-2</v>
      </c>
      <c r="R184" s="2">
        <f t="shared" si="260"/>
        <v>1.1567774193548387E-2</v>
      </c>
      <c r="S184" s="2">
        <f t="shared" ref="S184:CD184" si="261">(S88/1000000)/$A184</f>
        <v>1.4835612903225806E-2</v>
      </c>
      <c r="T184" s="2">
        <f t="shared" si="261"/>
        <v>1.2170967741935485E-2</v>
      </c>
      <c r="U184" s="2">
        <f t="shared" si="261"/>
        <v>1.0448451612903227E-2</v>
      </c>
      <c r="V184" s="2">
        <f t="shared" si="261"/>
        <v>1.4182580645161291E-2</v>
      </c>
      <c r="W184" s="2">
        <f t="shared" si="261"/>
        <v>1.0456E-2</v>
      </c>
      <c r="X184" s="2">
        <f t="shared" si="261"/>
        <v>1.0313612903225806E-2</v>
      </c>
      <c r="Y184" s="2">
        <f t="shared" si="261"/>
        <v>2.2418322580645161E-2</v>
      </c>
      <c r="Z184" s="2">
        <f t="shared" si="261"/>
        <v>1.7371774193548389E-2</v>
      </c>
      <c r="AA184" s="2">
        <f t="shared" si="261"/>
        <v>8.9531290322580649E-3</v>
      </c>
      <c r="AB184" s="2">
        <f t="shared" si="261"/>
        <v>1.5471612903225806E-2</v>
      </c>
      <c r="AC184" s="2">
        <f t="shared" si="261"/>
        <v>1.0167451612903226E-2</v>
      </c>
      <c r="AD184" s="2">
        <f t="shared" si="261"/>
        <v>1.4894354838709677E-2</v>
      </c>
      <c r="AE184" s="2">
        <f t="shared" si="261"/>
        <v>1.5925645161290324E-2</v>
      </c>
      <c r="AF184" s="2">
        <f t="shared" si="261"/>
        <v>1.8397612903225807E-2</v>
      </c>
      <c r="AG184" s="2">
        <f t="shared" si="261"/>
        <v>1.5505612903225807E-2</v>
      </c>
      <c r="AH184" s="2">
        <f t="shared" si="261"/>
        <v>1.3806612903225808E-2</v>
      </c>
      <c r="AI184" s="2">
        <f t="shared" si="261"/>
        <v>1.839774193548387E-2</v>
      </c>
      <c r="AJ184" s="2">
        <f t="shared" si="261"/>
        <v>2.3359387096774195E-2</v>
      </c>
      <c r="AK184" s="2">
        <f t="shared" si="261"/>
        <v>1.721858064516129E-2</v>
      </c>
      <c r="AL184" s="2">
        <f t="shared" si="261"/>
        <v>1.6170483870967742E-2</v>
      </c>
      <c r="AM184" s="2">
        <f t="shared" si="261"/>
        <v>1.8425451612903224E-2</v>
      </c>
      <c r="AN184" s="2">
        <f t="shared" si="261"/>
        <v>1.2328548387096775E-2</v>
      </c>
      <c r="AO184" s="2">
        <f t="shared" si="261"/>
        <v>1.5072064516129031E-2</v>
      </c>
      <c r="AP184" s="2">
        <f t="shared" si="261"/>
        <v>1.9963838709677419E-2</v>
      </c>
      <c r="AQ184" s="2">
        <f t="shared" si="261"/>
        <v>2.5826870967741937E-2</v>
      </c>
      <c r="AR184" s="2">
        <f t="shared" si="261"/>
        <v>1.6245967741935482E-2</v>
      </c>
      <c r="AS184" s="2">
        <f t="shared" si="261"/>
        <v>2.3483354838709676E-2</v>
      </c>
      <c r="AT184" s="2">
        <f t="shared" si="261"/>
        <v>1.8162483870967742E-2</v>
      </c>
      <c r="AU184" s="2">
        <f t="shared" si="261"/>
        <v>1.5791935483870968E-2</v>
      </c>
      <c r="AV184" s="2">
        <f t="shared" si="261"/>
        <v>1.8107225806451615E-2</v>
      </c>
      <c r="AW184" s="2">
        <f t="shared" si="261"/>
        <v>1.8033935483870969E-2</v>
      </c>
      <c r="AX184" s="2">
        <f t="shared" si="261"/>
        <v>1.8678580645161289E-2</v>
      </c>
      <c r="AY184" s="2">
        <f t="shared" si="261"/>
        <v>2.0924032258064516E-2</v>
      </c>
      <c r="AZ184" s="2">
        <f t="shared" si="261"/>
        <v>2.0819548387096775E-2</v>
      </c>
      <c r="BA184" s="2">
        <f t="shared" si="261"/>
        <v>1.6206096774193549E-2</v>
      </c>
      <c r="BB184" s="2">
        <f t="shared" si="261"/>
        <v>4.3009709677419357E-2</v>
      </c>
      <c r="BC184" s="2">
        <f t="shared" si="261"/>
        <v>1.8363806451612903E-2</v>
      </c>
      <c r="BD184" s="2">
        <f t="shared" si="261"/>
        <v>4.2413290322580649E-2</v>
      </c>
      <c r="BE184" s="2">
        <f t="shared" si="261"/>
        <v>2.9077419354838711E-2</v>
      </c>
      <c r="BF184" s="2">
        <f t="shared" si="261"/>
        <v>1.535983870967742E-2</v>
      </c>
      <c r="BG184" s="2">
        <f t="shared" si="261"/>
        <v>4.2932419354838706E-2</v>
      </c>
      <c r="BH184" s="2">
        <f t="shared" si="261"/>
        <v>1.7247290322580645E-2</v>
      </c>
      <c r="BI184" s="2">
        <f t="shared" si="261"/>
        <v>1.9224903225806451E-2</v>
      </c>
      <c r="BJ184" s="2">
        <f t="shared" si="261"/>
        <v>1.6876677419354839E-2</v>
      </c>
      <c r="BK184" s="2">
        <f t="shared" si="261"/>
        <v>2.3236806451612902E-2</v>
      </c>
      <c r="BL184" s="2">
        <f t="shared" si="261"/>
        <v>1.3266451612903227E-2</v>
      </c>
      <c r="BM184" s="2">
        <f t="shared" si="261"/>
        <v>1.3099000000000001E-2</v>
      </c>
      <c r="BN184" s="2">
        <f t="shared" si="261"/>
        <v>2.7243709677419355E-2</v>
      </c>
      <c r="BO184" s="2">
        <f t="shared" si="261"/>
        <v>2.8193612903225803E-2</v>
      </c>
      <c r="BP184" s="2">
        <f t="shared" si="261"/>
        <v>2.6679645161290323E-2</v>
      </c>
      <c r="BQ184" s="2">
        <f t="shared" si="261"/>
        <v>4.0905161290322581E-2</v>
      </c>
      <c r="BR184" s="2">
        <f t="shared" si="261"/>
        <v>2.3679258064516127E-2</v>
      </c>
      <c r="BS184" s="2">
        <f t="shared" si="261"/>
        <v>2.1445451612903225E-2</v>
      </c>
      <c r="BT184" s="2">
        <f t="shared" si="261"/>
        <v>1.9377387096774192E-2</v>
      </c>
      <c r="BU184" s="2">
        <f t="shared" si="261"/>
        <v>2.3875677419354837E-2</v>
      </c>
      <c r="BV184" s="2">
        <f t="shared" si="261"/>
        <v>2.1876290322580646E-2</v>
      </c>
      <c r="BW184" s="2">
        <f t="shared" si="261"/>
        <v>2.7572483870967744E-2</v>
      </c>
      <c r="BX184" s="2">
        <f t="shared" si="261"/>
        <v>3.8960806451612907E-2</v>
      </c>
      <c r="BY184" s="2">
        <f t="shared" si="261"/>
        <v>3.9936193548387094E-2</v>
      </c>
      <c r="BZ184" s="2">
        <f t="shared" si="261"/>
        <v>5.6250645161290323E-2</v>
      </c>
      <c r="CA184" s="2">
        <f t="shared" si="261"/>
        <v>3.4984451612903228E-2</v>
      </c>
      <c r="CB184" s="2">
        <f t="shared" si="261"/>
        <v>4.2833806451612902E-2</v>
      </c>
      <c r="CC184" s="2">
        <f t="shared" si="261"/>
        <v>3.8770774193548387E-2</v>
      </c>
      <c r="CD184" s="2">
        <f t="shared" si="261"/>
        <v>3.9611225806451614E-2</v>
      </c>
      <c r="CE184" s="2">
        <f t="shared" ref="CE184:CN184" si="262">(CE88/1000000)/$A184</f>
        <v>7.1195129032258067E-2</v>
      </c>
      <c r="CF184" s="2">
        <f t="shared" si="262"/>
        <v>4.9077903225806449E-2</v>
      </c>
      <c r="CG184" s="2">
        <f t="shared" si="262"/>
        <v>6.4439612903225807E-2</v>
      </c>
      <c r="CH184" s="2">
        <f t="shared" si="262"/>
        <v>6.1780000000000002E-2</v>
      </c>
      <c r="CI184" s="2">
        <f t="shared" si="262"/>
        <v>7.2545999999999999E-2</v>
      </c>
      <c r="CJ184" s="2">
        <f t="shared" si="262"/>
        <v>7.6864645161290324E-2</v>
      </c>
      <c r="CK184" s="2">
        <f t="shared" si="262"/>
        <v>5.8864225806451613E-2</v>
      </c>
      <c r="CL184" s="2">
        <f t="shared" si="262"/>
        <v>2.3352806451612904E-2</v>
      </c>
      <c r="CM184" s="2">
        <f t="shared" si="262"/>
        <v>0</v>
      </c>
      <c r="CN184" s="2">
        <f t="shared" si="262"/>
        <v>0</v>
      </c>
    </row>
    <row r="185" spans="1:92" x14ac:dyDescent="0.2">
      <c r="A185" s="2">
        <v>30</v>
      </c>
      <c r="B185" s="3">
        <v>36982</v>
      </c>
      <c r="C185" s="2">
        <f t="shared" ref="C185:R185" si="263">(C89/1000000)/$A185</f>
        <v>2.9949391999999997</v>
      </c>
      <c r="D185" s="2">
        <f t="shared" si="263"/>
        <v>2.8725500000000001E-2</v>
      </c>
      <c r="E185" s="2">
        <f t="shared" si="263"/>
        <v>6.4892999999999999E-3</v>
      </c>
      <c r="F185" s="2">
        <f t="shared" si="263"/>
        <v>9.8064999999999992E-3</v>
      </c>
      <c r="G185" s="2">
        <f t="shared" si="263"/>
        <v>1.0093266666666666E-2</v>
      </c>
      <c r="H185" s="2">
        <f t="shared" si="263"/>
        <v>9.5051333333333338E-3</v>
      </c>
      <c r="I185" s="2">
        <f t="shared" si="263"/>
        <v>8.5367000000000012E-3</v>
      </c>
      <c r="J185" s="2">
        <f t="shared" si="263"/>
        <v>9.320266666666667E-3</v>
      </c>
      <c r="K185" s="2">
        <f t="shared" si="263"/>
        <v>1.0158833333333334E-2</v>
      </c>
      <c r="L185" s="2">
        <f t="shared" si="263"/>
        <v>8.5325000000000002E-3</v>
      </c>
      <c r="M185" s="2">
        <f t="shared" si="263"/>
        <v>9.2598999999999997E-3</v>
      </c>
      <c r="N185" s="2">
        <f t="shared" si="263"/>
        <v>5.5954399999999994E-2</v>
      </c>
      <c r="O185" s="2">
        <f t="shared" si="263"/>
        <v>9.4224666666666654E-3</v>
      </c>
      <c r="P185" s="2">
        <f t="shared" si="263"/>
        <v>1.1920399999999999E-2</v>
      </c>
      <c r="Q185" s="2">
        <f t="shared" si="263"/>
        <v>1.0092166666666668E-2</v>
      </c>
      <c r="R185" s="2">
        <f t="shared" si="263"/>
        <v>1.1674133333333333E-2</v>
      </c>
      <c r="S185" s="2">
        <f t="shared" ref="S185:CD185" si="264">(S89/1000000)/$A185</f>
        <v>1.5281133333333334E-2</v>
      </c>
      <c r="T185" s="2">
        <f t="shared" si="264"/>
        <v>1.2291166666666666E-2</v>
      </c>
      <c r="U185" s="2">
        <f t="shared" si="264"/>
        <v>1.0677966666666667E-2</v>
      </c>
      <c r="V185" s="2">
        <f t="shared" si="264"/>
        <v>1.3506933333333334E-2</v>
      </c>
      <c r="W185" s="2">
        <f t="shared" si="264"/>
        <v>9.6869333333333332E-3</v>
      </c>
      <c r="X185" s="2">
        <f t="shared" si="264"/>
        <v>1.0158666666666667E-2</v>
      </c>
      <c r="Y185" s="2">
        <f t="shared" si="264"/>
        <v>2.2367666666666668E-2</v>
      </c>
      <c r="Z185" s="2">
        <f t="shared" si="264"/>
        <v>1.75032E-2</v>
      </c>
      <c r="AA185" s="2">
        <f t="shared" si="264"/>
        <v>8.6152666666666679E-3</v>
      </c>
      <c r="AB185" s="2">
        <f t="shared" si="264"/>
        <v>1.9104533333333333E-2</v>
      </c>
      <c r="AC185" s="2">
        <f t="shared" si="264"/>
        <v>1.2483899999999999E-2</v>
      </c>
      <c r="AD185" s="2">
        <f t="shared" si="264"/>
        <v>1.4943900000000001E-2</v>
      </c>
      <c r="AE185" s="2">
        <f t="shared" si="264"/>
        <v>1.5670566666666667E-2</v>
      </c>
      <c r="AF185" s="2">
        <f t="shared" si="264"/>
        <v>1.7951533333333332E-2</v>
      </c>
      <c r="AG185" s="2">
        <f t="shared" si="264"/>
        <v>1.4920366666666665E-2</v>
      </c>
      <c r="AH185" s="2">
        <f t="shared" si="264"/>
        <v>1.3531400000000001E-2</v>
      </c>
      <c r="AI185" s="2">
        <f t="shared" si="264"/>
        <v>1.7810266666666668E-2</v>
      </c>
      <c r="AJ185" s="2">
        <f t="shared" si="264"/>
        <v>2.2338333333333335E-2</v>
      </c>
      <c r="AK185" s="2">
        <f t="shared" si="264"/>
        <v>1.6549633333333334E-2</v>
      </c>
      <c r="AL185" s="2">
        <f t="shared" si="264"/>
        <v>1.5736266666666669E-2</v>
      </c>
      <c r="AM185" s="2">
        <f t="shared" si="264"/>
        <v>1.6241800000000001E-2</v>
      </c>
      <c r="AN185" s="2">
        <f t="shared" si="264"/>
        <v>1.1439700000000001E-2</v>
      </c>
      <c r="AO185" s="2">
        <f t="shared" si="264"/>
        <v>1.4636233333333333E-2</v>
      </c>
      <c r="AP185" s="2">
        <f t="shared" si="264"/>
        <v>1.9309333333333335E-2</v>
      </c>
      <c r="AQ185" s="2">
        <f t="shared" si="264"/>
        <v>2.4832366666666668E-2</v>
      </c>
      <c r="AR185" s="2">
        <f t="shared" si="264"/>
        <v>1.5491766666666667E-2</v>
      </c>
      <c r="AS185" s="2">
        <f t="shared" si="264"/>
        <v>2.3020233333333331E-2</v>
      </c>
      <c r="AT185" s="2">
        <f t="shared" si="264"/>
        <v>1.7379166666666668E-2</v>
      </c>
      <c r="AU185" s="2">
        <f t="shared" si="264"/>
        <v>1.5128900000000001E-2</v>
      </c>
      <c r="AV185" s="2">
        <f t="shared" si="264"/>
        <v>2.0423733333333336E-2</v>
      </c>
      <c r="AW185" s="2">
        <f t="shared" si="264"/>
        <v>1.7237166666666668E-2</v>
      </c>
      <c r="AX185" s="2">
        <f t="shared" si="264"/>
        <v>1.8245433333333335E-2</v>
      </c>
      <c r="AY185" s="2">
        <f t="shared" si="264"/>
        <v>2.1119566666666666E-2</v>
      </c>
      <c r="AZ185" s="2">
        <f t="shared" si="264"/>
        <v>1.98646E-2</v>
      </c>
      <c r="BA185" s="2">
        <f t="shared" si="264"/>
        <v>1.55911E-2</v>
      </c>
      <c r="BB185" s="2">
        <f t="shared" si="264"/>
        <v>4.2308499999999999E-2</v>
      </c>
      <c r="BC185" s="2">
        <f t="shared" si="264"/>
        <v>1.77889E-2</v>
      </c>
      <c r="BD185" s="2">
        <f t="shared" si="264"/>
        <v>4.12591E-2</v>
      </c>
      <c r="BE185" s="2">
        <f t="shared" si="264"/>
        <v>3.1408499999999999E-2</v>
      </c>
      <c r="BF185" s="2">
        <f t="shared" si="264"/>
        <v>1.46039E-2</v>
      </c>
      <c r="BG185" s="2">
        <f t="shared" si="264"/>
        <v>4.1323033333333335E-2</v>
      </c>
      <c r="BH185" s="2">
        <f t="shared" si="264"/>
        <v>1.6691066666666664E-2</v>
      </c>
      <c r="BI185" s="2">
        <f t="shared" si="264"/>
        <v>1.8688199999999999E-2</v>
      </c>
      <c r="BJ185" s="2">
        <f t="shared" si="264"/>
        <v>1.5837666666666667E-2</v>
      </c>
      <c r="BK185" s="2">
        <f t="shared" si="264"/>
        <v>2.2569200000000001E-2</v>
      </c>
      <c r="BL185" s="2">
        <f t="shared" si="264"/>
        <v>1.2964266666666667E-2</v>
      </c>
      <c r="BM185" s="2">
        <f t="shared" si="264"/>
        <v>1.1425566666666666E-2</v>
      </c>
      <c r="BN185" s="2">
        <f t="shared" si="264"/>
        <v>2.62014E-2</v>
      </c>
      <c r="BO185" s="2">
        <f t="shared" si="264"/>
        <v>2.7925333333333333E-2</v>
      </c>
      <c r="BP185" s="2">
        <f t="shared" si="264"/>
        <v>2.6162933333333336E-2</v>
      </c>
      <c r="BQ185" s="2">
        <f t="shared" si="264"/>
        <v>4.0305099999999996E-2</v>
      </c>
      <c r="BR185" s="2">
        <f t="shared" si="264"/>
        <v>2.2738366666666666E-2</v>
      </c>
      <c r="BS185" s="2">
        <f t="shared" si="264"/>
        <v>2.0666066666666667E-2</v>
      </c>
      <c r="BT185" s="2">
        <f t="shared" si="264"/>
        <v>1.8820099999999999E-2</v>
      </c>
      <c r="BU185" s="2">
        <f t="shared" si="264"/>
        <v>2.27073E-2</v>
      </c>
      <c r="BV185" s="2">
        <f t="shared" si="264"/>
        <v>2.2315466666666665E-2</v>
      </c>
      <c r="BW185" s="2">
        <f t="shared" si="264"/>
        <v>2.5504699999999998E-2</v>
      </c>
      <c r="BX185" s="2">
        <f t="shared" si="264"/>
        <v>3.7372633333333329E-2</v>
      </c>
      <c r="BY185" s="2">
        <f t="shared" si="264"/>
        <v>4.0305066666666667E-2</v>
      </c>
      <c r="BZ185" s="2">
        <f t="shared" si="264"/>
        <v>5.3952199999999999E-2</v>
      </c>
      <c r="CA185" s="2">
        <f t="shared" si="264"/>
        <v>3.1906733333333333E-2</v>
      </c>
      <c r="CB185" s="2">
        <f t="shared" si="264"/>
        <v>3.7958266666666671E-2</v>
      </c>
      <c r="CC185" s="2">
        <f t="shared" si="264"/>
        <v>3.9466633333333334E-2</v>
      </c>
      <c r="CD185" s="2">
        <f t="shared" si="264"/>
        <v>4.2182299999999999E-2</v>
      </c>
      <c r="CE185" s="2">
        <f t="shared" ref="CE185:CN185" si="265">(CE89/1000000)/$A185</f>
        <v>6.7050233333333334E-2</v>
      </c>
      <c r="CF185" s="2">
        <f t="shared" si="265"/>
        <v>4.3283433333333329E-2</v>
      </c>
      <c r="CG185" s="2">
        <f t="shared" si="265"/>
        <v>5.6811066666666667E-2</v>
      </c>
      <c r="CH185" s="2">
        <f t="shared" si="265"/>
        <v>5.8727966666666666E-2</v>
      </c>
      <c r="CI185" s="2">
        <f t="shared" si="265"/>
        <v>6.11967E-2</v>
      </c>
      <c r="CJ185" s="2">
        <f t="shared" si="265"/>
        <v>6.9777400000000003E-2</v>
      </c>
      <c r="CK185" s="2">
        <f t="shared" si="265"/>
        <v>4.7264933333333335E-2</v>
      </c>
      <c r="CL185" s="2">
        <f t="shared" si="265"/>
        <v>3.7930866666666667E-2</v>
      </c>
      <c r="CM185" s="2">
        <f t="shared" si="265"/>
        <v>3.242246666666667E-2</v>
      </c>
      <c r="CN185" s="2">
        <f t="shared" si="265"/>
        <v>0</v>
      </c>
    </row>
    <row r="186" spans="1:92" x14ac:dyDescent="0.2">
      <c r="A186" s="2">
        <v>31</v>
      </c>
      <c r="B186" s="3">
        <v>37012</v>
      </c>
      <c r="C186" s="2">
        <f t="shared" ref="C186:BN186" si="266">(C90/1000000)/$A186</f>
        <v>2.6135242580645159</v>
      </c>
      <c r="D186" s="2">
        <f t="shared" si="266"/>
        <v>1.3063967741935483E-2</v>
      </c>
      <c r="E186" s="2">
        <f t="shared" si="266"/>
        <v>5.817451612903226E-3</v>
      </c>
      <c r="F186" s="2">
        <f t="shared" si="266"/>
        <v>7.8452258064516129E-3</v>
      </c>
      <c r="G186" s="2">
        <f t="shared" si="266"/>
        <v>6.1922580645161285E-3</v>
      </c>
      <c r="H186" s="2">
        <f t="shared" si="266"/>
        <v>7.2953870967741932E-3</v>
      </c>
      <c r="I186" s="2">
        <f t="shared" si="266"/>
        <v>6.9264838709677421E-3</v>
      </c>
      <c r="J186" s="2">
        <f t="shared" si="266"/>
        <v>6.3425161290322574E-3</v>
      </c>
      <c r="K186" s="2">
        <f t="shared" si="266"/>
        <v>9.3065161290322579E-3</v>
      </c>
      <c r="L186" s="2">
        <f t="shared" si="266"/>
        <v>7.1602580645161286E-3</v>
      </c>
      <c r="M186" s="2">
        <f t="shared" si="266"/>
        <v>8.0941290322580645E-3</v>
      </c>
      <c r="N186" s="2">
        <f t="shared" si="266"/>
        <v>3.9395096774193547E-2</v>
      </c>
      <c r="O186" s="2">
        <f t="shared" si="266"/>
        <v>6.9729032258064516E-3</v>
      </c>
      <c r="P186" s="2">
        <f t="shared" si="266"/>
        <v>1.0812032258064517E-2</v>
      </c>
      <c r="Q186" s="2">
        <f t="shared" si="266"/>
        <v>7.5566774193548385E-3</v>
      </c>
      <c r="R186" s="2">
        <f t="shared" si="266"/>
        <v>1.1278903225806452E-2</v>
      </c>
      <c r="S186" s="2">
        <f t="shared" si="266"/>
        <v>1.1187483870967742E-2</v>
      </c>
      <c r="T186" s="2">
        <f t="shared" si="266"/>
        <v>1.0690806451612904E-2</v>
      </c>
      <c r="U186" s="2">
        <f t="shared" si="266"/>
        <v>7.0165806451612904E-3</v>
      </c>
      <c r="V186" s="2">
        <f t="shared" si="266"/>
        <v>8.5673225806451626E-3</v>
      </c>
      <c r="W186" s="2">
        <f t="shared" si="266"/>
        <v>9.0741290322580645E-3</v>
      </c>
      <c r="X186" s="2">
        <f t="shared" si="266"/>
        <v>9.0039032258064523E-3</v>
      </c>
      <c r="Y186" s="2">
        <f t="shared" si="266"/>
        <v>1.8242612903225808E-2</v>
      </c>
      <c r="Z186" s="2">
        <f t="shared" si="266"/>
        <v>1.5898741935483872E-2</v>
      </c>
      <c r="AA186" s="2">
        <f t="shared" si="266"/>
        <v>7.7054838709677423E-3</v>
      </c>
      <c r="AB186" s="2">
        <f t="shared" si="266"/>
        <v>1.0476419354838709E-2</v>
      </c>
      <c r="AC186" s="2">
        <f t="shared" si="266"/>
        <v>6.8759032258064517E-3</v>
      </c>
      <c r="AD186" s="2">
        <f t="shared" si="266"/>
        <v>1.1894645161290322E-2</v>
      </c>
      <c r="AE186" s="2">
        <f t="shared" si="266"/>
        <v>1.2968193548387096E-2</v>
      </c>
      <c r="AF186" s="2">
        <f t="shared" si="266"/>
        <v>1.2907322580645161E-2</v>
      </c>
      <c r="AG186" s="2">
        <f t="shared" si="266"/>
        <v>1.0362741935483871E-2</v>
      </c>
      <c r="AH186" s="2">
        <f t="shared" si="266"/>
        <v>9.9523225806451617E-3</v>
      </c>
      <c r="AI186" s="2">
        <f t="shared" si="266"/>
        <v>1.5260774193548387E-2</v>
      </c>
      <c r="AJ186" s="2">
        <f t="shared" si="266"/>
        <v>1.9751870967741933E-2</v>
      </c>
      <c r="AK186" s="2">
        <f t="shared" si="266"/>
        <v>1.3437193548387096E-2</v>
      </c>
      <c r="AL186" s="2">
        <f t="shared" si="266"/>
        <v>1.0511451612903226E-2</v>
      </c>
      <c r="AM186" s="2">
        <f t="shared" si="266"/>
        <v>1.5001225806451614E-2</v>
      </c>
      <c r="AN186" s="2">
        <f t="shared" si="266"/>
        <v>1.1114451612903227E-2</v>
      </c>
      <c r="AO186" s="2">
        <f t="shared" si="266"/>
        <v>1.3006612903225806E-2</v>
      </c>
      <c r="AP186" s="2">
        <f t="shared" si="266"/>
        <v>1.5607322580645162E-2</v>
      </c>
      <c r="AQ186" s="2">
        <f t="shared" si="266"/>
        <v>1.3311451612903225E-2</v>
      </c>
      <c r="AR186" s="2">
        <f t="shared" si="266"/>
        <v>1.4020612903225807E-2</v>
      </c>
      <c r="AS186" s="2">
        <f t="shared" si="266"/>
        <v>1.2086935483870968E-2</v>
      </c>
      <c r="AT186" s="2">
        <f t="shared" si="266"/>
        <v>1.5450516129032258E-2</v>
      </c>
      <c r="AU186" s="2">
        <f t="shared" si="266"/>
        <v>1.3637612903225805E-2</v>
      </c>
      <c r="AV186" s="2">
        <f t="shared" si="266"/>
        <v>2.3059419354838708E-2</v>
      </c>
      <c r="AW186" s="2">
        <f t="shared" si="266"/>
        <v>1.3098580645161289E-2</v>
      </c>
      <c r="AX186" s="2">
        <f t="shared" si="266"/>
        <v>1.4736419354838709E-2</v>
      </c>
      <c r="AY186" s="2">
        <f t="shared" si="266"/>
        <v>1.2720451612903227E-2</v>
      </c>
      <c r="AZ186" s="2">
        <f t="shared" si="266"/>
        <v>1.4163645161290322E-2</v>
      </c>
      <c r="BA186" s="2">
        <f t="shared" si="266"/>
        <v>1.2313064516129032E-2</v>
      </c>
      <c r="BB186" s="2">
        <f t="shared" si="266"/>
        <v>2.4178387096774195E-2</v>
      </c>
      <c r="BC186" s="2">
        <f t="shared" si="266"/>
        <v>1.9787806451612905E-2</v>
      </c>
      <c r="BD186" s="2">
        <f t="shared" si="266"/>
        <v>2.9697903225806451E-2</v>
      </c>
      <c r="BE186" s="2">
        <f t="shared" si="266"/>
        <v>2.7722387096774194E-2</v>
      </c>
      <c r="BF186" s="2">
        <f t="shared" si="266"/>
        <v>1.3637967741935484E-2</v>
      </c>
      <c r="BG186" s="2">
        <f t="shared" si="266"/>
        <v>1.7693419354838709E-2</v>
      </c>
      <c r="BH186" s="2">
        <f t="shared" si="266"/>
        <v>1.2027806451612904E-2</v>
      </c>
      <c r="BI186" s="2">
        <f t="shared" si="266"/>
        <v>1.1670516129032258E-2</v>
      </c>
      <c r="BJ186" s="2">
        <f t="shared" si="266"/>
        <v>8.6727096774193539E-3</v>
      </c>
      <c r="BK186" s="2">
        <f t="shared" si="266"/>
        <v>1.4237322580645161E-2</v>
      </c>
      <c r="BL186" s="2">
        <f t="shared" si="266"/>
        <v>8.4752258064516132E-3</v>
      </c>
      <c r="BM186" s="2">
        <f t="shared" si="266"/>
        <v>9.434677419354838E-3</v>
      </c>
      <c r="BN186" s="2">
        <f t="shared" si="266"/>
        <v>2.1529516129032259E-2</v>
      </c>
      <c r="BO186" s="2">
        <f t="shared" ref="BO186:CN186" si="267">(BO90/1000000)/$A186</f>
        <v>1.5840096774193548E-2</v>
      </c>
      <c r="BP186" s="2">
        <f t="shared" si="267"/>
        <v>2.303867741935484E-2</v>
      </c>
      <c r="BQ186" s="2">
        <f t="shared" si="267"/>
        <v>2.8152612903225807E-2</v>
      </c>
      <c r="BR186" s="2">
        <f t="shared" si="267"/>
        <v>1.6287064516129032E-2</v>
      </c>
      <c r="BS186" s="2">
        <f t="shared" si="267"/>
        <v>1.5783580645161291E-2</v>
      </c>
      <c r="BT186" s="2">
        <f t="shared" si="267"/>
        <v>1.2775129032258066E-2</v>
      </c>
      <c r="BU186" s="2">
        <f t="shared" si="267"/>
        <v>1.755564516129032E-2</v>
      </c>
      <c r="BV186" s="2">
        <f t="shared" si="267"/>
        <v>1.6055774193548387E-2</v>
      </c>
      <c r="BW186" s="2">
        <f t="shared" si="267"/>
        <v>1.5502483870967742E-2</v>
      </c>
      <c r="BX186" s="2">
        <f t="shared" si="267"/>
        <v>2.4892548387096775E-2</v>
      </c>
      <c r="BY186" s="2">
        <f t="shared" si="267"/>
        <v>3.3341322580645164E-2</v>
      </c>
      <c r="BZ186" s="2">
        <f t="shared" si="267"/>
        <v>3.9749161290322584E-2</v>
      </c>
      <c r="CA186" s="2">
        <f t="shared" si="267"/>
        <v>2.4159129032258062E-2</v>
      </c>
      <c r="CB186" s="2">
        <f t="shared" si="267"/>
        <v>2.3975193548387095E-2</v>
      </c>
      <c r="CC186" s="2">
        <f t="shared" si="267"/>
        <v>2.3969096774193548E-2</v>
      </c>
      <c r="CD186" s="2">
        <f t="shared" si="267"/>
        <v>3.436245161290323E-2</v>
      </c>
      <c r="CE186" s="2">
        <f t="shared" si="267"/>
        <v>4.449154838709677E-2</v>
      </c>
      <c r="CF186" s="2">
        <f t="shared" si="267"/>
        <v>3.8511806451612909E-2</v>
      </c>
      <c r="CG186" s="2">
        <f t="shared" si="267"/>
        <v>4.0739806451612903E-2</v>
      </c>
      <c r="CH186" s="2">
        <f t="shared" si="267"/>
        <v>4.9822806451612904E-2</v>
      </c>
      <c r="CI186" s="2">
        <f t="shared" si="267"/>
        <v>4.8214E-2</v>
      </c>
      <c r="CJ186" s="2">
        <f t="shared" si="267"/>
        <v>4.7550290322580645E-2</v>
      </c>
      <c r="CK186" s="2">
        <f t="shared" si="267"/>
        <v>4.3094096774193548E-2</v>
      </c>
      <c r="CL186" s="2">
        <f t="shared" si="267"/>
        <v>2.8301387096774194E-2</v>
      </c>
      <c r="CM186" s="2">
        <f t="shared" si="267"/>
        <v>4.2805129032258062E-2</v>
      </c>
      <c r="CN186" s="2">
        <f t="shared" si="267"/>
        <v>1.0876935483870968E-2</v>
      </c>
    </row>
    <row r="187" spans="1:92" x14ac:dyDescent="0.2">
      <c r="B187" s="3"/>
    </row>
    <row r="188" spans="1:92" x14ac:dyDescent="0.2">
      <c r="B188" s="3"/>
    </row>
    <row r="189" spans="1:92" x14ac:dyDescent="0.2">
      <c r="B189" s="3"/>
    </row>
    <row r="190" spans="1:92" x14ac:dyDescent="0.2">
      <c r="B190" s="3"/>
    </row>
    <row r="191" spans="1:92" x14ac:dyDescent="0.2">
      <c r="B191" s="3"/>
    </row>
    <row r="192" spans="1:92" x14ac:dyDescent="0.2">
      <c r="B192" s="3"/>
      <c r="D192" s="3">
        <v>34335</v>
      </c>
      <c r="E192" s="3">
        <v>34366</v>
      </c>
      <c r="F192" s="3">
        <v>34394</v>
      </c>
      <c r="G192" s="3">
        <v>34425</v>
      </c>
      <c r="H192" s="3">
        <v>34455</v>
      </c>
      <c r="I192" s="3">
        <v>34486</v>
      </c>
      <c r="J192" s="3">
        <v>34516</v>
      </c>
      <c r="K192" s="3">
        <v>34547</v>
      </c>
      <c r="L192" s="3">
        <v>34578</v>
      </c>
      <c r="M192" s="3">
        <v>34608</v>
      </c>
      <c r="N192" s="3">
        <v>34639</v>
      </c>
      <c r="O192" s="3">
        <v>34669</v>
      </c>
      <c r="P192" s="3">
        <v>34700</v>
      </c>
      <c r="Q192" s="3">
        <v>34731</v>
      </c>
      <c r="R192" s="3">
        <v>34759</v>
      </c>
      <c r="S192" s="3">
        <v>34790</v>
      </c>
      <c r="T192" s="3">
        <v>34820</v>
      </c>
      <c r="U192" s="3">
        <v>34851</v>
      </c>
      <c r="V192" s="3">
        <v>34881</v>
      </c>
      <c r="W192" s="3">
        <v>34912</v>
      </c>
      <c r="X192" s="3">
        <v>34943</v>
      </c>
      <c r="Y192" s="3">
        <v>34973</v>
      </c>
      <c r="Z192" s="3">
        <v>35004</v>
      </c>
      <c r="AA192" s="3">
        <v>35034</v>
      </c>
      <c r="AB192" s="3">
        <v>35065</v>
      </c>
      <c r="AC192" s="3">
        <v>35096</v>
      </c>
      <c r="AD192" s="3">
        <v>35125</v>
      </c>
      <c r="AE192" s="3">
        <v>35156</v>
      </c>
      <c r="AF192" s="3">
        <v>35186</v>
      </c>
      <c r="AG192" s="3">
        <v>35217</v>
      </c>
      <c r="AH192" s="3">
        <v>35247</v>
      </c>
      <c r="AI192" s="3">
        <v>35278</v>
      </c>
      <c r="AJ192" s="3">
        <v>35309</v>
      </c>
      <c r="AK192" s="3">
        <v>35339</v>
      </c>
      <c r="AL192" s="3">
        <v>35370</v>
      </c>
      <c r="AM192" s="3">
        <v>35400</v>
      </c>
      <c r="AN192" s="3">
        <v>35431</v>
      </c>
      <c r="AO192" s="3">
        <v>35462</v>
      </c>
      <c r="AP192" s="3">
        <v>35490</v>
      </c>
      <c r="AQ192" s="3">
        <v>35521</v>
      </c>
      <c r="AR192" s="3">
        <v>35551</v>
      </c>
      <c r="AS192" s="3">
        <v>35582</v>
      </c>
      <c r="AT192" s="3">
        <v>35612</v>
      </c>
      <c r="AU192" s="3">
        <v>35643</v>
      </c>
      <c r="AV192" s="3">
        <v>35674</v>
      </c>
      <c r="AW192" s="3">
        <v>35704</v>
      </c>
      <c r="AX192" s="3">
        <v>35735</v>
      </c>
      <c r="AY192" s="3">
        <v>35765</v>
      </c>
      <c r="AZ192" s="3">
        <v>35796</v>
      </c>
      <c r="BA192" s="3">
        <v>35827</v>
      </c>
      <c r="BB192" s="3">
        <v>35855</v>
      </c>
      <c r="BC192" s="3">
        <v>35886</v>
      </c>
      <c r="BD192" s="3">
        <v>35916</v>
      </c>
      <c r="BE192" s="3">
        <v>35947</v>
      </c>
      <c r="BF192" s="3">
        <v>35977</v>
      </c>
      <c r="BG192" s="3">
        <v>36008</v>
      </c>
      <c r="BH192" s="3">
        <v>36039</v>
      </c>
      <c r="BI192" s="3">
        <v>36069</v>
      </c>
      <c r="BJ192" s="3">
        <v>36100</v>
      </c>
      <c r="BK192" s="3">
        <v>36130</v>
      </c>
      <c r="BL192" s="3">
        <v>36161</v>
      </c>
      <c r="BM192" s="3">
        <v>36192</v>
      </c>
      <c r="BN192" s="3">
        <v>36220</v>
      </c>
      <c r="BO192" s="3">
        <v>36251</v>
      </c>
      <c r="BP192" s="3">
        <v>36281</v>
      </c>
      <c r="BQ192" s="3">
        <v>36312</v>
      </c>
      <c r="BR192" s="3">
        <v>36342</v>
      </c>
      <c r="BS192" s="3">
        <v>36373</v>
      </c>
      <c r="BT192" s="3">
        <v>36404</v>
      </c>
      <c r="BU192" s="3">
        <v>36434</v>
      </c>
      <c r="BV192" s="3">
        <v>36465</v>
      </c>
      <c r="BW192" s="3">
        <v>36495</v>
      </c>
      <c r="BX192" s="3">
        <v>36526</v>
      </c>
      <c r="BY192" s="3">
        <v>36557</v>
      </c>
      <c r="BZ192" s="3">
        <v>36586</v>
      </c>
      <c r="CA192" s="3">
        <v>36617</v>
      </c>
      <c r="CB192" s="3">
        <v>36647</v>
      </c>
      <c r="CC192" s="3">
        <v>36678</v>
      </c>
      <c r="CD192" s="3">
        <v>36708</v>
      </c>
      <c r="CE192" s="3">
        <v>36739</v>
      </c>
      <c r="CF192" s="3">
        <v>36770</v>
      </c>
      <c r="CG192" s="3">
        <v>36800</v>
      </c>
      <c r="CH192" s="3">
        <v>36831</v>
      </c>
      <c r="CI192" s="3">
        <v>36861</v>
      </c>
      <c r="CJ192" s="3">
        <v>36892</v>
      </c>
      <c r="CK192" s="3">
        <v>36923</v>
      </c>
      <c r="CL192" s="3">
        <v>36951</v>
      </c>
      <c r="CM192" s="3">
        <v>36982</v>
      </c>
      <c r="CN192" s="3">
        <v>37012</v>
      </c>
    </row>
    <row r="193" spans="2:190" x14ac:dyDescent="0.2">
      <c r="B193" s="3"/>
      <c r="C193" s="2" t="s">
        <v>4</v>
      </c>
      <c r="D193" s="5">
        <f>(D99-$D$99)/$D$99</f>
        <v>0</v>
      </c>
      <c r="E193" s="5">
        <f>(E100-$E$100)/$E$100</f>
        <v>0</v>
      </c>
      <c r="F193" s="5">
        <f>(F101-$F$101)/$F$101</f>
        <v>0</v>
      </c>
      <c r="G193" s="5">
        <f>(G102-$G$102)/$G$102</f>
        <v>0</v>
      </c>
      <c r="H193" s="5">
        <f>(H103-$H$103)/$H$103</f>
        <v>0</v>
      </c>
      <c r="I193" s="5">
        <f>(I104-$I$104)/$I$104</f>
        <v>0</v>
      </c>
      <c r="J193" s="5">
        <f>(J105-$J$105)/$J$105</f>
        <v>0</v>
      </c>
      <c r="K193" s="5">
        <f>(K106-$K$106)/$K$106</f>
        <v>0</v>
      </c>
      <c r="L193" s="5">
        <f>(L107-$L$107)/$L$107</f>
        <v>0</v>
      </c>
      <c r="M193" s="5">
        <f>(M108-$M$108)/$M$108</f>
        <v>0</v>
      </c>
      <c r="N193" s="5">
        <f>(N109-$N$109)/$N$109</f>
        <v>0</v>
      </c>
      <c r="O193" s="5">
        <f>(O110-$O$110)/$O$110</f>
        <v>0</v>
      </c>
      <c r="P193" s="5">
        <f>(P111-$P$111)/$P$111</f>
        <v>0</v>
      </c>
      <c r="Q193" s="5">
        <f>(Q112-$Q$112)/$Q$112</f>
        <v>0</v>
      </c>
      <c r="R193" s="5">
        <f>(R113-$R$113)/$R$113</f>
        <v>0</v>
      </c>
      <c r="S193" s="5">
        <f>(S114-$S$114)/$S$114</f>
        <v>0</v>
      </c>
      <c r="T193" s="5">
        <f>(T115-$T$115)/$T$115</f>
        <v>0</v>
      </c>
      <c r="U193" s="5">
        <f t="shared" ref="U193:U256" si="268">(U116-$U$116)/$U$116</f>
        <v>0</v>
      </c>
      <c r="V193" s="5">
        <f t="shared" ref="V193:V256" si="269">(V117-$V$117)/$V$117</f>
        <v>0</v>
      </c>
      <c r="W193" s="5">
        <f t="shared" ref="W193:W256" si="270">(W118-$W$118)/$W$118</f>
        <v>0</v>
      </c>
      <c r="X193" s="5">
        <f t="shared" ref="X193:X256" si="271">(X119-$X$119)/$X$119</f>
        <v>0</v>
      </c>
      <c r="Y193" s="5">
        <f t="shared" ref="Y193:Y256" si="272">(Y120-$Y$120)/$Y$120</f>
        <v>0</v>
      </c>
      <c r="Z193" s="5">
        <f t="shared" ref="Z193:Z256" si="273">(Z121-$Z$121)/$Z$121</f>
        <v>0</v>
      </c>
      <c r="AA193" s="5">
        <f t="shared" ref="AA193:AA256" si="274">(AA122-$AA$122)/$AA$122</f>
        <v>0</v>
      </c>
      <c r="AB193" s="5">
        <f t="shared" ref="AB193:AB256" si="275">(AB123-$AB$123)/$AB$123</f>
        <v>0</v>
      </c>
      <c r="AC193" s="5">
        <f t="shared" ref="AC193:AC255" si="276">(AC124-$AC$124)/$AC$124</f>
        <v>0</v>
      </c>
      <c r="AD193" s="5">
        <f t="shared" ref="AD193:AD254" si="277">(AD125-$AD$125)/$AD$125</f>
        <v>0</v>
      </c>
      <c r="AE193" s="5">
        <f t="shared" ref="AE193:AE253" si="278">(AE126-$AE$126)/$AE$126</f>
        <v>0</v>
      </c>
      <c r="AF193" s="5">
        <f t="shared" ref="AF193:AF252" si="279">(AF127-$AF$127)/$AF$127</f>
        <v>0</v>
      </c>
      <c r="AG193" s="5">
        <f t="shared" ref="AG193:AG251" si="280">(AG128-$AG$128)/$AG$128</f>
        <v>0</v>
      </c>
      <c r="AH193" s="5">
        <f t="shared" ref="AH193:AH250" si="281">(AH129-$AH$129)/$AH$129</f>
        <v>0</v>
      </c>
      <c r="AI193" s="5">
        <f t="shared" ref="AI193:AI249" si="282">(AI130-$AI$130)/$AI$130</f>
        <v>0</v>
      </c>
      <c r="AJ193" s="5">
        <f t="shared" ref="AJ193:AJ248" si="283">(AJ131-$AJ$131)/$AJ$131</f>
        <v>0</v>
      </c>
      <c r="AK193" s="5">
        <f t="shared" ref="AK193:AK247" si="284">(AK132-$AK$132)/$AK$132</f>
        <v>0</v>
      </c>
      <c r="AL193" s="5">
        <f t="shared" ref="AL193:AL246" si="285">(AL133-$AL$133)/$AL$133</f>
        <v>0</v>
      </c>
      <c r="AM193" s="5">
        <f t="shared" ref="AM193:AM245" si="286">(AM134-$AM$134)/$AM$134</f>
        <v>0</v>
      </c>
      <c r="AN193" s="5">
        <f t="shared" ref="AN193:AN244" si="287">(AN135-$AN$135)/$AN$135</f>
        <v>0</v>
      </c>
      <c r="AO193" s="5">
        <f t="shared" ref="AO193:AO243" si="288">(AO136-$AO$136)/$AO$136</f>
        <v>0</v>
      </c>
      <c r="AP193" s="5">
        <f t="shared" ref="AP193:AP242" si="289">(AP137-$AP$137)/$AP$137</f>
        <v>0</v>
      </c>
      <c r="AQ193" s="5">
        <f t="shared" ref="AQ193:AQ241" si="290">(AQ138-$AQ$138)/$AQ$138</f>
        <v>0</v>
      </c>
      <c r="AR193" s="5">
        <f t="shared" ref="AR193:AR240" si="291">(AR139-$AR$139)/$AR$139</f>
        <v>0</v>
      </c>
      <c r="AS193" s="5">
        <f t="shared" ref="AS193:AS239" si="292">(AS140-$AS$140)/$AS$140</f>
        <v>0</v>
      </c>
      <c r="AT193" s="5">
        <f t="shared" ref="AT193:AT238" si="293">(AT141-$AT$141)/$AT$141</f>
        <v>0</v>
      </c>
      <c r="AU193" s="5">
        <f t="shared" ref="AU193:AU237" si="294">(AU142-$AU$142)/$AU$142</f>
        <v>0</v>
      </c>
      <c r="AV193" s="5">
        <f t="shared" ref="AV193:AV236" si="295">(AV143-$AV$143)/$AV$143</f>
        <v>0</v>
      </c>
      <c r="AW193" s="5">
        <f t="shared" ref="AW193:AW235" si="296">(AW144-$AW$144)/$AW$144</f>
        <v>0</v>
      </c>
      <c r="AX193" s="5">
        <f t="shared" ref="AX193:AX234" si="297">(AX145-$AX$145)/$AX$145</f>
        <v>0</v>
      </c>
      <c r="AY193" s="5">
        <f t="shared" ref="AY193:AY233" si="298">(AY146-$AY$146)/$AY$146</f>
        <v>0</v>
      </c>
      <c r="AZ193" s="5">
        <f t="shared" ref="AZ193:AZ232" si="299">(AZ147-$AZ$147)/$AZ$147</f>
        <v>0</v>
      </c>
      <c r="BA193" s="5">
        <f t="shared" ref="BA193:BA231" si="300">(BA148-$BA$148)/$BA$148</f>
        <v>0</v>
      </c>
      <c r="BB193" s="5">
        <f t="shared" ref="BB193:BB230" si="301">(BB149-$BB$149)/$BB$149</f>
        <v>0</v>
      </c>
      <c r="BC193" s="5">
        <f t="shared" ref="BC193:BC229" si="302">(BC150-$BC$150)/$BC$150</f>
        <v>0</v>
      </c>
      <c r="BD193" s="5">
        <f t="shared" ref="BD193:BD228" si="303">(BD151-$BD$151)/$BD$151</f>
        <v>0</v>
      </c>
      <c r="BE193" s="5">
        <f t="shared" ref="BE193:BE227" si="304">(BE152-$BE$152)/$BE$152</f>
        <v>0</v>
      </c>
      <c r="BF193" s="5">
        <f t="shared" ref="BF193:BF226" si="305">(BF153-$BF$153)/$BF$153</f>
        <v>0</v>
      </c>
      <c r="BG193" s="5">
        <f t="shared" ref="BG193:BG225" si="306">(BG154-$BG$154)/$BG$154</f>
        <v>0</v>
      </c>
      <c r="BH193" s="5">
        <f t="shared" ref="BH193:BH224" si="307">(BH155-$BH$155)/$BH$155</f>
        <v>0</v>
      </c>
      <c r="BI193" s="5">
        <f t="shared" ref="BI193:BI223" si="308">(BI156-$BI$156)/$BI$156</f>
        <v>0</v>
      </c>
      <c r="BJ193" s="5">
        <f t="shared" ref="BJ193:BJ222" si="309">(BJ157-$BJ$157)/$BJ$157</f>
        <v>0</v>
      </c>
      <c r="BK193" s="5">
        <f t="shared" ref="BK193:BK221" si="310">(BK158-$BK$158)/$BK$158</f>
        <v>0</v>
      </c>
      <c r="BL193" s="5">
        <f t="shared" ref="BL193:BL220" si="311">(BL159-$BL$159)/$BL$159</f>
        <v>0</v>
      </c>
      <c r="BM193" s="5">
        <f t="shared" ref="BM193:BM219" si="312">(BM160-$BM$160)/$BM$160</f>
        <v>0</v>
      </c>
      <c r="BN193" s="5">
        <f t="shared" ref="BN193:BN218" si="313">(BN161-$BN$161)/$BN$161</f>
        <v>0</v>
      </c>
      <c r="BO193" s="5">
        <f t="shared" ref="BO193:BO217" si="314">(BO162-$BO$162)/$BO$162</f>
        <v>0</v>
      </c>
      <c r="BP193" s="5">
        <f t="shared" ref="BP193:BP216" si="315">(BP163-$BP$163)/$BP$163</f>
        <v>0</v>
      </c>
      <c r="BQ193" s="5">
        <f t="shared" ref="BQ193:BQ215" si="316">(BQ164-$BQ$164)/$BQ$164</f>
        <v>0</v>
      </c>
      <c r="BR193" s="5">
        <f t="shared" ref="BR193:BR214" si="317">(BR165-$BR$165)/$BR$165</f>
        <v>0</v>
      </c>
      <c r="BS193" s="5">
        <f t="shared" ref="BS193:BS213" si="318">(BS166-$BS$166)/$BS$166</f>
        <v>0</v>
      </c>
      <c r="BT193" s="5">
        <f t="shared" ref="BT193:BT212" si="319">(BT167-$BT$167)/$BT$167</f>
        <v>0</v>
      </c>
      <c r="BU193" s="5">
        <f t="shared" ref="BU193:BU211" si="320">(BU168-$BU$168)/$BU$168</f>
        <v>0</v>
      </c>
      <c r="BV193" s="5">
        <f t="shared" ref="BV193:BV210" si="321">(BV169-$BV$169)/$BV$169</f>
        <v>0</v>
      </c>
      <c r="BW193" s="5">
        <f t="shared" ref="BW193:BW209" si="322">(BW170-$BW$170)/$BW$170</f>
        <v>0</v>
      </c>
      <c r="BX193" s="5">
        <f t="shared" ref="BX193:BX208" si="323">(BX171-$BX$171)/$BX$171</f>
        <v>0</v>
      </c>
      <c r="BY193" s="5">
        <f t="shared" ref="BY193:BY207" si="324">(BY172-$BY$172)/$BY$172</f>
        <v>0</v>
      </c>
      <c r="BZ193" s="5">
        <f t="shared" ref="BZ193:BZ206" si="325">(BZ173-$BZ$173)/$BZ$173</f>
        <v>0</v>
      </c>
      <c r="CA193" s="5">
        <f t="shared" ref="CA193:CA205" si="326">(CA174-$CA$174)/$CA$174</f>
        <v>0</v>
      </c>
      <c r="CB193" s="5">
        <f t="shared" ref="CB193:CB204" si="327">(CB175-$CB$175)/$CB$175</f>
        <v>0</v>
      </c>
      <c r="CC193" s="5">
        <f t="shared" ref="CC193:CC203" si="328">(CC176-$CC$176)/$CC$176</f>
        <v>0</v>
      </c>
      <c r="CD193" s="5">
        <f t="shared" ref="CD193:CD202" si="329">(CD177-$CD$177)/$CD$177</f>
        <v>0</v>
      </c>
      <c r="CE193" s="5">
        <f t="shared" ref="CE193:CE201" si="330">(CE178-$CE$178)/$CE$178</f>
        <v>0</v>
      </c>
      <c r="CF193" s="5">
        <f t="shared" ref="CF193:CF200" si="331">(CF179-$CF$179)/$CF$179</f>
        <v>0</v>
      </c>
      <c r="CG193" s="5">
        <f t="shared" ref="CG193:CG199" si="332">(CG180-$CG$180)/$CG$180</f>
        <v>0</v>
      </c>
      <c r="CH193" s="5">
        <f t="shared" ref="CH193:CH198" si="333">(CH181-$CH$181)/$CH$181</f>
        <v>0</v>
      </c>
      <c r="CI193" s="5">
        <f>(CI182-$CI$182)/$CI$182</f>
        <v>0</v>
      </c>
      <c r="CJ193" s="5">
        <f>(CJ183-$CJ$183)/$CJ$183</f>
        <v>0</v>
      </c>
      <c r="CK193" s="5">
        <f>(CK184-$CK$184)/$CK$184</f>
        <v>0</v>
      </c>
      <c r="CL193" s="5">
        <f>(CL185-$CL$185)/$CL$185</f>
        <v>0</v>
      </c>
      <c r="CM193" s="5">
        <f>(CM186-$CM$186)/$CM$186</f>
        <v>0</v>
      </c>
      <c r="CN193" s="5" t="e">
        <f>(CN187-$CN$187)/$CN$187</f>
        <v>#DIV/0!</v>
      </c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</row>
    <row r="194" spans="2:190" x14ac:dyDescent="0.2">
      <c r="B194" s="3"/>
      <c r="C194" s="2" t="s">
        <v>5</v>
      </c>
      <c r="D194" s="5">
        <f t="shared" ref="D194:D257" si="334">(D100-$D$99)/$D$99</f>
        <v>3.0665564625981526E-2</v>
      </c>
      <c r="E194" s="5">
        <f t="shared" ref="E194:E257" si="335">(E101-$E$100)/$E$100</f>
        <v>0.11881289401870823</v>
      </c>
      <c r="F194" s="5">
        <f t="shared" ref="F194:F257" si="336">(F102-$F$101)/$F$101</f>
        <v>-8.4319629835940019E-2</v>
      </c>
      <c r="G194" s="5">
        <f t="shared" ref="G194:G257" si="337">(G103-$G$102)/$G$102</f>
        <v>-0.11186151389547598</v>
      </c>
      <c r="H194" s="5">
        <f t="shared" ref="H194:H257" si="338">(H104-$H$103)/$H$103</f>
        <v>1.8927664703514577E-2</v>
      </c>
      <c r="I194" s="5">
        <f t="shared" ref="I194:I257" si="339">(I105-$I$104)/$I$104</f>
        <v>-3.9699791034141667E-2</v>
      </c>
      <c r="J194" s="5">
        <f t="shared" ref="J194:J257" si="340">(J106-$J$105)/$J$105</f>
        <v>-0.12527298024694658</v>
      </c>
      <c r="K194" s="5">
        <f t="shared" ref="K194:K257" si="341">(K107-$K$106)/$K$106</f>
        <v>-9.8394595310337847E-3</v>
      </c>
      <c r="L194" s="5">
        <f t="shared" ref="L194:L257" si="342">(L108-$L$107)/$L$107</f>
        <v>-0.10491239069157109</v>
      </c>
      <c r="M194" s="5">
        <f t="shared" ref="M194:M257" si="343">(M109-$M$108)/$M$108</f>
        <v>-6.522011990190453E-2</v>
      </c>
      <c r="N194" s="5">
        <f t="shared" ref="N194:N257" si="344">(N110-$N$109)/$N$109</f>
        <v>2.3233472877971419E-2</v>
      </c>
      <c r="O194" s="5">
        <f t="shared" ref="O194:O257" si="345">(O111-$O$110)/$O$110</f>
        <v>-1.0125867416487992E-2</v>
      </c>
      <c r="P194" s="5">
        <f t="shared" ref="P194:P257" si="346">(P112-$P$111)/$P$111</f>
        <v>9.6589069904664912E-2</v>
      </c>
      <c r="Q194" s="5">
        <f t="shared" ref="Q194:Q257" si="347">(Q113-$Q$112)/$Q$112</f>
        <v>3.2661885657170091E-2</v>
      </c>
      <c r="R194" s="5">
        <f t="shared" ref="R194:R257" si="348">(R114-$R$113)/$R$113</f>
        <v>-3.2583993873064605E-2</v>
      </c>
      <c r="S194" s="5">
        <f t="shared" ref="S194:S257" si="349">(S115-$S$114)/$S$114</f>
        <v>-7.151883895193567E-2</v>
      </c>
      <c r="T194" s="5">
        <f t="shared" ref="T194:T257" si="350">(T116-$T$115)/$T$115</f>
        <v>-1.3937667146302892E-2</v>
      </c>
      <c r="U194" s="5">
        <f t="shared" si="268"/>
        <v>-1.684891138361291E-3</v>
      </c>
      <c r="V194" s="5">
        <f t="shared" si="269"/>
        <v>-5.7911006681332165E-2</v>
      </c>
      <c r="W194" s="5">
        <f t="shared" si="270"/>
        <v>-0.16566799000997431</v>
      </c>
      <c r="X194" s="5">
        <f t="shared" si="271"/>
        <v>-0.17185102707028677</v>
      </c>
      <c r="Y194" s="5">
        <f t="shared" si="272"/>
        <v>-1.6167932645846428E-2</v>
      </c>
      <c r="Z194" s="5">
        <f t="shared" si="273"/>
        <v>-1.8065747918285108E-2</v>
      </c>
      <c r="AA194" s="5">
        <f t="shared" si="274"/>
        <v>2.8568079608719626E-2</v>
      </c>
      <c r="AB194" s="5">
        <f t="shared" si="275"/>
        <v>-4.8384952312533897E-2</v>
      </c>
      <c r="AC194" s="5">
        <f t="shared" si="276"/>
        <v>-0.11329365219209529</v>
      </c>
      <c r="AD194" s="5">
        <f t="shared" si="277"/>
        <v>9.0582469104101407E-2</v>
      </c>
      <c r="AE194" s="5">
        <f t="shared" si="278"/>
        <v>3.8049271415011229E-2</v>
      </c>
      <c r="AF194" s="5">
        <f t="shared" si="279"/>
        <v>-6.0772535577296283E-2</v>
      </c>
      <c r="AG194" s="5">
        <f t="shared" si="280"/>
        <v>-0.13383336173064775</v>
      </c>
      <c r="AH194" s="5">
        <f t="shared" si="281"/>
        <v>3.8045810012958593E-3</v>
      </c>
      <c r="AI194" s="5">
        <f t="shared" si="282"/>
        <v>-7.6277012429774929E-2</v>
      </c>
      <c r="AJ194" s="5">
        <f t="shared" si="283"/>
        <v>-6.3981815416619903E-2</v>
      </c>
      <c r="AK194" s="5">
        <f t="shared" si="284"/>
        <v>-6.4547245366658082E-2</v>
      </c>
      <c r="AL194" s="5">
        <f t="shared" si="285"/>
        <v>-6.1404623211072096E-2</v>
      </c>
      <c r="AM194" s="5">
        <f t="shared" si="286"/>
        <v>6.9128950008406131E-2</v>
      </c>
      <c r="AN194" s="5">
        <f t="shared" si="287"/>
        <v>4.8046678379357659E-2</v>
      </c>
      <c r="AO194" s="5">
        <f t="shared" si="288"/>
        <v>-2.8252634608801546E-2</v>
      </c>
      <c r="AP194" s="5">
        <f t="shared" si="289"/>
        <v>-0.1072730283015309</v>
      </c>
      <c r="AQ194" s="5">
        <f t="shared" si="290"/>
        <v>-9.8364866187605149E-2</v>
      </c>
      <c r="AR194" s="5">
        <f t="shared" si="291"/>
        <v>5.9546824717115913E-2</v>
      </c>
      <c r="AS194" s="5">
        <f t="shared" si="292"/>
        <v>-1.9454254949887093E-2</v>
      </c>
      <c r="AT194" s="5">
        <f t="shared" si="293"/>
        <v>0.15692380234919845</v>
      </c>
      <c r="AU194" s="5">
        <f t="shared" si="294"/>
        <v>-0.12185049993164979</v>
      </c>
      <c r="AV194" s="5">
        <f t="shared" si="295"/>
        <v>-5.3202469358034001E-2</v>
      </c>
      <c r="AW194" s="5">
        <f t="shared" si="296"/>
        <v>1.286952755594644E-2</v>
      </c>
      <c r="AX194" s="5">
        <f t="shared" si="297"/>
        <v>-2.602472293840526E-2</v>
      </c>
      <c r="AY194" s="5">
        <f t="shared" si="298"/>
        <v>-1.2645576189308014E-2</v>
      </c>
      <c r="AZ194" s="5">
        <f t="shared" si="299"/>
        <v>-5.6830823953736113E-2</v>
      </c>
      <c r="BA194" s="5">
        <f t="shared" si="300"/>
        <v>6.9542465431143063E-2</v>
      </c>
      <c r="BB194" s="5">
        <f t="shared" si="301"/>
        <v>-1.1265016209347275E-2</v>
      </c>
      <c r="BC194" s="5">
        <f t="shared" si="302"/>
        <v>-0.12423786091839183</v>
      </c>
      <c r="BD194" s="5">
        <f t="shared" si="303"/>
        <v>0.12578616704759937</v>
      </c>
      <c r="BE194" s="5">
        <f t="shared" si="304"/>
        <v>-5.0440042853666066E-3</v>
      </c>
      <c r="BF194" s="5">
        <f t="shared" si="305"/>
        <v>-0.12300533860927432</v>
      </c>
      <c r="BG194" s="5">
        <f t="shared" si="306"/>
        <v>9.0549929876529128E-2</v>
      </c>
      <c r="BH194" s="5">
        <f t="shared" si="307"/>
        <v>-4.2622334561091067E-2</v>
      </c>
      <c r="BI194" s="5">
        <f t="shared" si="308"/>
        <v>-9.0774072482049578E-2</v>
      </c>
      <c r="BJ194" s="5">
        <f t="shared" si="309"/>
        <v>9.3260809831277658E-2</v>
      </c>
      <c r="BK194" s="5">
        <f t="shared" si="310"/>
        <v>-2.479837410501019E-2</v>
      </c>
      <c r="BL194" s="5">
        <f t="shared" si="311"/>
        <v>-1.42925106634572E-2</v>
      </c>
      <c r="BM194" s="5">
        <f t="shared" si="312"/>
        <v>-4.059857660132337E-2</v>
      </c>
      <c r="BN194" s="5">
        <f t="shared" si="313"/>
        <v>-6.5168043713636145E-2</v>
      </c>
      <c r="BO194" s="5">
        <f t="shared" si="314"/>
        <v>-6.8465258097812051E-2</v>
      </c>
      <c r="BP194" s="5">
        <f t="shared" si="315"/>
        <v>-0.10565972937155708</v>
      </c>
      <c r="BQ194" s="5">
        <f t="shared" si="316"/>
        <v>6.6861137876568097E-2</v>
      </c>
      <c r="BR194" s="5">
        <f t="shared" si="317"/>
        <v>-1.6290994625508444E-3</v>
      </c>
      <c r="BS194" s="5">
        <f t="shared" si="318"/>
        <v>-4.7497340889930101E-2</v>
      </c>
      <c r="BT194" s="5">
        <f t="shared" si="319"/>
        <v>-0.11198998193437969</v>
      </c>
      <c r="BU194" s="5">
        <f t="shared" si="320"/>
        <v>5.3547803356188389E-2</v>
      </c>
      <c r="BV194" s="5">
        <f t="shared" si="321"/>
        <v>-6.0833074039400858E-2</v>
      </c>
      <c r="BW194" s="5">
        <f t="shared" si="322"/>
        <v>0.1085840863837205</v>
      </c>
      <c r="BX194" s="5">
        <f t="shared" si="323"/>
        <v>-7.2135850859777292E-2</v>
      </c>
      <c r="BY194" s="5">
        <f t="shared" si="324"/>
        <v>-8.0849359566037126E-3</v>
      </c>
      <c r="BZ194" s="5">
        <f t="shared" si="325"/>
        <v>2.3138972850550762E-2</v>
      </c>
      <c r="CA194" s="5">
        <f t="shared" si="326"/>
        <v>-2.3255453655908996E-3</v>
      </c>
      <c r="CB194" s="5">
        <f t="shared" si="327"/>
        <v>-0.14503075583018771</v>
      </c>
      <c r="CC194" s="5">
        <f t="shared" si="328"/>
        <v>4.6619396250946105E-2</v>
      </c>
      <c r="CD194" s="5">
        <f t="shared" si="329"/>
        <v>-7.0637764606704706E-2</v>
      </c>
      <c r="CE194" s="5">
        <f t="shared" si="330"/>
        <v>-0.15219079115030601</v>
      </c>
      <c r="CF194" s="5">
        <f t="shared" si="331"/>
        <v>-0.14328141091912261</v>
      </c>
      <c r="CG194" s="5">
        <f t="shared" si="332"/>
        <v>-6.7861352977911307E-2</v>
      </c>
      <c r="CH194" s="5">
        <f t="shared" si="333"/>
        <v>-8.0215311937385694E-2</v>
      </c>
      <c r="CI194" s="5">
        <f>(CI183-$CI$182)/$CI$182</f>
        <v>-6.2067999368868039E-2</v>
      </c>
      <c r="CJ194" s="5">
        <f>(CJ184-$CJ$183)/$CJ$183</f>
        <v>0.18301660927111363</v>
      </c>
      <c r="CK194" s="5">
        <f>(CK185-$CK$184)/$CK$184</f>
        <v>-0.19705164408782519</v>
      </c>
      <c r="CL194" s="5">
        <f>(CL186-$CL$185)/$CL$185</f>
        <v>-0.25386922093068809</v>
      </c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</row>
    <row r="195" spans="2:190" x14ac:dyDescent="0.2">
      <c r="B195" s="3"/>
      <c r="C195" s="2" t="s">
        <v>6</v>
      </c>
      <c r="D195" s="5">
        <f t="shared" si="334"/>
        <v>5.2802486882151591E-2</v>
      </c>
      <c r="E195" s="5">
        <f t="shared" si="335"/>
        <v>0.13500421712703645</v>
      </c>
      <c r="F195" s="5">
        <f t="shared" si="336"/>
        <v>-0.22585632648548543</v>
      </c>
      <c r="G195" s="5">
        <f t="shared" si="337"/>
        <v>-0.11245190675171678</v>
      </c>
      <c r="H195" s="5">
        <f t="shared" si="338"/>
        <v>-5.3759668776204791E-2</v>
      </c>
      <c r="I195" s="5">
        <f t="shared" si="339"/>
        <v>-0.19505064630534533</v>
      </c>
      <c r="J195" s="5">
        <f t="shared" si="340"/>
        <v>-0.18647736842808843</v>
      </c>
      <c r="K195" s="5">
        <f t="shared" si="341"/>
        <v>-2.6978343636140417E-2</v>
      </c>
      <c r="L195" s="5">
        <f t="shared" si="342"/>
        <v>-0.13512482669965514</v>
      </c>
      <c r="M195" s="5">
        <f t="shared" si="343"/>
        <v>-2.4483523631306583E-2</v>
      </c>
      <c r="N195" s="5">
        <f t="shared" si="344"/>
        <v>9.1692203709058548E-2</v>
      </c>
      <c r="O195" s="5">
        <f t="shared" si="345"/>
        <v>-7.3149582737639871E-2</v>
      </c>
      <c r="P195" s="5">
        <f t="shared" si="346"/>
        <v>8.4029960793927633E-2</v>
      </c>
      <c r="Q195" s="5">
        <f t="shared" si="347"/>
        <v>0.10515120985770231</v>
      </c>
      <c r="R195" s="5">
        <f t="shared" si="348"/>
        <v>-3.2470790425635158E-2</v>
      </c>
      <c r="S195" s="5">
        <f t="shared" si="349"/>
        <v>-0.11115852743134519</v>
      </c>
      <c r="T195" s="5">
        <f t="shared" si="350"/>
        <v>-9.7412375129476536E-2</v>
      </c>
      <c r="U195" s="5">
        <f t="shared" si="268"/>
        <v>-0.14560682128100758</v>
      </c>
      <c r="V195" s="5">
        <f t="shared" si="269"/>
        <v>-4.7641172712193529E-2</v>
      </c>
      <c r="W195" s="5">
        <f t="shared" si="270"/>
        <v>-0.25473000885907526</v>
      </c>
      <c r="X195" s="5">
        <f t="shared" si="271"/>
        <v>-0.2659564276371485</v>
      </c>
      <c r="Y195" s="5">
        <f t="shared" si="272"/>
        <v>-7.1942086465512783E-2</v>
      </c>
      <c r="Z195" s="5">
        <f t="shared" si="273"/>
        <v>9.7918072583212269E-3</v>
      </c>
      <c r="AA195" s="5">
        <f t="shared" si="274"/>
        <v>-0.10528855800339135</v>
      </c>
      <c r="AB195" s="5">
        <f t="shared" si="275"/>
        <v>-3.634923272948868E-2</v>
      </c>
      <c r="AC195" s="5">
        <f t="shared" si="276"/>
        <v>-0.20569491334287188</v>
      </c>
      <c r="AD195" s="5">
        <f t="shared" si="277"/>
        <v>1.1802827345273159E-2</v>
      </c>
      <c r="AE195" s="5">
        <f t="shared" si="278"/>
        <v>-6.8167484757010136E-2</v>
      </c>
      <c r="AF195" s="5">
        <f t="shared" si="279"/>
        <v>-6.9187396788012692E-4</v>
      </c>
      <c r="AG195" s="5">
        <f t="shared" si="280"/>
        <v>-0.15731551348825304</v>
      </c>
      <c r="AH195" s="5">
        <f t="shared" si="281"/>
        <v>-3.602298429505954E-2</v>
      </c>
      <c r="AI195" s="5">
        <f t="shared" si="282"/>
        <v>-0.15792837326134113</v>
      </c>
      <c r="AJ195" s="5">
        <f t="shared" si="283"/>
        <v>-0.11598652167300619</v>
      </c>
      <c r="AK195" s="5">
        <f t="shared" si="284"/>
        <v>-0.16226115221392726</v>
      </c>
      <c r="AL195" s="5">
        <f t="shared" si="285"/>
        <v>-5.9199675173745983E-2</v>
      </c>
      <c r="AM195" s="5">
        <f t="shared" si="286"/>
        <v>7.0080936108629074E-2</v>
      </c>
      <c r="AN195" s="5">
        <f t="shared" si="287"/>
        <v>-5.5909535136880753E-2</v>
      </c>
      <c r="AO195" s="5">
        <f t="shared" si="288"/>
        <v>-2.2030500055521256E-2</v>
      </c>
      <c r="AP195" s="5">
        <f t="shared" si="289"/>
        <v>-0.21043803849295736</v>
      </c>
      <c r="AQ195" s="5">
        <f t="shared" si="290"/>
        <v>-0.15470537792797068</v>
      </c>
      <c r="AR195" s="5">
        <f t="shared" si="291"/>
        <v>-7.1633439183786313E-2</v>
      </c>
      <c r="AS195" s="5">
        <f t="shared" si="292"/>
        <v>-0.10025767115064925</v>
      </c>
      <c r="AT195" s="5">
        <f t="shared" si="293"/>
        <v>0.17724206028574419</v>
      </c>
      <c r="AU195" s="5">
        <f t="shared" si="294"/>
        <v>-0.15439173231431177</v>
      </c>
      <c r="AV195" s="5">
        <f t="shared" si="295"/>
        <v>-0.11493368704311642</v>
      </c>
      <c r="AW195" s="5">
        <f t="shared" si="296"/>
        <v>1.2016813669894631E-2</v>
      </c>
      <c r="AX195" s="5">
        <f t="shared" si="297"/>
        <v>-5.7555123060279517E-2</v>
      </c>
      <c r="AY195" s="5">
        <f t="shared" si="298"/>
        <v>-9.5620647676447498E-2</v>
      </c>
      <c r="AZ195" s="5">
        <f t="shared" si="299"/>
        <v>-9.4053848476752633E-2</v>
      </c>
      <c r="BA195" s="5">
        <f t="shared" si="300"/>
        <v>-1.8702472565001616E-2</v>
      </c>
      <c r="BB195" s="5">
        <f t="shared" si="301"/>
        <v>2.5894710347327831E-2</v>
      </c>
      <c r="BC195" s="5">
        <f t="shared" si="302"/>
        <v>-0.16377237800654892</v>
      </c>
      <c r="BD195" s="5">
        <f t="shared" si="303"/>
        <v>9.9772353202570059E-3</v>
      </c>
      <c r="BE195" s="5">
        <f t="shared" si="304"/>
        <v>7.2424366544925026E-2</v>
      </c>
      <c r="BF195" s="5">
        <f t="shared" si="305"/>
        <v>-0.22584488920992646</v>
      </c>
      <c r="BG195" s="5">
        <f t="shared" si="306"/>
        <v>8.3023815918475876E-3</v>
      </c>
      <c r="BH195" s="5">
        <f t="shared" si="307"/>
        <v>-0.13985050580955141</v>
      </c>
      <c r="BI195" s="5">
        <f t="shared" si="308"/>
        <v>-0.2172137988721265</v>
      </c>
      <c r="BJ195" s="5">
        <f t="shared" si="309"/>
        <v>2.3448135162363125E-2</v>
      </c>
      <c r="BK195" s="5">
        <f t="shared" si="310"/>
        <v>-0.12186185359400412</v>
      </c>
      <c r="BL195" s="5">
        <f t="shared" si="311"/>
        <v>-4.9619500601265618E-2</v>
      </c>
      <c r="BM195" s="5">
        <f t="shared" si="312"/>
        <v>5.734881591542855E-2</v>
      </c>
      <c r="BN195" s="5">
        <f t="shared" si="313"/>
        <v>-0.2453295472005334</v>
      </c>
      <c r="BO195" s="5">
        <f t="shared" si="314"/>
        <v>-0.13656625780967907</v>
      </c>
      <c r="BP195" s="5">
        <f t="shared" si="315"/>
        <v>-9.6561137844655226E-2</v>
      </c>
      <c r="BQ195" s="5">
        <f t="shared" si="316"/>
        <v>-3.9599178117149025E-2</v>
      </c>
      <c r="BR195" s="5">
        <f t="shared" si="317"/>
        <v>-5.9909441621006108E-2</v>
      </c>
      <c r="BS195" s="5">
        <f t="shared" si="318"/>
        <v>-8.0754524598521546E-2</v>
      </c>
      <c r="BT195" s="5">
        <f t="shared" si="319"/>
        <v>4.840618134634931E-2</v>
      </c>
      <c r="BU195" s="5">
        <f t="shared" si="320"/>
        <v>-1.92385170696809E-2</v>
      </c>
      <c r="BV195" s="5">
        <f t="shared" si="321"/>
        <v>-0.11825628254634708</v>
      </c>
      <c r="BW195" s="5">
        <f t="shared" si="322"/>
        <v>-0.10356206411691936</v>
      </c>
      <c r="BX195" s="5">
        <f t="shared" si="323"/>
        <v>-0.22505693475759517</v>
      </c>
      <c r="BY195" s="5">
        <f t="shared" si="324"/>
        <v>-0.10531426395366136</v>
      </c>
      <c r="BZ195" s="5">
        <f t="shared" si="325"/>
        <v>3.8940988176475712E-2</v>
      </c>
      <c r="CA195" s="5">
        <f t="shared" si="326"/>
        <v>-0.13067421733386159</v>
      </c>
      <c r="CB195" s="5">
        <f t="shared" si="327"/>
        <v>-0.21764930869861354</v>
      </c>
      <c r="CC195" s="5">
        <f t="shared" si="328"/>
        <v>9.1532333525021423E-2</v>
      </c>
      <c r="CD195" s="5">
        <f t="shared" si="329"/>
        <v>-0.23400443600355333</v>
      </c>
      <c r="CE195" s="5">
        <f t="shared" si="330"/>
        <v>-0.32564673303965308</v>
      </c>
      <c r="CF195" s="5">
        <f t="shared" si="331"/>
        <v>-0.23873071590418765</v>
      </c>
      <c r="CG195" s="5">
        <f t="shared" si="332"/>
        <v>-8.526136597779764E-2</v>
      </c>
      <c r="CH195" s="5">
        <f t="shared" si="333"/>
        <v>-0.16692315140902098</v>
      </c>
      <c r="CI195" s="5">
        <f>(CI184-$CI$182)/$CI$182</f>
        <v>-4.5389832494148623E-2</v>
      </c>
      <c r="CJ195" s="5">
        <f>(CJ185-$CJ$183)/$CJ$183</f>
        <v>7.393747773815236E-2</v>
      </c>
      <c r="CK195" s="5">
        <f>(CK186-$CK$184)/$CK$184</f>
        <v>-0.26790684522227476</v>
      </c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</row>
    <row r="196" spans="2:190" x14ac:dyDescent="0.2">
      <c r="B196" s="3"/>
      <c r="C196" s="2" t="s">
        <v>7</v>
      </c>
      <c r="D196" s="5">
        <f t="shared" si="334"/>
        <v>-3.2457051111247491E-2</v>
      </c>
      <c r="E196" s="5">
        <f t="shared" si="335"/>
        <v>3.2687967742034009E-2</v>
      </c>
      <c r="F196" s="5">
        <f t="shared" si="336"/>
        <v>-0.20695274670675382</v>
      </c>
      <c r="G196" s="5">
        <f t="shared" si="337"/>
        <v>-0.15716157928264929</v>
      </c>
      <c r="H196" s="5">
        <f t="shared" si="338"/>
        <v>-0.13532856749862651</v>
      </c>
      <c r="I196" s="5">
        <f t="shared" si="339"/>
        <v>-0.18484970941516141</v>
      </c>
      <c r="J196" s="5">
        <f t="shared" si="340"/>
        <v>-0.18308778478841103</v>
      </c>
      <c r="K196" s="5">
        <f t="shared" si="341"/>
        <v>-7.479856298176088E-2</v>
      </c>
      <c r="L196" s="5">
        <f t="shared" si="342"/>
        <v>-0.24954509710537126</v>
      </c>
      <c r="M196" s="5">
        <f t="shared" si="343"/>
        <v>-8.5854782190361065E-2</v>
      </c>
      <c r="N196" s="5">
        <f t="shared" si="344"/>
        <v>2.6781684107574862E-2</v>
      </c>
      <c r="O196" s="5">
        <f t="shared" si="345"/>
        <v>-9.6540213452139464E-2</v>
      </c>
      <c r="P196" s="5">
        <f t="shared" si="346"/>
        <v>1.3892720668731484E-2</v>
      </c>
      <c r="Q196" s="5">
        <f t="shared" si="347"/>
        <v>-6.8609056098370411E-2</v>
      </c>
      <c r="R196" s="5">
        <f t="shared" si="348"/>
        <v>1.9555984961646317E-2</v>
      </c>
      <c r="S196" s="5">
        <f t="shared" si="349"/>
        <v>-0.1723675138588483</v>
      </c>
      <c r="T196" s="5">
        <f t="shared" si="350"/>
        <v>-0.11940540606374653</v>
      </c>
      <c r="U196" s="5">
        <f t="shared" si="268"/>
        <v>-0.10741015020505722</v>
      </c>
      <c r="V196" s="5">
        <f t="shared" si="269"/>
        <v>-4.3903813375012722E-2</v>
      </c>
      <c r="W196" s="5">
        <f t="shared" si="270"/>
        <v>-0.30255253636941598</v>
      </c>
      <c r="X196" s="5">
        <f t="shared" si="271"/>
        <v>-3.0630280113633106E-2</v>
      </c>
      <c r="Y196" s="5">
        <f t="shared" si="272"/>
        <v>-7.0128409306464551E-2</v>
      </c>
      <c r="Z196" s="5">
        <f t="shared" si="273"/>
        <v>-2.0060245728506843E-2</v>
      </c>
      <c r="AA196" s="5">
        <f t="shared" si="274"/>
        <v>-0.25899451783288951</v>
      </c>
      <c r="AB196" s="5">
        <f t="shared" si="275"/>
        <v>-6.1703131450138608E-2</v>
      </c>
      <c r="AC196" s="5">
        <f t="shared" si="276"/>
        <v>-0.2651171286735598</v>
      </c>
      <c r="AD196" s="5">
        <f t="shared" si="277"/>
        <v>7.263807725098044E-2</v>
      </c>
      <c r="AE196" s="5">
        <f t="shared" si="278"/>
        <v>-7.0238543172081239E-2</v>
      </c>
      <c r="AF196" s="5">
        <f t="shared" si="279"/>
        <v>-8.0006526616357251E-2</v>
      </c>
      <c r="AG196" s="5">
        <f t="shared" si="280"/>
        <v>-0.22027384437658931</v>
      </c>
      <c r="AH196" s="5">
        <f t="shared" si="281"/>
        <v>2.4925787823207982E-2</v>
      </c>
      <c r="AI196" s="5">
        <f t="shared" si="282"/>
        <v>-0.16403317397994038</v>
      </c>
      <c r="AJ196" s="5">
        <f t="shared" si="283"/>
        <v>-6.6911303345660811E-2</v>
      </c>
      <c r="AK196" s="5">
        <f t="shared" si="284"/>
        <v>-0.2044663394778406</v>
      </c>
      <c r="AL196" s="5">
        <f t="shared" si="285"/>
        <v>-0.13457585355726537</v>
      </c>
      <c r="AM196" s="5">
        <f t="shared" si="286"/>
        <v>2.1906105873597623E-2</v>
      </c>
      <c r="AN196" s="5">
        <f t="shared" si="287"/>
        <v>-0.24641469203188662</v>
      </c>
      <c r="AO196" s="5">
        <f t="shared" si="288"/>
        <v>-9.0759402321586954E-2</v>
      </c>
      <c r="AP196" s="5">
        <f t="shared" si="289"/>
        <v>-0.22217455071886907</v>
      </c>
      <c r="AQ196" s="5">
        <f t="shared" si="290"/>
        <v>-0.19339755426095837</v>
      </c>
      <c r="AR196" s="5">
        <f t="shared" si="291"/>
        <v>-0.11160719197622165</v>
      </c>
      <c r="AS196" s="5">
        <f t="shared" si="292"/>
        <v>-0.17101410265821662</v>
      </c>
      <c r="AT196" s="5">
        <f t="shared" si="293"/>
        <v>0.14462829573791891</v>
      </c>
      <c r="AU196" s="5">
        <f t="shared" si="294"/>
        <v>-0.20856648420437829</v>
      </c>
      <c r="AV196" s="5">
        <f t="shared" si="295"/>
        <v>-0.16645551372328871</v>
      </c>
      <c r="AW196" s="5">
        <f t="shared" si="296"/>
        <v>-4.690343389861848E-2</v>
      </c>
      <c r="AX196" s="5">
        <f t="shared" si="297"/>
        <v>-4.0741300063444223E-2</v>
      </c>
      <c r="AY196" s="5">
        <f t="shared" si="298"/>
        <v>-0.13542574347686026</v>
      </c>
      <c r="AZ196" s="5">
        <f t="shared" si="299"/>
        <v>-0.15501552903999485</v>
      </c>
      <c r="BA196" s="5">
        <f t="shared" si="300"/>
        <v>-0.17681585158538626</v>
      </c>
      <c r="BB196" s="5">
        <f t="shared" si="301"/>
        <v>2.1597335247888223E-2</v>
      </c>
      <c r="BC196" s="5">
        <f t="shared" si="302"/>
        <v>-0.15896770169668539</v>
      </c>
      <c r="BD196" s="5">
        <f t="shared" si="303"/>
        <v>-0.17793638302256382</v>
      </c>
      <c r="BE196" s="5">
        <f t="shared" si="304"/>
        <v>2.9441525995725703E-2</v>
      </c>
      <c r="BF196" s="5">
        <f t="shared" si="305"/>
        <v>-0.29621927930076764</v>
      </c>
      <c r="BG196" s="5">
        <f t="shared" si="306"/>
        <v>-5.4680776026035161E-2</v>
      </c>
      <c r="BH196" s="5">
        <f t="shared" si="307"/>
        <v>-0.20386430527328517</v>
      </c>
      <c r="BI196" s="5">
        <f t="shared" si="308"/>
        <v>-0.16658114427604748</v>
      </c>
      <c r="BJ196" s="5">
        <f t="shared" si="309"/>
        <v>1.0625763889851479E-2</v>
      </c>
      <c r="BK196" s="5">
        <f t="shared" si="310"/>
        <v>-0.22322927461924941</v>
      </c>
      <c r="BL196" s="5">
        <f t="shared" si="311"/>
        <v>-0.11294069241471391</v>
      </c>
      <c r="BM196" s="5">
        <f t="shared" si="312"/>
        <v>-2.5670787031256474E-2</v>
      </c>
      <c r="BN196" s="5">
        <f t="shared" si="313"/>
        <v>-0.31443887881862592</v>
      </c>
      <c r="BO196" s="5">
        <f t="shared" si="314"/>
        <v>-0.24582320308995217</v>
      </c>
      <c r="BP196" s="5">
        <f t="shared" si="315"/>
        <v>-0.15840336479614889</v>
      </c>
      <c r="BQ196" s="5">
        <f t="shared" si="316"/>
        <v>-0.10464311013142197</v>
      </c>
      <c r="BR196" s="5">
        <f t="shared" si="317"/>
        <v>-0.10685477384763734</v>
      </c>
      <c r="BS196" s="5">
        <f t="shared" si="318"/>
        <v>-0.16000200249489577</v>
      </c>
      <c r="BT196" s="5">
        <f t="shared" si="319"/>
        <v>-7.1940828457802055E-3</v>
      </c>
      <c r="BU196" s="5">
        <f t="shared" si="320"/>
        <v>-5.6668756634436823E-2</v>
      </c>
      <c r="BV196" s="5">
        <f t="shared" si="321"/>
        <v>-0.14167367552885776</v>
      </c>
      <c r="BW196" s="5">
        <f t="shared" si="322"/>
        <v>-0.24626747542466451</v>
      </c>
      <c r="BX196" s="5">
        <f t="shared" si="323"/>
        <v>-0.27031874829308711</v>
      </c>
      <c r="BY196" s="5">
        <f t="shared" si="324"/>
        <v>-0.13813058404018946</v>
      </c>
      <c r="BZ196" s="5">
        <f t="shared" si="325"/>
        <v>-8.4428346980897368E-3</v>
      </c>
      <c r="CA196" s="5">
        <f t="shared" si="326"/>
        <v>-0.220591030223377</v>
      </c>
      <c r="CB196" s="5">
        <f t="shared" si="327"/>
        <v>-0.31265619865980304</v>
      </c>
      <c r="CC196" s="5">
        <f t="shared" si="328"/>
        <v>-0.10635729888101179</v>
      </c>
      <c r="CD196" s="5">
        <f t="shared" si="329"/>
        <v>-0.33772072616717236</v>
      </c>
      <c r="CE196" s="5">
        <f t="shared" si="330"/>
        <v>-0.41310409326787567</v>
      </c>
      <c r="CF196" s="5">
        <f t="shared" si="331"/>
        <v>-0.27969029715926508</v>
      </c>
      <c r="CG196" s="5">
        <f t="shared" si="332"/>
        <v>-0.10441372023394942</v>
      </c>
      <c r="CH196" s="5">
        <f t="shared" si="333"/>
        <v>-0.23817411276509245</v>
      </c>
      <c r="CI196" s="5">
        <f>(CI185-$CI$182)/$CI$182</f>
        <v>-0.19473172831299679</v>
      </c>
      <c r="CJ196" s="5">
        <f>(CJ186-$CJ$183)/$CJ$183</f>
        <v>-0.26815790134414397</v>
      </c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</row>
    <row r="197" spans="2:190" x14ac:dyDescent="0.2">
      <c r="B197" s="3"/>
      <c r="C197" s="12" t="s">
        <v>8</v>
      </c>
      <c r="D197" s="5">
        <f t="shared" si="334"/>
        <v>-5.7955991784631129E-2</v>
      </c>
      <c r="E197" s="5">
        <f t="shared" si="335"/>
        <v>-4.8322775236296599E-2</v>
      </c>
      <c r="F197" s="5">
        <f t="shared" si="336"/>
        <v>-0.23972304566844257</v>
      </c>
      <c r="G197" s="5">
        <f t="shared" si="337"/>
        <v>-0.23210190296318955</v>
      </c>
      <c r="H197" s="5">
        <f t="shared" si="338"/>
        <v>-0.14713905925530502</v>
      </c>
      <c r="I197" s="5">
        <f t="shared" si="339"/>
        <v>-0.21033562150061949</v>
      </c>
      <c r="J197" s="5">
        <f t="shared" si="340"/>
        <v>-0.19351965725132686</v>
      </c>
      <c r="K197" s="5">
        <f t="shared" si="341"/>
        <v>-0.10507598352327112</v>
      </c>
      <c r="L197" s="5">
        <f t="shared" si="342"/>
        <v>-0.28582861805521714</v>
      </c>
      <c r="M197" s="5">
        <f t="shared" si="343"/>
        <v>-9.6242045269758866E-2</v>
      </c>
      <c r="N197" s="5">
        <f t="shared" si="344"/>
        <v>-1.7208510804213931E-2</v>
      </c>
      <c r="O197" s="5">
        <f t="shared" si="345"/>
        <v>-0.14474781394420977</v>
      </c>
      <c r="P197" s="5">
        <f t="shared" si="346"/>
        <v>1.548147694159204E-2</v>
      </c>
      <c r="Q197" s="5">
        <f t="shared" si="347"/>
        <v>-6.446255372674331E-2</v>
      </c>
      <c r="R197" s="5">
        <f t="shared" si="348"/>
        <v>-6.7790400150937957E-2</v>
      </c>
      <c r="S197" s="5">
        <f t="shared" si="349"/>
        <v>-0.22902907439018283</v>
      </c>
      <c r="T197" s="5">
        <f t="shared" si="350"/>
        <v>-0.18290309829871462</v>
      </c>
      <c r="U197" s="5">
        <f t="shared" si="268"/>
        <v>-0.1750949698415212</v>
      </c>
      <c r="V197" s="5">
        <f t="shared" si="269"/>
        <v>-9.0694869644302775E-2</v>
      </c>
      <c r="W197" s="5">
        <f t="shared" si="270"/>
        <v>-0.25554435896774774</v>
      </c>
      <c r="X197" s="5">
        <f t="shared" si="271"/>
        <v>-0.18980463988284227</v>
      </c>
      <c r="Y197" s="5">
        <f t="shared" si="272"/>
        <v>-0.17261407073756549</v>
      </c>
      <c r="Z197" s="5">
        <f t="shared" si="273"/>
        <v>-6.0482170203277709E-2</v>
      </c>
      <c r="AA197" s="5">
        <f t="shared" si="274"/>
        <v>-0.30775127109252981</v>
      </c>
      <c r="AB197" s="5">
        <f t="shared" si="275"/>
        <v>-0.13482133953797573</v>
      </c>
      <c r="AC197" s="5">
        <f t="shared" si="276"/>
        <v>-0.28948555479592059</v>
      </c>
      <c r="AD197" s="5">
        <f t="shared" si="277"/>
        <v>5.1762752970481177E-2</v>
      </c>
      <c r="AE197" s="5">
        <f t="shared" si="278"/>
        <v>-0.16412855562871809</v>
      </c>
      <c r="AF197" s="5">
        <f t="shared" si="279"/>
        <v>-0.10392504917989646</v>
      </c>
      <c r="AG197" s="5">
        <f t="shared" si="280"/>
        <v>-0.1902890375289954</v>
      </c>
      <c r="AH197" s="5">
        <f t="shared" si="281"/>
        <v>-2.8649975177425568E-2</v>
      </c>
      <c r="AI197" s="5">
        <f t="shared" si="282"/>
        <v>-0.22855845499154609</v>
      </c>
      <c r="AJ197" s="5">
        <f t="shared" si="283"/>
        <v>-0.27199238107466106</v>
      </c>
      <c r="AK197" s="5">
        <f t="shared" si="284"/>
        <v>-0.23178126653055267</v>
      </c>
      <c r="AL197" s="5">
        <f t="shared" si="285"/>
        <v>-0.17519158724665215</v>
      </c>
      <c r="AM197" s="5">
        <f t="shared" si="286"/>
        <v>-8.0961344832114687E-2</v>
      </c>
      <c r="AN197" s="5">
        <f t="shared" si="287"/>
        <v>-0.23449701177152818</v>
      </c>
      <c r="AO197" s="5">
        <f t="shared" si="288"/>
        <v>-0.20371625885665143</v>
      </c>
      <c r="AP197" s="5">
        <f t="shared" si="289"/>
        <v>-0.24250058118511472</v>
      </c>
      <c r="AQ197" s="5">
        <f t="shared" si="290"/>
        <v>-0.22948532604287444</v>
      </c>
      <c r="AR197" s="5">
        <f t="shared" si="291"/>
        <v>-0.15578754070418843</v>
      </c>
      <c r="AS197" s="5">
        <f t="shared" si="292"/>
        <v>-0.19503811974224133</v>
      </c>
      <c r="AT197" s="5">
        <f t="shared" si="293"/>
        <v>9.40871586231809E-2</v>
      </c>
      <c r="AU197" s="5">
        <f t="shared" si="294"/>
        <v>-0.25393436340361236</v>
      </c>
      <c r="AV197" s="5">
        <f t="shared" si="295"/>
        <v>-0.20269485328729564</v>
      </c>
      <c r="AW197" s="5">
        <f t="shared" si="296"/>
        <v>-0.14440473969855472</v>
      </c>
      <c r="AX197" s="5">
        <f t="shared" si="297"/>
        <v>-0.13361163231237883</v>
      </c>
      <c r="AY197" s="5">
        <f t="shared" si="298"/>
        <v>-0.16545192975950918</v>
      </c>
      <c r="AZ197" s="5">
        <f t="shared" si="299"/>
        <v>-0.19565620591273974</v>
      </c>
      <c r="BA197" s="5">
        <f t="shared" si="300"/>
        <v>-0.24285665497928152</v>
      </c>
      <c r="BB197" s="5">
        <f t="shared" si="301"/>
        <v>-5.8400488276936419E-2</v>
      </c>
      <c r="BC197" s="5">
        <f t="shared" si="302"/>
        <v>-0.22527741501680218</v>
      </c>
      <c r="BD197" s="5">
        <f t="shared" si="303"/>
        <v>-0.15223810508045485</v>
      </c>
      <c r="BE197" s="5">
        <f t="shared" si="304"/>
        <v>4.9497673254371863E-2</v>
      </c>
      <c r="BF197" s="5">
        <f t="shared" si="305"/>
        <v>-0.41523193603876346</v>
      </c>
      <c r="BG197" s="5">
        <f t="shared" si="306"/>
        <v>-9.3389734988854486E-2</v>
      </c>
      <c r="BH197" s="5">
        <f t="shared" si="307"/>
        <v>-0.25783693731279689</v>
      </c>
      <c r="BI197" s="5">
        <f t="shared" si="308"/>
        <v>-0.1760616386634522</v>
      </c>
      <c r="BJ197" s="5">
        <f t="shared" si="309"/>
        <v>-5.4133912999519834E-2</v>
      </c>
      <c r="BK197" s="5">
        <f t="shared" si="310"/>
        <v>-0.23102610255571124</v>
      </c>
      <c r="BL197" s="5">
        <f t="shared" si="311"/>
        <v>-0.2730113631536108</v>
      </c>
      <c r="BM197" s="5">
        <f t="shared" si="312"/>
        <v>-6.4536563033254168E-2</v>
      </c>
      <c r="BN197" s="5">
        <f t="shared" si="313"/>
        <v>-0.37187848724945249</v>
      </c>
      <c r="BO197" s="5">
        <f t="shared" si="314"/>
        <v>-0.30489782222562628</v>
      </c>
      <c r="BP197" s="5">
        <f t="shared" si="315"/>
        <v>-0.1077330475630958</v>
      </c>
      <c r="BQ197" s="5">
        <f t="shared" si="316"/>
        <v>-8.1119734721323861E-2</v>
      </c>
      <c r="BR197" s="5">
        <f t="shared" si="317"/>
        <v>-0.1900678084817132</v>
      </c>
      <c r="BS197" s="5">
        <f t="shared" si="318"/>
        <v>-0.17337591134074773</v>
      </c>
      <c r="BT197" s="5">
        <f t="shared" si="319"/>
        <v>-0.11087201655190496</v>
      </c>
      <c r="BU197" s="5">
        <f t="shared" si="320"/>
        <v>-8.5848249038127461E-2</v>
      </c>
      <c r="BV197" s="5">
        <f t="shared" si="321"/>
        <v>-0.27028756489708178</v>
      </c>
      <c r="BW197" s="5">
        <f t="shared" si="322"/>
        <v>-0.24630929829132667</v>
      </c>
      <c r="BX197" s="5">
        <f t="shared" si="323"/>
        <v>-0.27433452434094202</v>
      </c>
      <c r="BY197" s="5">
        <f t="shared" si="324"/>
        <v>-0.11764947883756682</v>
      </c>
      <c r="BZ197" s="5">
        <f t="shared" si="325"/>
        <v>-5.0277032807768879E-2</v>
      </c>
      <c r="CA197" s="5">
        <f t="shared" si="326"/>
        <v>-0.28684239792279959</v>
      </c>
      <c r="CB197" s="5">
        <f t="shared" si="327"/>
        <v>-0.33036812770790452</v>
      </c>
      <c r="CC197" s="5">
        <f t="shared" si="328"/>
        <v>-0.11908093174012556</v>
      </c>
      <c r="CD197" s="5">
        <f t="shared" si="329"/>
        <v>-0.39917461564031431</v>
      </c>
      <c r="CE197" s="5">
        <f t="shared" si="330"/>
        <v>-0.32910797733545555</v>
      </c>
      <c r="CF197" s="5">
        <f t="shared" si="331"/>
        <v>-0.26520689674699544</v>
      </c>
      <c r="CG197" s="5">
        <f t="shared" si="332"/>
        <v>-0.1423732840944272</v>
      </c>
      <c r="CH197" s="5">
        <f t="shared" si="333"/>
        <v>-0.27580956116323391</v>
      </c>
      <c r="CI197" s="5">
        <f>(CI186-$CI$182)/$CI$182</f>
        <v>-0.36556702483765996</v>
      </c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</row>
    <row r="198" spans="2:190" x14ac:dyDescent="0.2">
      <c r="B198" s="3"/>
      <c r="C198" s="2" t="s">
        <v>9</v>
      </c>
      <c r="D198" s="5">
        <f t="shared" si="334"/>
        <v>-1.5578176346290927E-3</v>
      </c>
      <c r="E198" s="5">
        <f t="shared" si="335"/>
        <v>-0.10270423271207113</v>
      </c>
      <c r="F198" s="5">
        <f t="shared" si="336"/>
        <v>-0.26165320360888256</v>
      </c>
      <c r="G198" s="5">
        <f t="shared" si="337"/>
        <v>-0.27658718243021385</v>
      </c>
      <c r="H198" s="5">
        <f t="shared" si="338"/>
        <v>-0.17928548459274163</v>
      </c>
      <c r="I198" s="5">
        <f t="shared" si="339"/>
        <v>-0.23640844583636844</v>
      </c>
      <c r="J198" s="5">
        <f t="shared" si="340"/>
        <v>-0.26527514136377617</v>
      </c>
      <c r="K198" s="5">
        <f t="shared" si="341"/>
        <v>-8.2684381558520439E-2</v>
      </c>
      <c r="L198" s="5">
        <f t="shared" si="342"/>
        <v>-0.33189378849857482</v>
      </c>
      <c r="M198" s="5">
        <f t="shared" si="343"/>
        <v>-0.16197144199886093</v>
      </c>
      <c r="N198" s="5">
        <f t="shared" si="344"/>
        <v>9.9430983310523011E-3</v>
      </c>
      <c r="O198" s="5">
        <f t="shared" si="345"/>
        <v>-0.18434932561979792</v>
      </c>
      <c r="P198" s="5">
        <f t="shared" si="346"/>
        <v>-5.8153375478018916E-2</v>
      </c>
      <c r="Q198" s="5">
        <f t="shared" si="347"/>
        <v>-0.13955957483591372</v>
      </c>
      <c r="R198" s="5">
        <f t="shared" si="348"/>
        <v>-9.9943867721861104E-2</v>
      </c>
      <c r="S198" s="5">
        <f t="shared" si="349"/>
        <v>-0.25921745464250578</v>
      </c>
      <c r="T198" s="5">
        <f t="shared" si="350"/>
        <v>-0.21859980003786658</v>
      </c>
      <c r="U198" s="5">
        <f t="shared" si="268"/>
        <v>-0.21916863722490915</v>
      </c>
      <c r="V198" s="5">
        <f t="shared" si="269"/>
        <v>-5.8529988990474284E-2</v>
      </c>
      <c r="W198" s="5">
        <f t="shared" si="270"/>
        <v>-0.26751009140791582</v>
      </c>
      <c r="X198" s="5">
        <f t="shared" si="271"/>
        <v>-0.21768487362919903</v>
      </c>
      <c r="Y198" s="5">
        <f t="shared" si="272"/>
        <v>-0.12932522221436263</v>
      </c>
      <c r="Z198" s="5">
        <f t="shared" si="273"/>
        <v>-3.8853773819165986E-2</v>
      </c>
      <c r="AA198" s="5">
        <f t="shared" si="274"/>
        <v>-0.38442288180751966</v>
      </c>
      <c r="AB198" s="5">
        <f t="shared" si="275"/>
        <v>-0.18438295796319029</v>
      </c>
      <c r="AC198" s="5">
        <f t="shared" si="276"/>
        <v>-0.37141266272439583</v>
      </c>
      <c r="AD198" s="5">
        <f t="shared" si="277"/>
        <v>4.966918399498476E-2</v>
      </c>
      <c r="AE198" s="5">
        <f t="shared" si="278"/>
        <v>-0.23944214504998332</v>
      </c>
      <c r="AF198" s="5">
        <f t="shared" si="279"/>
        <v>-0.14064423142293841</v>
      </c>
      <c r="AG198" s="5">
        <f t="shared" si="280"/>
        <v>-0.17311921993873258</v>
      </c>
      <c r="AH198" s="5">
        <f t="shared" si="281"/>
        <v>-8.3863005910176258E-2</v>
      </c>
      <c r="AI198" s="5">
        <f t="shared" si="282"/>
        <v>-0.23309970335993185</v>
      </c>
      <c r="AJ198" s="5">
        <f t="shared" si="283"/>
        <v>-0.28576407119454694</v>
      </c>
      <c r="AK198" s="5">
        <f t="shared" si="284"/>
        <v>-0.30651381365783681</v>
      </c>
      <c r="AL198" s="5">
        <f t="shared" si="285"/>
        <v>-0.17064963373253053</v>
      </c>
      <c r="AM198" s="5">
        <f t="shared" si="286"/>
        <v>-0.15685773219238214</v>
      </c>
      <c r="AN198" s="5">
        <f t="shared" si="287"/>
        <v>-0.29783783836576161</v>
      </c>
      <c r="AO198" s="5">
        <f t="shared" si="288"/>
        <v>-0.24796692735149156</v>
      </c>
      <c r="AP198" s="5">
        <f t="shared" si="289"/>
        <v>-0.26879950061762242</v>
      </c>
      <c r="AQ198" s="5">
        <f t="shared" si="290"/>
        <v>-0.26448560147370681</v>
      </c>
      <c r="AR198" s="5">
        <f t="shared" si="291"/>
        <v>-0.11308823043999693</v>
      </c>
      <c r="AS198" s="5">
        <f t="shared" si="292"/>
        <v>-0.18909307428161287</v>
      </c>
      <c r="AT198" s="5">
        <f t="shared" si="293"/>
        <v>8.5896134944248484E-2</v>
      </c>
      <c r="AU198" s="5">
        <f t="shared" si="294"/>
        <v>-0.32486122131003631</v>
      </c>
      <c r="AV198" s="5">
        <f t="shared" si="295"/>
        <v>-0.24720492488497819</v>
      </c>
      <c r="AW198" s="5">
        <f t="shared" si="296"/>
        <v>-0.21619623300290261</v>
      </c>
      <c r="AX198" s="5">
        <f t="shared" si="297"/>
        <v>-0.16746956034610769</v>
      </c>
      <c r="AY198" s="5">
        <f t="shared" si="298"/>
        <v>-0.21853647036088031</v>
      </c>
      <c r="AZ198" s="5">
        <f t="shared" si="299"/>
        <v>-0.15763904939764586</v>
      </c>
      <c r="BA198" s="5">
        <f t="shared" si="300"/>
        <v>-0.28982229862028136</v>
      </c>
      <c r="BB198" s="5">
        <f t="shared" si="301"/>
        <v>-5.0351723114547997E-2</v>
      </c>
      <c r="BC198" s="5">
        <f t="shared" si="302"/>
        <v>-0.27374170578182583</v>
      </c>
      <c r="BD198" s="5">
        <f t="shared" si="303"/>
        <v>-0.16282381329487092</v>
      </c>
      <c r="BE198" s="5">
        <f t="shared" si="304"/>
        <v>-9.5101116815880002E-2</v>
      </c>
      <c r="BF198" s="5">
        <f t="shared" si="305"/>
        <v>-0.42750745639823295</v>
      </c>
      <c r="BG198" s="5">
        <f t="shared" si="306"/>
        <v>-8.9797716449294768E-2</v>
      </c>
      <c r="BH198" s="5">
        <f t="shared" si="307"/>
        <v>-0.2645882078344976</v>
      </c>
      <c r="BI198" s="5">
        <f t="shared" si="308"/>
        <v>-0.22390077777988399</v>
      </c>
      <c r="BJ198" s="5">
        <f t="shared" si="309"/>
        <v>-0.11503661371450837</v>
      </c>
      <c r="BK198" s="5">
        <f t="shared" si="310"/>
        <v>-0.29507013292399026</v>
      </c>
      <c r="BL198" s="5">
        <f t="shared" si="311"/>
        <v>-0.34899490547314516</v>
      </c>
      <c r="BM198" s="5">
        <f t="shared" si="312"/>
        <v>-4.8280684230240796E-2</v>
      </c>
      <c r="BN198" s="5">
        <f t="shared" si="313"/>
        <v>-0.42355681844987442</v>
      </c>
      <c r="BO198" s="5">
        <f t="shared" si="314"/>
        <v>-0.33598546934666762</v>
      </c>
      <c r="BP198" s="5">
        <f t="shared" si="315"/>
        <v>-9.2761087972661041E-2</v>
      </c>
      <c r="BQ198" s="5">
        <f t="shared" si="316"/>
        <v>-0.16856430089359953</v>
      </c>
      <c r="BR198" s="5">
        <f t="shared" si="317"/>
        <v>-0.28038696885883757</v>
      </c>
      <c r="BS198" s="5">
        <f t="shared" si="318"/>
        <v>-0.21999246137228876</v>
      </c>
      <c r="BT198" s="5">
        <f t="shared" si="319"/>
        <v>-0.19324061626093184</v>
      </c>
      <c r="BU198" s="5">
        <f t="shared" si="320"/>
        <v>-0.12008885473517798</v>
      </c>
      <c r="BV198" s="5">
        <f t="shared" si="321"/>
        <v>-0.21265929592525815</v>
      </c>
      <c r="BW198" s="5">
        <f t="shared" si="322"/>
        <v>-0.29243786624350854</v>
      </c>
      <c r="BX198" s="5">
        <f t="shared" si="323"/>
        <v>-0.35594737793922615</v>
      </c>
      <c r="BY198" s="5">
        <f t="shared" si="324"/>
        <v>-0.19417190501457304</v>
      </c>
      <c r="BZ198" s="5">
        <f t="shared" si="325"/>
        <v>-7.2725766655061655E-2</v>
      </c>
      <c r="CA198" s="5">
        <f t="shared" si="326"/>
        <v>-0.39370967942337354</v>
      </c>
      <c r="CB198" s="5">
        <f t="shared" si="327"/>
        <v>-0.34961344650391069</v>
      </c>
      <c r="CC198" s="5">
        <f t="shared" si="328"/>
        <v>-0.16748797025123249</v>
      </c>
      <c r="CD198" s="5">
        <f t="shared" si="329"/>
        <v>-0.43659294710425378</v>
      </c>
      <c r="CE198" s="5">
        <f t="shared" si="330"/>
        <v>-0.32314902740428714</v>
      </c>
      <c r="CF198" s="5">
        <f t="shared" si="331"/>
        <v>-0.3067931686037903</v>
      </c>
      <c r="CG198" s="5">
        <f t="shared" si="332"/>
        <v>-0.2439015950391151</v>
      </c>
      <c r="CH198" s="5">
        <f t="shared" si="333"/>
        <v>-0.38562150000755785</v>
      </c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</row>
    <row r="199" spans="2:190" x14ac:dyDescent="0.2">
      <c r="B199" s="3"/>
      <c r="C199" s="2" t="s">
        <v>10</v>
      </c>
      <c r="D199" s="5">
        <f t="shared" si="334"/>
        <v>-4.7113453550480154E-2</v>
      </c>
      <c r="E199" s="5">
        <f t="shared" si="335"/>
        <v>-0.15077585205829419</v>
      </c>
      <c r="F199" s="5">
        <f t="shared" si="336"/>
        <v>-0.26137932833091154</v>
      </c>
      <c r="G199" s="5">
        <f t="shared" si="337"/>
        <v>-0.30974102376295237</v>
      </c>
      <c r="H199" s="5">
        <f t="shared" si="338"/>
        <v>-0.22634992187071004</v>
      </c>
      <c r="I199" s="5">
        <f t="shared" si="339"/>
        <v>-0.29754983543274011</v>
      </c>
      <c r="J199" s="5">
        <f t="shared" si="340"/>
        <v>-0.30879051377926819</v>
      </c>
      <c r="K199" s="5">
        <f t="shared" si="341"/>
        <v>-0.14206330587292459</v>
      </c>
      <c r="L199" s="5">
        <f t="shared" si="342"/>
        <v>-0.3067951897676614</v>
      </c>
      <c r="M199" s="5">
        <f t="shared" si="343"/>
        <v>-0.21126003324276382</v>
      </c>
      <c r="N199" s="5">
        <f t="shared" si="344"/>
        <v>-8.7925147171386067E-2</v>
      </c>
      <c r="O199" s="5">
        <f t="shared" si="345"/>
        <v>-0.20496392592346294</v>
      </c>
      <c r="P199" s="5">
        <f t="shared" si="346"/>
        <v>-0.19192443935843695</v>
      </c>
      <c r="Q199" s="5">
        <f t="shared" si="347"/>
        <v>-0.20769420615569895</v>
      </c>
      <c r="R199" s="5">
        <f t="shared" si="348"/>
        <v>-0.17298041160093919</v>
      </c>
      <c r="S199" s="5">
        <f t="shared" si="349"/>
        <v>-0.27402902342149998</v>
      </c>
      <c r="T199" s="5">
        <f t="shared" si="350"/>
        <v>-0.29932034090211401</v>
      </c>
      <c r="U199" s="5">
        <f t="shared" si="268"/>
        <v>-0.26183943738221338</v>
      </c>
      <c r="V199" s="5">
        <f t="shared" si="269"/>
        <v>-0.18084957927909806</v>
      </c>
      <c r="W199" s="5">
        <f t="shared" si="270"/>
        <v>-0.3005960801942798</v>
      </c>
      <c r="X199" s="5">
        <f t="shared" si="271"/>
        <v>-0.28734242345444155</v>
      </c>
      <c r="Y199" s="5">
        <f t="shared" si="272"/>
        <v>-0.15742791573722775</v>
      </c>
      <c r="Z199" s="5">
        <f t="shared" si="273"/>
        <v>-7.3841483715075637E-2</v>
      </c>
      <c r="AA199" s="5">
        <f t="shared" si="274"/>
        <v>-0.41267328758230798</v>
      </c>
      <c r="AB199" s="5">
        <f t="shared" si="275"/>
        <v>-0.24051585025224223</v>
      </c>
      <c r="AC199" s="5">
        <f t="shared" si="276"/>
        <v>-0.3649378234811802</v>
      </c>
      <c r="AD199" s="5">
        <f t="shared" si="277"/>
        <v>-1.7364015544562392E-2</v>
      </c>
      <c r="AE199" s="5">
        <f t="shared" si="278"/>
        <v>-0.19250647417314443</v>
      </c>
      <c r="AF199" s="5">
        <f t="shared" si="279"/>
        <v>-0.21460225141947337</v>
      </c>
      <c r="AG199" s="5">
        <f t="shared" si="280"/>
        <v>-0.22132230622014304</v>
      </c>
      <c r="AH199" s="5">
        <f t="shared" si="281"/>
        <v>-7.048992527890012E-2</v>
      </c>
      <c r="AI199" s="5">
        <f t="shared" si="282"/>
        <v>-0.21116411375604199</v>
      </c>
      <c r="AJ199" s="5">
        <f t="shared" si="283"/>
        <v>-0.3123569035920552</v>
      </c>
      <c r="AK199" s="5">
        <f t="shared" si="284"/>
        <v>-0.31488629373340971</v>
      </c>
      <c r="AL199" s="5">
        <f t="shared" si="285"/>
        <v>-0.22146484596516786</v>
      </c>
      <c r="AM199" s="5">
        <f t="shared" si="286"/>
        <v>-0.13805181662035729</v>
      </c>
      <c r="AN199" s="5">
        <f t="shared" si="287"/>
        <v>-0.34895352194128737</v>
      </c>
      <c r="AO199" s="5">
        <f t="shared" si="288"/>
        <v>-0.28794453958517113</v>
      </c>
      <c r="AP199" s="5">
        <f t="shared" si="289"/>
        <v>-0.27398312847845419</v>
      </c>
      <c r="AQ199" s="5">
        <f t="shared" si="290"/>
        <v>-0.26885095606307124</v>
      </c>
      <c r="AR199" s="5">
        <f t="shared" si="291"/>
        <v>-0.24048125491729513</v>
      </c>
      <c r="AS199" s="5">
        <f t="shared" si="292"/>
        <v>-0.2617569731622636</v>
      </c>
      <c r="AT199" s="5">
        <f t="shared" si="293"/>
        <v>1.6879467723077187E-2</v>
      </c>
      <c r="AU199" s="5">
        <f t="shared" si="294"/>
        <v>-0.36632285014659011</v>
      </c>
      <c r="AV199" s="5">
        <f t="shared" si="295"/>
        <v>-0.32116170730566296</v>
      </c>
      <c r="AW199" s="5">
        <f t="shared" si="296"/>
        <v>-0.25252134341290738</v>
      </c>
      <c r="AX199" s="5">
        <f t="shared" si="297"/>
        <v>-0.16508730027492427</v>
      </c>
      <c r="AY199" s="5">
        <f t="shared" si="298"/>
        <v>-0.2278334628221878</v>
      </c>
      <c r="AZ199" s="5">
        <f t="shared" si="299"/>
        <v>-0.19872091071043374</v>
      </c>
      <c r="BA199" s="5">
        <f t="shared" si="300"/>
        <v>-0.3405195004781203</v>
      </c>
      <c r="BB199" s="5">
        <f t="shared" si="301"/>
        <v>-0.13998740528591413</v>
      </c>
      <c r="BC199" s="5">
        <f t="shared" si="302"/>
        <v>-0.31543180873572174</v>
      </c>
      <c r="BD199" s="5">
        <f t="shared" si="303"/>
        <v>-0.15782136561331345</v>
      </c>
      <c r="BE199" s="5">
        <f t="shared" si="304"/>
        <v>-0.13160601052403242</v>
      </c>
      <c r="BF199" s="5">
        <f t="shared" si="305"/>
        <v>-0.44340869201506028</v>
      </c>
      <c r="BG199" s="5">
        <f t="shared" si="306"/>
        <v>-8.2617641446658716E-2</v>
      </c>
      <c r="BH199" s="5">
        <f t="shared" si="307"/>
        <v>-0.29835820159134085</v>
      </c>
      <c r="BI199" s="5">
        <f t="shared" si="308"/>
        <v>-0.2449031377582061</v>
      </c>
      <c r="BJ199" s="5">
        <f t="shared" si="309"/>
        <v>5.5731365164421197E-2</v>
      </c>
      <c r="BK199" s="5">
        <f t="shared" si="310"/>
        <v>-0.23938698950062393</v>
      </c>
      <c r="BL199" s="5">
        <f t="shared" si="311"/>
        <v>-0.37173820559668358</v>
      </c>
      <c r="BM199" s="5">
        <f t="shared" si="312"/>
        <v>-0.14404372858312173</v>
      </c>
      <c r="BN199" s="5">
        <f t="shared" si="313"/>
        <v>-0.39125577145215029</v>
      </c>
      <c r="BO199" s="5">
        <f t="shared" si="314"/>
        <v>-0.3601118977018663</v>
      </c>
      <c r="BP199" s="5">
        <f t="shared" si="315"/>
        <v>-0.16916543377902776</v>
      </c>
      <c r="BQ199" s="5">
        <f t="shared" si="316"/>
        <v>-0.23598685339422645</v>
      </c>
      <c r="BR199" s="5">
        <f t="shared" si="317"/>
        <v>-0.25896246110052823</v>
      </c>
      <c r="BS199" s="5">
        <f t="shared" si="318"/>
        <v>-0.24682684368592572</v>
      </c>
      <c r="BT199" s="5">
        <f t="shared" si="319"/>
        <v>-0.24112990539361021</v>
      </c>
      <c r="BU199" s="5">
        <f t="shared" si="320"/>
        <v>-0.15849663076395518</v>
      </c>
      <c r="BV199" s="5">
        <f t="shared" si="321"/>
        <v>-0.21442233614548362</v>
      </c>
      <c r="BW199" s="5">
        <f t="shared" si="322"/>
        <v>-0.24316084628512008</v>
      </c>
      <c r="BX199" s="5">
        <f t="shared" si="323"/>
        <v>-0.42766442787916564</v>
      </c>
      <c r="BY199" s="5">
        <f t="shared" si="324"/>
        <v>-0.19264078488542799</v>
      </c>
      <c r="BZ199" s="5">
        <f t="shared" si="325"/>
        <v>-0.17079133414852443</v>
      </c>
      <c r="CA199" s="5">
        <f t="shared" si="326"/>
        <v>-0.43442856662953</v>
      </c>
      <c r="CB199" s="5">
        <f t="shared" si="327"/>
        <v>-0.36344002901454292</v>
      </c>
      <c r="CC199" s="5">
        <f t="shared" si="328"/>
        <v>-0.19931367356819274</v>
      </c>
      <c r="CD199" s="5">
        <f t="shared" si="329"/>
        <v>-0.45286769829066398</v>
      </c>
      <c r="CE199" s="5">
        <f t="shared" si="330"/>
        <v>-0.39721489969750245</v>
      </c>
      <c r="CF199" s="5">
        <f t="shared" si="331"/>
        <v>-0.38863786549927432</v>
      </c>
      <c r="CG199" s="5">
        <f t="shared" si="332"/>
        <v>-0.45779397424070511</v>
      </c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</row>
    <row r="200" spans="2:190" x14ac:dyDescent="0.2">
      <c r="B200" s="3"/>
      <c r="C200" s="2" t="s">
        <v>11</v>
      </c>
      <c r="D200" s="5">
        <f t="shared" si="334"/>
        <v>-0.11495603334768424</v>
      </c>
      <c r="E200" s="5">
        <f t="shared" si="335"/>
        <v>-0.17817934707872282</v>
      </c>
      <c r="F200" s="5">
        <f t="shared" si="336"/>
        <v>-0.29522620010088652</v>
      </c>
      <c r="G200" s="5">
        <f t="shared" si="337"/>
        <v>-0.3218149009791238</v>
      </c>
      <c r="H200" s="5">
        <f t="shared" si="338"/>
        <v>-0.25505475578911541</v>
      </c>
      <c r="I200" s="5">
        <f t="shared" si="339"/>
        <v>-0.30380141634947061</v>
      </c>
      <c r="J200" s="5">
        <f t="shared" si="340"/>
        <v>-0.24828224631384768</v>
      </c>
      <c r="K200" s="5">
        <f t="shared" si="341"/>
        <v>-0.24478339311671402</v>
      </c>
      <c r="L200" s="5">
        <f t="shared" si="342"/>
        <v>-0.36021851483370226</v>
      </c>
      <c r="M200" s="5">
        <f t="shared" si="343"/>
        <v>-0.23242380805343252</v>
      </c>
      <c r="N200" s="5">
        <f t="shared" si="344"/>
        <v>-6.9290152186558027E-2</v>
      </c>
      <c r="O200" s="5">
        <f t="shared" si="345"/>
        <v>-0.25448881204907398</v>
      </c>
      <c r="P200" s="5">
        <f t="shared" si="346"/>
        <v>-0.19629765413595268</v>
      </c>
      <c r="Q200" s="5">
        <f t="shared" si="347"/>
        <v>-0.2563074153338063</v>
      </c>
      <c r="R200" s="5">
        <f t="shared" si="348"/>
        <v>-0.23813807154439984</v>
      </c>
      <c r="S200" s="5">
        <f t="shared" si="349"/>
        <v>-0.27013147140100857</v>
      </c>
      <c r="T200" s="5">
        <f t="shared" si="350"/>
        <v>-0.31503486586561091</v>
      </c>
      <c r="U200" s="5">
        <f t="shared" si="268"/>
        <v>-0.19386922302973963</v>
      </c>
      <c r="V200" s="5">
        <f t="shared" si="269"/>
        <v>-0.18809535206548281</v>
      </c>
      <c r="W200" s="5">
        <f t="shared" si="270"/>
        <v>-0.32187056387954938</v>
      </c>
      <c r="X200" s="5">
        <f t="shared" si="271"/>
        <v>-0.32047075982802542</v>
      </c>
      <c r="Y200" s="5">
        <f t="shared" si="272"/>
        <v>-0.17965182136804403</v>
      </c>
      <c r="Z200" s="5">
        <f t="shared" si="273"/>
        <v>-0.14293553535374601</v>
      </c>
      <c r="AA200" s="5">
        <f t="shared" si="274"/>
        <v>-0.51418627128268557</v>
      </c>
      <c r="AB200" s="5">
        <f t="shared" si="275"/>
        <v>-0.30011079718575145</v>
      </c>
      <c r="AC200" s="5">
        <f t="shared" si="276"/>
        <v>-0.427344746653886</v>
      </c>
      <c r="AD200" s="5">
        <f t="shared" si="277"/>
        <v>-4.2675089209796013E-2</v>
      </c>
      <c r="AE200" s="5">
        <f t="shared" si="278"/>
        <v>-0.20540784084009617</v>
      </c>
      <c r="AF200" s="5">
        <f t="shared" si="279"/>
        <v>-0.257819504845618</v>
      </c>
      <c r="AG200" s="5">
        <f t="shared" si="280"/>
        <v>-0.24695268367751658</v>
      </c>
      <c r="AH200" s="5">
        <f t="shared" si="281"/>
        <v>-7.5714239538258829E-2</v>
      </c>
      <c r="AI200" s="5">
        <f t="shared" si="282"/>
        <v>-0.28905047146007051</v>
      </c>
      <c r="AJ200" s="5">
        <f t="shared" si="283"/>
        <v>-0.33530548250591719</v>
      </c>
      <c r="AK200" s="5">
        <f t="shared" si="284"/>
        <v>-0.28913605896465583</v>
      </c>
      <c r="AL200" s="5">
        <f t="shared" si="285"/>
        <v>-0.27721742838325847</v>
      </c>
      <c r="AM200" s="5">
        <f t="shared" si="286"/>
        <v>-0.16031014778629563</v>
      </c>
      <c r="AN200" s="5">
        <f t="shared" si="287"/>
        <v>-0.41245746639794301</v>
      </c>
      <c r="AO200" s="5">
        <f t="shared" si="288"/>
        <v>-0.3420279619476943</v>
      </c>
      <c r="AP200" s="5">
        <f t="shared" si="289"/>
        <v>-0.27185128181415846</v>
      </c>
      <c r="AQ200" s="5">
        <f t="shared" si="290"/>
        <v>-0.28398220066198826</v>
      </c>
      <c r="AR200" s="5">
        <f t="shared" si="291"/>
        <v>-0.28399746299641138</v>
      </c>
      <c r="AS200" s="5">
        <f t="shared" si="292"/>
        <v>-0.29421221932600317</v>
      </c>
      <c r="AT200" s="5">
        <f t="shared" si="293"/>
        <v>-1.3661013887964661E-2</v>
      </c>
      <c r="AU200" s="5">
        <f t="shared" si="294"/>
        <v>-0.37626230403646266</v>
      </c>
      <c r="AV200" s="5">
        <f t="shared" si="295"/>
        <v>-0.31523519971686942</v>
      </c>
      <c r="AW200" s="5">
        <f t="shared" si="296"/>
        <v>-0.31465887834814116</v>
      </c>
      <c r="AX200" s="5">
        <f t="shared" si="297"/>
        <v>-0.23979875069181034</v>
      </c>
      <c r="AY200" s="5">
        <f t="shared" si="298"/>
        <v>-0.30139474092583596</v>
      </c>
      <c r="AZ200" s="5">
        <f t="shared" si="299"/>
        <v>-0.222096610147929</v>
      </c>
      <c r="BA200" s="5">
        <f t="shared" si="300"/>
        <v>-0.36416829834706982</v>
      </c>
      <c r="BB200" s="5">
        <f t="shared" si="301"/>
        <v>-0.18657572894498084</v>
      </c>
      <c r="BC200" s="5">
        <f t="shared" si="302"/>
        <v>-0.32175686939206216</v>
      </c>
      <c r="BD200" s="5">
        <f t="shared" si="303"/>
        <v>-0.2566700623760394</v>
      </c>
      <c r="BE200" s="5">
        <f t="shared" si="304"/>
        <v>-0.15373648691479877</v>
      </c>
      <c r="BF200" s="5">
        <f t="shared" si="305"/>
        <v>-0.50286980844855367</v>
      </c>
      <c r="BG200" s="5">
        <f t="shared" si="306"/>
        <v>-0.13754582713752614</v>
      </c>
      <c r="BH200" s="5">
        <f t="shared" si="307"/>
        <v>-0.3414479189793862</v>
      </c>
      <c r="BI200" s="5">
        <f t="shared" si="308"/>
        <v>-0.25765427652570605</v>
      </c>
      <c r="BJ200" s="5">
        <f t="shared" si="309"/>
        <v>2.1352632347101715E-2</v>
      </c>
      <c r="BK200" s="5">
        <f t="shared" si="310"/>
        <v>-0.23875236900454641</v>
      </c>
      <c r="BL200" s="5">
        <f t="shared" si="311"/>
        <v>-0.3602986899038938</v>
      </c>
      <c r="BM200" s="5">
        <f t="shared" si="312"/>
        <v>-0.15384941940317123</v>
      </c>
      <c r="BN200" s="5">
        <f t="shared" si="313"/>
        <v>-0.42198974709457449</v>
      </c>
      <c r="BO200" s="5">
        <f t="shared" si="314"/>
        <v>-0.39277537666998563</v>
      </c>
      <c r="BP200" s="5">
        <f t="shared" si="315"/>
        <v>-0.14060801963928388</v>
      </c>
      <c r="BQ200" s="5">
        <f t="shared" si="316"/>
        <v>-0.22284438950255989</v>
      </c>
      <c r="BR200" s="5">
        <f t="shared" si="317"/>
        <v>-0.26418835260410489</v>
      </c>
      <c r="BS200" s="5">
        <f t="shared" si="318"/>
        <v>-0.3249741344409291</v>
      </c>
      <c r="BT200" s="5">
        <f t="shared" si="319"/>
        <v>-0.26401412772096799</v>
      </c>
      <c r="BU200" s="5">
        <f t="shared" si="320"/>
        <v>-0.19594521083719299</v>
      </c>
      <c r="BV200" s="5">
        <f t="shared" si="321"/>
        <v>-0.23254249816229672</v>
      </c>
      <c r="BW200" s="5">
        <f t="shared" si="322"/>
        <v>-0.32283164672549258</v>
      </c>
      <c r="BX200" s="5">
        <f t="shared" si="323"/>
        <v>-0.45699382208186412</v>
      </c>
      <c r="BY200" s="5">
        <f t="shared" si="324"/>
        <v>-0.29016685003961062</v>
      </c>
      <c r="BZ200" s="5">
        <f t="shared" si="325"/>
        <v>-0.27617051168020518</v>
      </c>
      <c r="CA200" s="5">
        <f t="shared" si="326"/>
        <v>-0.42800198614575902</v>
      </c>
      <c r="CB200" s="5">
        <f t="shared" si="327"/>
        <v>-0.39694466070419482</v>
      </c>
      <c r="CC200" s="5">
        <f t="shared" si="328"/>
        <v>-0.26149498953941941</v>
      </c>
      <c r="CD200" s="5">
        <f t="shared" si="329"/>
        <v>-0.52259582020383832</v>
      </c>
      <c r="CE200" s="5">
        <f t="shared" si="330"/>
        <v>-0.43230833099794563</v>
      </c>
      <c r="CF200" s="5">
        <f t="shared" si="331"/>
        <v>-0.45603529150713812</v>
      </c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</row>
    <row r="201" spans="2:190" x14ac:dyDescent="0.2">
      <c r="B201" s="3"/>
      <c r="C201" s="2" t="s">
        <v>12</v>
      </c>
      <c r="D201" s="5">
        <f t="shared" si="334"/>
        <v>-0.19733573493406986</v>
      </c>
      <c r="E201" s="5">
        <f t="shared" si="335"/>
        <v>-0.2641624418999074</v>
      </c>
      <c r="F201" s="5">
        <f t="shared" si="336"/>
        <v>-0.32692605612689696</v>
      </c>
      <c r="G201" s="5">
        <f t="shared" si="337"/>
        <v>-0.37764656689276227</v>
      </c>
      <c r="H201" s="5">
        <f t="shared" si="338"/>
        <v>-0.28889464995272818</v>
      </c>
      <c r="I201" s="5">
        <f t="shared" si="339"/>
        <v>-0.32224396365163849</v>
      </c>
      <c r="J201" s="5">
        <f t="shared" si="340"/>
        <v>-0.24659281551191739</v>
      </c>
      <c r="K201" s="5">
        <f t="shared" si="341"/>
        <v>-0.2373394475806197</v>
      </c>
      <c r="L201" s="5">
        <f t="shared" si="342"/>
        <v>-0.36094196459302696</v>
      </c>
      <c r="M201" s="5">
        <f t="shared" si="343"/>
        <v>-0.20856891342115766</v>
      </c>
      <c r="N201" s="5">
        <f t="shared" si="344"/>
        <v>-0.1045542470973721</v>
      </c>
      <c r="O201" s="5">
        <f t="shared" si="345"/>
        <v>-0.26304303399053536</v>
      </c>
      <c r="P201" s="5">
        <f t="shared" si="346"/>
        <v>-0.18826582101706926</v>
      </c>
      <c r="Q201" s="5">
        <f t="shared" si="347"/>
        <v>-0.29200893806347256</v>
      </c>
      <c r="R201" s="5">
        <f t="shared" si="348"/>
        <v>-0.27841922920613177</v>
      </c>
      <c r="S201" s="5">
        <f t="shared" si="349"/>
        <v>-0.29113937247357513</v>
      </c>
      <c r="T201" s="5">
        <f t="shared" si="350"/>
        <v>-0.309312258773771</v>
      </c>
      <c r="U201" s="5">
        <f t="shared" si="268"/>
        <v>-0.2249689732838267</v>
      </c>
      <c r="V201" s="5">
        <f t="shared" si="269"/>
        <v>-0.2809486645313598</v>
      </c>
      <c r="W201" s="5">
        <f t="shared" si="270"/>
        <v>-0.3716174212899655</v>
      </c>
      <c r="X201" s="5">
        <f t="shared" si="271"/>
        <v>-0.34867923433912518</v>
      </c>
      <c r="Y201" s="5">
        <f t="shared" si="272"/>
        <v>-0.2183221045256703</v>
      </c>
      <c r="Z201" s="5">
        <f t="shared" si="273"/>
        <v>-0.16113617091981725</v>
      </c>
      <c r="AA201" s="5">
        <f t="shared" si="274"/>
        <v>-0.55886300439893533</v>
      </c>
      <c r="AB201" s="5">
        <f t="shared" si="275"/>
        <v>-0.33929672379869935</v>
      </c>
      <c r="AC201" s="5">
        <f t="shared" si="276"/>
        <v>-0.4453315806908606</v>
      </c>
      <c r="AD201" s="5">
        <f t="shared" si="277"/>
        <v>-5.5720238019556653E-2</v>
      </c>
      <c r="AE201" s="5">
        <f t="shared" si="278"/>
        <v>-0.2610613225698869</v>
      </c>
      <c r="AF201" s="5">
        <f t="shared" si="279"/>
        <v>-0.20566883249322573</v>
      </c>
      <c r="AG201" s="5">
        <f t="shared" si="280"/>
        <v>-0.24499294073397984</v>
      </c>
      <c r="AH201" s="5">
        <f t="shared" si="281"/>
        <v>-0.15229896822627578</v>
      </c>
      <c r="AI201" s="5">
        <f t="shared" si="282"/>
        <v>-0.3178490877828361</v>
      </c>
      <c r="AJ201" s="5">
        <f t="shared" si="283"/>
        <v>-0.36306954198195196</v>
      </c>
      <c r="AK201" s="5">
        <f t="shared" si="284"/>
        <v>-0.32916629765885497</v>
      </c>
      <c r="AL201" s="5">
        <f t="shared" si="285"/>
        <v>-0.28594028445662012</v>
      </c>
      <c r="AM201" s="5">
        <f t="shared" si="286"/>
        <v>-0.21733869645568679</v>
      </c>
      <c r="AN201" s="5">
        <f t="shared" si="287"/>
        <v>-0.46431561833471596</v>
      </c>
      <c r="AO201" s="5">
        <f t="shared" si="288"/>
        <v>-0.33173954415675394</v>
      </c>
      <c r="AP201" s="5">
        <f t="shared" si="289"/>
        <v>-0.32765032664627741</v>
      </c>
      <c r="AQ201" s="5">
        <f t="shared" si="290"/>
        <v>-0.29545226827049831</v>
      </c>
      <c r="AR201" s="5">
        <f t="shared" si="291"/>
        <v>-0.23775806602637095</v>
      </c>
      <c r="AS201" s="5">
        <f t="shared" si="292"/>
        <v>-0.31561460890748588</v>
      </c>
      <c r="AT201" s="5">
        <f t="shared" si="293"/>
        <v>-8.04596526582953E-2</v>
      </c>
      <c r="AU201" s="5">
        <f t="shared" si="294"/>
        <v>-0.43881201863719371</v>
      </c>
      <c r="AV201" s="5">
        <f t="shared" si="295"/>
        <v>-0.35606654737351667</v>
      </c>
      <c r="AW201" s="5">
        <f t="shared" si="296"/>
        <v>-0.36843264469391857</v>
      </c>
      <c r="AX201" s="5">
        <f t="shared" si="297"/>
        <v>-0.29505667782562328</v>
      </c>
      <c r="AY201" s="5">
        <f t="shared" si="298"/>
        <v>-0.3237496557918223</v>
      </c>
      <c r="AZ201" s="5">
        <f t="shared" si="299"/>
        <v>-0.28725791904578712</v>
      </c>
      <c r="BA201" s="5">
        <f t="shared" si="300"/>
        <v>-0.41697727410712931</v>
      </c>
      <c r="BB201" s="5">
        <f t="shared" si="301"/>
        <v>-0.26739518396698819</v>
      </c>
      <c r="BC201" s="5">
        <f t="shared" si="302"/>
        <v>-0.28685860161385318</v>
      </c>
      <c r="BD201" s="5">
        <f t="shared" si="303"/>
        <v>-0.15312359139332693</v>
      </c>
      <c r="BE201" s="5">
        <f t="shared" si="304"/>
        <v>-0.17803155007613911</v>
      </c>
      <c r="BF201" s="5">
        <f t="shared" si="305"/>
        <v>-0.49918154517784863</v>
      </c>
      <c r="BG201" s="5">
        <f t="shared" si="306"/>
        <v>-0.16614085509428997</v>
      </c>
      <c r="BH201" s="5">
        <f t="shared" si="307"/>
        <v>-0.33326737220030478</v>
      </c>
      <c r="BI201" s="5">
        <f t="shared" si="308"/>
        <v>-0.26790390756890847</v>
      </c>
      <c r="BJ201" s="5">
        <f t="shared" si="309"/>
        <v>-6.4827596328599565E-2</v>
      </c>
      <c r="BK201" s="5">
        <f t="shared" si="310"/>
        <v>-0.2891672676658405</v>
      </c>
      <c r="BL201" s="5">
        <f t="shared" si="311"/>
        <v>-0.39429041779571261</v>
      </c>
      <c r="BM201" s="5">
        <f t="shared" si="312"/>
        <v>-0.29161681996642658</v>
      </c>
      <c r="BN201" s="5">
        <f t="shared" si="313"/>
        <v>-0.41348347285535975</v>
      </c>
      <c r="BO201" s="5">
        <f t="shared" si="314"/>
        <v>-0.42151018130491402</v>
      </c>
      <c r="BP201" s="5">
        <f t="shared" si="315"/>
        <v>-0.23942644593123494</v>
      </c>
      <c r="BQ201" s="5">
        <f t="shared" si="316"/>
        <v>-0.22628221204401558</v>
      </c>
      <c r="BR201" s="5">
        <f t="shared" si="317"/>
        <v>-0.33737644967401015</v>
      </c>
      <c r="BS201" s="5">
        <f t="shared" si="318"/>
        <v>-0.33833650717488112</v>
      </c>
      <c r="BT201" s="5">
        <f t="shared" si="319"/>
        <v>-0.2902473756446709</v>
      </c>
      <c r="BU201" s="5">
        <f t="shared" si="320"/>
        <v>-0.17027606265109124</v>
      </c>
      <c r="BV201" s="5">
        <f t="shared" si="321"/>
        <v>-0.26453484027267299</v>
      </c>
      <c r="BW201" s="5">
        <f t="shared" si="322"/>
        <v>-0.34976563154093604</v>
      </c>
      <c r="BX201" s="5">
        <f t="shared" si="323"/>
        <v>-0.48152101703379002</v>
      </c>
      <c r="BY201" s="5">
        <f t="shared" si="324"/>
        <v>-0.34878145777798408</v>
      </c>
      <c r="BZ201" s="5">
        <f t="shared" si="325"/>
        <v>-0.3052363464726241</v>
      </c>
      <c r="CA201" s="5">
        <f t="shared" si="326"/>
        <v>-0.44703557621466206</v>
      </c>
      <c r="CB201" s="5">
        <f t="shared" si="327"/>
        <v>-0.35131352024952733</v>
      </c>
      <c r="CC201" s="5">
        <f t="shared" si="328"/>
        <v>-0.31702962375355437</v>
      </c>
      <c r="CD201" s="5">
        <f t="shared" si="329"/>
        <v>-0.49160860530259876</v>
      </c>
      <c r="CE201" s="5">
        <f t="shared" si="330"/>
        <v>-0.62330509373782994</v>
      </c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</row>
    <row r="202" spans="2:190" x14ac:dyDescent="0.2">
      <c r="B202" s="3"/>
      <c r="C202" s="2" t="s">
        <v>13</v>
      </c>
      <c r="D202" s="5">
        <f t="shared" si="334"/>
        <v>-0.21311792692901582</v>
      </c>
      <c r="E202" s="5">
        <f t="shared" si="335"/>
        <v>-0.27615650125138652</v>
      </c>
      <c r="F202" s="5">
        <f t="shared" si="336"/>
        <v>-0.35157371662200781</v>
      </c>
      <c r="G202" s="5">
        <f t="shared" si="337"/>
        <v>-0.35688906590954911</v>
      </c>
      <c r="H202" s="5">
        <f t="shared" si="338"/>
        <v>-0.28278174946790036</v>
      </c>
      <c r="I202" s="5">
        <f t="shared" si="339"/>
        <v>-0.35452009634761716</v>
      </c>
      <c r="J202" s="5">
        <f t="shared" si="340"/>
        <v>-0.2068790353843892</v>
      </c>
      <c r="K202" s="5">
        <f t="shared" si="341"/>
        <v>-0.30424426445684388</v>
      </c>
      <c r="L202" s="5">
        <f t="shared" si="342"/>
        <v>-0.36271013822993836</v>
      </c>
      <c r="M202" s="5">
        <f t="shared" si="343"/>
        <v>-0.16772628475120616</v>
      </c>
      <c r="N202" s="5">
        <f t="shared" si="344"/>
        <v>-0.10052283638012383</v>
      </c>
      <c r="O202" s="5">
        <f t="shared" si="345"/>
        <v>-0.26073544568939716</v>
      </c>
      <c r="P202" s="5">
        <f t="shared" si="346"/>
        <v>-0.17606197196700821</v>
      </c>
      <c r="Q202" s="5">
        <f t="shared" si="347"/>
        <v>-0.33553685013740941</v>
      </c>
      <c r="R202" s="5">
        <f t="shared" si="348"/>
        <v>-0.24554060234785388</v>
      </c>
      <c r="S202" s="5">
        <f t="shared" si="349"/>
        <v>-0.28014044252832032</v>
      </c>
      <c r="T202" s="5">
        <f t="shared" si="350"/>
        <v>-0.35777728084286259</v>
      </c>
      <c r="U202" s="5">
        <f t="shared" si="268"/>
        <v>-0.34211214902357345</v>
      </c>
      <c r="V202" s="5">
        <f t="shared" si="269"/>
        <v>-0.25079761827955871</v>
      </c>
      <c r="W202" s="5">
        <f t="shared" si="270"/>
        <v>-0.39792578271743057</v>
      </c>
      <c r="X202" s="5">
        <f t="shared" si="271"/>
        <v>-0.3772530602908083</v>
      </c>
      <c r="Y202" s="5">
        <f t="shared" si="272"/>
        <v>-0.21924108516109167</v>
      </c>
      <c r="Z202" s="5">
        <f t="shared" si="273"/>
        <v>-0.1830151926410204</v>
      </c>
      <c r="AA202" s="5">
        <f t="shared" si="274"/>
        <v>-0.55677196921313576</v>
      </c>
      <c r="AB202" s="5">
        <f t="shared" si="275"/>
        <v>-0.34115893856296048</v>
      </c>
      <c r="AC202" s="5">
        <f t="shared" si="276"/>
        <v>-0.37402330121721727</v>
      </c>
      <c r="AD202" s="5">
        <f t="shared" si="277"/>
        <v>-0.11129137331718514</v>
      </c>
      <c r="AE202" s="5">
        <f t="shared" si="278"/>
        <v>-0.27538222385175187</v>
      </c>
      <c r="AF202" s="5">
        <f t="shared" si="279"/>
        <v>-0.22678754942661833</v>
      </c>
      <c r="AG202" s="5">
        <f t="shared" si="280"/>
        <v>-0.29495468094969102</v>
      </c>
      <c r="AH202" s="5">
        <f t="shared" si="281"/>
        <v>-0.26769426876176378</v>
      </c>
      <c r="AI202" s="5">
        <f t="shared" si="282"/>
        <v>-0.32973734951311862</v>
      </c>
      <c r="AJ202" s="5">
        <f t="shared" si="283"/>
        <v>-0.40184841696911888</v>
      </c>
      <c r="AK202" s="5">
        <f t="shared" si="284"/>
        <v>-0.40073769648170005</v>
      </c>
      <c r="AL202" s="5">
        <f t="shared" si="285"/>
        <v>-0.31948643211335026</v>
      </c>
      <c r="AM202" s="5">
        <f t="shared" si="286"/>
        <v>-0.20121648799606506</v>
      </c>
      <c r="AN202" s="5">
        <f t="shared" si="287"/>
        <v>-0.45322917152521441</v>
      </c>
      <c r="AO202" s="5">
        <f t="shared" si="288"/>
        <v>-0.4481912188366225</v>
      </c>
      <c r="AP202" s="5">
        <f t="shared" si="289"/>
        <v>-0.33408438147307568</v>
      </c>
      <c r="AQ202" s="5">
        <f t="shared" si="290"/>
        <v>-0.32377422590768723</v>
      </c>
      <c r="AR202" s="5">
        <f t="shared" si="291"/>
        <v>-0.31169225734756778</v>
      </c>
      <c r="AS202" s="5">
        <f t="shared" si="292"/>
        <v>-0.33917027442528869</v>
      </c>
      <c r="AT202" s="5">
        <f t="shared" si="293"/>
        <v>-9.0425051568931172E-2</v>
      </c>
      <c r="AU202" s="5">
        <f t="shared" si="294"/>
        <v>-0.46761158980351597</v>
      </c>
      <c r="AV202" s="5">
        <f t="shared" si="295"/>
        <v>-0.3682699289732857</v>
      </c>
      <c r="AW202" s="5">
        <f t="shared" si="296"/>
        <v>-0.39097388961892021</v>
      </c>
      <c r="AX202" s="5">
        <f t="shared" si="297"/>
        <v>-0.31912972230846426</v>
      </c>
      <c r="AY202" s="5">
        <f t="shared" si="298"/>
        <v>-0.33674238136917445</v>
      </c>
      <c r="AZ202" s="5">
        <f t="shared" si="299"/>
        <v>-0.29105529542607328</v>
      </c>
      <c r="BA202" s="5">
        <f t="shared" si="300"/>
        <v>-0.51224044897773324</v>
      </c>
      <c r="BB202" s="5">
        <f t="shared" si="301"/>
        <v>-0.27122086018152597</v>
      </c>
      <c r="BC202" s="5">
        <f t="shared" si="302"/>
        <v>-0.24960356332703987</v>
      </c>
      <c r="BD202" s="5">
        <f t="shared" si="303"/>
        <v>-0.1718169949421523</v>
      </c>
      <c r="BE202" s="5">
        <f t="shared" si="304"/>
        <v>-0.27161029001831816</v>
      </c>
      <c r="BF202" s="5">
        <f t="shared" si="305"/>
        <v>-0.51687018237514215</v>
      </c>
      <c r="BG202" s="5">
        <f t="shared" si="306"/>
        <v>-0.23633210399785132</v>
      </c>
      <c r="BH202" s="5">
        <f t="shared" si="307"/>
        <v>-0.42119276552866641</v>
      </c>
      <c r="BI202" s="5">
        <f t="shared" si="308"/>
        <v>-0.26922218546751492</v>
      </c>
      <c r="BJ202" s="5">
        <f t="shared" si="309"/>
        <v>-0.1020187211957302</v>
      </c>
      <c r="BK202" s="5">
        <f t="shared" si="310"/>
        <v>-0.30898832142445909</v>
      </c>
      <c r="BL202" s="5">
        <f t="shared" si="311"/>
        <v>-0.44516022324141874</v>
      </c>
      <c r="BM202" s="5">
        <f t="shared" si="312"/>
        <v>-0.31469263744953585</v>
      </c>
      <c r="BN202" s="5">
        <f t="shared" si="313"/>
        <v>-0.38765511457288954</v>
      </c>
      <c r="BO202" s="5">
        <f t="shared" si="314"/>
        <v>-0.39402183144638331</v>
      </c>
      <c r="BP202" s="5">
        <f t="shared" si="315"/>
        <v>-6.7494138980686283E-3</v>
      </c>
      <c r="BQ202" s="5">
        <f t="shared" si="316"/>
        <v>-0.25667223974809661</v>
      </c>
      <c r="BR202" s="5">
        <f t="shared" si="317"/>
        <v>-0.3748500574951949</v>
      </c>
      <c r="BS202" s="5">
        <f t="shared" si="318"/>
        <v>-0.34574005487996884</v>
      </c>
      <c r="BT202" s="5">
        <f t="shared" si="319"/>
        <v>-0.36450269579025768</v>
      </c>
      <c r="BU202" s="5">
        <f t="shared" si="320"/>
        <v>-0.23364523472435531</v>
      </c>
      <c r="BV202" s="5">
        <f t="shared" si="321"/>
        <v>-0.35231632138678998</v>
      </c>
      <c r="BW202" s="5">
        <f t="shared" si="322"/>
        <v>-0.39437633068311728</v>
      </c>
      <c r="BX202" s="5">
        <f t="shared" si="323"/>
        <v>-0.50859586424911185</v>
      </c>
      <c r="BY202" s="5">
        <f t="shared" si="324"/>
        <v>-0.39516517805811746</v>
      </c>
      <c r="BZ202" s="5">
        <f t="shared" si="325"/>
        <v>-0.2487174392349919</v>
      </c>
      <c r="CA202" s="5">
        <f t="shared" si="326"/>
        <v>-0.45037888103577256</v>
      </c>
      <c r="CB202" s="5">
        <f t="shared" si="327"/>
        <v>-0.41842087689921409</v>
      </c>
      <c r="CC202" s="5">
        <f t="shared" si="328"/>
        <v>-0.30477164881240559</v>
      </c>
      <c r="CD202" s="5">
        <f t="shared" si="329"/>
        <v>-0.58585533029953707</v>
      </c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</row>
    <row r="203" spans="2:190" x14ac:dyDescent="0.2">
      <c r="B203" s="3"/>
      <c r="C203" s="2" t="s">
        <v>14</v>
      </c>
      <c r="D203" s="5">
        <f t="shared" si="334"/>
        <v>-0.23216855849390067</v>
      </c>
      <c r="E203" s="5">
        <f t="shared" si="335"/>
        <v>-0.27494063935312935</v>
      </c>
      <c r="F203" s="5">
        <f t="shared" si="336"/>
        <v>-0.36867237929397184</v>
      </c>
      <c r="G203" s="5">
        <f t="shared" si="337"/>
        <v>-0.3558785313984717</v>
      </c>
      <c r="H203" s="5">
        <f t="shared" si="338"/>
        <v>-0.32696039739775534</v>
      </c>
      <c r="I203" s="5">
        <f t="shared" si="339"/>
        <v>-0.37473959025676751</v>
      </c>
      <c r="J203" s="5">
        <f t="shared" si="340"/>
        <v>-0.25818046773697656</v>
      </c>
      <c r="K203" s="5">
        <f t="shared" si="341"/>
        <v>-0.35252042232782271</v>
      </c>
      <c r="L203" s="5">
        <f t="shared" si="342"/>
        <v>-0.40479933484956421</v>
      </c>
      <c r="M203" s="5">
        <f t="shared" si="343"/>
        <v>-0.18302185269330631</v>
      </c>
      <c r="N203" s="5">
        <f t="shared" si="344"/>
        <v>-0.1169835543087676</v>
      </c>
      <c r="O203" s="5">
        <f t="shared" si="345"/>
        <v>-0.29342908756414093</v>
      </c>
      <c r="P203" s="5">
        <f t="shared" si="346"/>
        <v>-0.25466244680615885</v>
      </c>
      <c r="Q203" s="5">
        <f t="shared" si="347"/>
        <v>-0.36172509791531304</v>
      </c>
      <c r="R203" s="5">
        <f t="shared" si="348"/>
        <v>-0.33086238200631912</v>
      </c>
      <c r="S203" s="5">
        <f t="shared" si="349"/>
        <v>-0.27339671057387038</v>
      </c>
      <c r="T203" s="5">
        <f t="shared" si="350"/>
        <v>-0.43127049030582243</v>
      </c>
      <c r="U203" s="5">
        <f t="shared" si="268"/>
        <v>-0.35089556126435789</v>
      </c>
      <c r="V203" s="5">
        <f t="shared" si="269"/>
        <v>-0.25452892480570299</v>
      </c>
      <c r="W203" s="5">
        <f t="shared" si="270"/>
        <v>-0.43218828518966262</v>
      </c>
      <c r="X203" s="5">
        <f t="shared" si="271"/>
        <v>-0.36103904229174283</v>
      </c>
      <c r="Y203" s="5">
        <f t="shared" si="272"/>
        <v>-0.26372457725249743</v>
      </c>
      <c r="Z203" s="5">
        <f t="shared" si="273"/>
        <v>-0.23354447337716366</v>
      </c>
      <c r="AA203" s="5">
        <f t="shared" si="274"/>
        <v>-0.57451817385826798</v>
      </c>
      <c r="AB203" s="5">
        <f t="shared" si="275"/>
        <v>-0.39706423198786228</v>
      </c>
      <c r="AC203" s="5">
        <f t="shared" si="276"/>
        <v>-0.36862088651757463</v>
      </c>
      <c r="AD203" s="5">
        <f t="shared" si="277"/>
        <v>-0.14072445355083973</v>
      </c>
      <c r="AE203" s="5">
        <f t="shared" si="278"/>
        <v>-0.36610647431566895</v>
      </c>
      <c r="AF203" s="5">
        <f t="shared" si="279"/>
        <v>-0.2871373988714393</v>
      </c>
      <c r="AG203" s="5">
        <f t="shared" si="280"/>
        <v>-0.29014608474088571</v>
      </c>
      <c r="AH203" s="5">
        <f t="shared" si="281"/>
        <v>-0.23249737753713104</v>
      </c>
      <c r="AI203" s="5">
        <f t="shared" si="282"/>
        <v>-0.37173256200749016</v>
      </c>
      <c r="AJ203" s="5">
        <f t="shared" si="283"/>
        <v>-0.43612965056160968</v>
      </c>
      <c r="AK203" s="5">
        <f t="shared" si="284"/>
        <v>-0.40955652840642082</v>
      </c>
      <c r="AL203" s="5">
        <f t="shared" si="285"/>
        <v>-0.33438182842161562</v>
      </c>
      <c r="AM203" s="5">
        <f t="shared" si="286"/>
        <v>-0.21979635929142918</v>
      </c>
      <c r="AN203" s="5">
        <f t="shared" si="287"/>
        <v>-0.34771923634887658</v>
      </c>
      <c r="AO203" s="5">
        <f t="shared" si="288"/>
        <v>-0.47910026836352049</v>
      </c>
      <c r="AP203" s="5">
        <f t="shared" si="289"/>
        <v>-0.38591514274201694</v>
      </c>
      <c r="AQ203" s="5">
        <f t="shared" si="290"/>
        <v>-0.30701168824352776</v>
      </c>
      <c r="AR203" s="5">
        <f t="shared" si="291"/>
        <v>-0.34091469941481495</v>
      </c>
      <c r="AS203" s="5">
        <f t="shared" si="292"/>
        <v>-0.37251916560405079</v>
      </c>
      <c r="AT203" s="5">
        <f t="shared" si="293"/>
        <v>-0.1705597843135391</v>
      </c>
      <c r="AU203" s="5">
        <f t="shared" si="294"/>
        <v>-0.50775369042561513</v>
      </c>
      <c r="AV203" s="5">
        <f t="shared" si="295"/>
        <v>-0.41581175785016045</v>
      </c>
      <c r="AW203" s="5">
        <f t="shared" si="296"/>
        <v>-0.40555296365683302</v>
      </c>
      <c r="AX203" s="5">
        <f t="shared" si="297"/>
        <v>-0.3894668504744806</v>
      </c>
      <c r="AY203" s="5">
        <f t="shared" si="298"/>
        <v>-0.38978712783477737</v>
      </c>
      <c r="AZ203" s="5">
        <f t="shared" si="299"/>
        <v>-0.36219289963473006</v>
      </c>
      <c r="BA203" s="5">
        <f t="shared" si="300"/>
        <v>-0.48637300214015755</v>
      </c>
      <c r="BB203" s="5">
        <f t="shared" si="301"/>
        <v>-0.2890782962620882</v>
      </c>
      <c r="BC203" s="5">
        <f t="shared" si="302"/>
        <v>-0.31080997777157315</v>
      </c>
      <c r="BD203" s="5">
        <f t="shared" si="303"/>
        <v>-0.15896697507801319</v>
      </c>
      <c r="BE203" s="5">
        <f t="shared" si="304"/>
        <v>-0.29175452292263759</v>
      </c>
      <c r="BF203" s="5">
        <f t="shared" si="305"/>
        <v>-0.56270301010903767</v>
      </c>
      <c r="BG203" s="5">
        <f t="shared" si="306"/>
        <v>-0.18355233226839754</v>
      </c>
      <c r="BH203" s="5">
        <f t="shared" si="307"/>
        <v>-0.46960189913411787</v>
      </c>
      <c r="BI203" s="5">
        <f t="shared" si="308"/>
        <v>-0.3487050691535406</v>
      </c>
      <c r="BJ203" s="5">
        <f t="shared" si="309"/>
        <v>-0.15520366455135254</v>
      </c>
      <c r="BK203" s="5">
        <f t="shared" si="310"/>
        <v>-0.24402528900628948</v>
      </c>
      <c r="BL203" s="5">
        <f t="shared" si="311"/>
        <v>-0.49891911438914555</v>
      </c>
      <c r="BM203" s="5">
        <f t="shared" si="312"/>
        <v>-0.36288924959420649</v>
      </c>
      <c r="BN203" s="5">
        <f t="shared" si="313"/>
        <v>-0.44154204112659862</v>
      </c>
      <c r="BO203" s="5">
        <f t="shared" si="314"/>
        <v>-0.3744242994540064</v>
      </c>
      <c r="BP203" s="5">
        <f t="shared" si="315"/>
        <v>-0.25103465838611355</v>
      </c>
      <c r="BQ203" s="5">
        <f t="shared" si="316"/>
        <v>-0.27251048252618981</v>
      </c>
      <c r="BR203" s="5">
        <f t="shared" si="317"/>
        <v>-0.33623095787638207</v>
      </c>
      <c r="BS203" s="5">
        <f t="shared" si="318"/>
        <v>-0.35975449606055088</v>
      </c>
      <c r="BT203" s="5">
        <f t="shared" si="319"/>
        <v>-0.39462059855443804</v>
      </c>
      <c r="BU203" s="5">
        <f t="shared" si="320"/>
        <v>-0.40902167521198024</v>
      </c>
      <c r="BV203" s="5">
        <f t="shared" si="321"/>
        <v>-0.37226297703855982</v>
      </c>
      <c r="BW203" s="5">
        <f t="shared" si="322"/>
        <v>-0.40434331839603638</v>
      </c>
      <c r="BX203" s="5">
        <f t="shared" si="323"/>
        <v>-0.52297948677919759</v>
      </c>
      <c r="BY203" s="5">
        <f t="shared" si="324"/>
        <v>-0.37838470764586057</v>
      </c>
      <c r="BZ203" s="5">
        <f t="shared" si="325"/>
        <v>-0.32420044860395175</v>
      </c>
      <c r="CA203" s="5">
        <f t="shared" si="326"/>
        <v>-0.50092427566193742</v>
      </c>
      <c r="CB203" s="5">
        <f t="shared" si="327"/>
        <v>-0.48461887300715167</v>
      </c>
      <c r="CC203" s="5">
        <f t="shared" si="328"/>
        <v>-0.57777002438907976</v>
      </c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</row>
    <row r="204" spans="2:190" x14ac:dyDescent="0.2">
      <c r="B204" s="3"/>
      <c r="C204" s="2" t="s">
        <v>15</v>
      </c>
      <c r="D204" s="5">
        <f t="shared" si="334"/>
        <v>-0.31642321671165613</v>
      </c>
      <c r="E204" s="5">
        <f t="shared" si="335"/>
        <v>-0.30991471777335683</v>
      </c>
      <c r="F204" s="5">
        <f t="shared" si="336"/>
        <v>-0.37735763259415989</v>
      </c>
      <c r="G204" s="5">
        <f t="shared" si="337"/>
        <v>-0.3914962063278693</v>
      </c>
      <c r="H204" s="5">
        <f t="shared" si="338"/>
        <v>-0.33903512847536793</v>
      </c>
      <c r="I204" s="5">
        <f t="shared" si="339"/>
        <v>-0.38595322284197109</v>
      </c>
      <c r="J204" s="5">
        <f t="shared" si="340"/>
        <v>-0.32679511944069406</v>
      </c>
      <c r="K204" s="5">
        <f t="shared" si="341"/>
        <v>-0.37994201938042832</v>
      </c>
      <c r="L204" s="5">
        <f t="shared" si="342"/>
        <v>-0.40233838586662951</v>
      </c>
      <c r="M204" s="5">
        <f t="shared" si="343"/>
        <v>-0.22216384435974385</v>
      </c>
      <c r="N204" s="5">
        <f t="shared" si="344"/>
        <v>-0.14732339988605964</v>
      </c>
      <c r="O204" s="5">
        <f t="shared" si="345"/>
        <v>-0.31270871429996339</v>
      </c>
      <c r="P204" s="5">
        <f t="shared" si="346"/>
        <v>-0.33016686829567082</v>
      </c>
      <c r="Q204" s="5">
        <f t="shared" si="347"/>
        <v>-0.38449808342325048</v>
      </c>
      <c r="R204" s="5">
        <f t="shared" si="348"/>
        <v>-0.34749948696304928</v>
      </c>
      <c r="S204" s="5">
        <f t="shared" si="349"/>
        <v>-0.32444847251490605</v>
      </c>
      <c r="T204" s="5">
        <f t="shared" si="350"/>
        <v>-0.44549724642220245</v>
      </c>
      <c r="U204" s="5">
        <f t="shared" si="268"/>
        <v>-0.33048735352751196</v>
      </c>
      <c r="V204" s="5">
        <f t="shared" si="269"/>
        <v>-0.26862045857067629</v>
      </c>
      <c r="W204" s="5">
        <f t="shared" si="270"/>
        <v>-0.46102718535966009</v>
      </c>
      <c r="X204" s="5">
        <f t="shared" si="271"/>
        <v>-0.38718343757515084</v>
      </c>
      <c r="Y204" s="5">
        <f t="shared" si="272"/>
        <v>-0.27299113724447543</v>
      </c>
      <c r="Z204" s="5">
        <f t="shared" si="273"/>
        <v>-0.26624702301939462</v>
      </c>
      <c r="AA204" s="5">
        <f t="shared" si="274"/>
        <v>-0.57685437876131263</v>
      </c>
      <c r="AB204" s="5">
        <f t="shared" si="275"/>
        <v>-0.43387069968422798</v>
      </c>
      <c r="AC204" s="5">
        <f t="shared" si="276"/>
        <v>-0.42081105191775403</v>
      </c>
      <c r="AD204" s="5">
        <f t="shared" si="277"/>
        <v>-0.17415560114071124</v>
      </c>
      <c r="AE204" s="5">
        <f t="shared" si="278"/>
        <v>-0.40420178112805261</v>
      </c>
      <c r="AF204" s="5">
        <f t="shared" si="279"/>
        <v>-0.26006013434829239</v>
      </c>
      <c r="AG204" s="5">
        <f t="shared" si="280"/>
        <v>-0.27491560341700988</v>
      </c>
      <c r="AH204" s="5">
        <f t="shared" si="281"/>
        <v>-0.25868603628654291</v>
      </c>
      <c r="AI204" s="5">
        <f t="shared" si="282"/>
        <v>-0.36805183999986735</v>
      </c>
      <c r="AJ204" s="5">
        <f t="shared" si="283"/>
        <v>-0.44148102378017295</v>
      </c>
      <c r="AK204" s="5">
        <f t="shared" si="284"/>
        <v>-0.43209961056710716</v>
      </c>
      <c r="AL204" s="5">
        <f t="shared" si="285"/>
        <v>-0.34517121931281863</v>
      </c>
      <c r="AM204" s="5">
        <f t="shared" si="286"/>
        <v>-0.23158491081062277</v>
      </c>
      <c r="AN204" s="5">
        <f t="shared" si="287"/>
        <v>-0.32259006859919653</v>
      </c>
      <c r="AO204" s="5">
        <f t="shared" si="288"/>
        <v>-0.46148256336672916</v>
      </c>
      <c r="AP204" s="5">
        <f t="shared" si="289"/>
        <v>-0.38926979923490257</v>
      </c>
      <c r="AQ204" s="5">
        <f t="shared" si="290"/>
        <v>-0.32091296429071786</v>
      </c>
      <c r="AR204" s="5">
        <f t="shared" si="291"/>
        <v>-0.38943109028028372</v>
      </c>
      <c r="AS204" s="5">
        <f t="shared" si="292"/>
        <v>-0.39937170471994826</v>
      </c>
      <c r="AT204" s="5">
        <f t="shared" si="293"/>
        <v>-0.19703074648998567</v>
      </c>
      <c r="AU204" s="5">
        <f t="shared" si="294"/>
        <v>-0.53820204418133633</v>
      </c>
      <c r="AV204" s="5">
        <f t="shared" si="295"/>
        <v>-0.43433288382291324</v>
      </c>
      <c r="AW204" s="5">
        <f t="shared" si="296"/>
        <v>-0.44036787001013405</v>
      </c>
      <c r="AX204" s="5">
        <f t="shared" si="297"/>
        <v>-0.42625134706154971</v>
      </c>
      <c r="AY204" s="5">
        <f t="shared" si="298"/>
        <v>-0.44518524247022739</v>
      </c>
      <c r="AZ204" s="5">
        <f t="shared" si="299"/>
        <v>-0.42048095410919367</v>
      </c>
      <c r="BA204" s="5">
        <f t="shared" si="300"/>
        <v>-0.49324683529893898</v>
      </c>
      <c r="BB204" s="5">
        <f t="shared" si="301"/>
        <v>-0.30373456358309858</v>
      </c>
      <c r="BC204" s="5">
        <f t="shared" si="302"/>
        <v>-0.3164178163786539</v>
      </c>
      <c r="BD204" s="5">
        <f t="shared" si="303"/>
        <v>-0.21136348875944397</v>
      </c>
      <c r="BE204" s="5">
        <f t="shared" si="304"/>
        <v>-0.27886188574484305</v>
      </c>
      <c r="BF204" s="5">
        <f t="shared" si="305"/>
        <v>-0.58276667137112848</v>
      </c>
      <c r="BG204" s="5">
        <f t="shared" si="306"/>
        <v>-0.13150913697099151</v>
      </c>
      <c r="BH204" s="5">
        <f t="shared" si="307"/>
        <v>-0.4258961207035602</v>
      </c>
      <c r="BI204" s="5">
        <f t="shared" si="308"/>
        <v>-0.37455234498770079</v>
      </c>
      <c r="BJ204" s="5">
        <f t="shared" si="309"/>
        <v>-0.17939910185442626</v>
      </c>
      <c r="BK204" s="5">
        <f t="shared" si="310"/>
        <v>-0.23103822354745071</v>
      </c>
      <c r="BL204" s="5">
        <f t="shared" si="311"/>
        <v>-0.50506232256463901</v>
      </c>
      <c r="BM204" s="5">
        <f t="shared" si="312"/>
        <v>-0.41558502431890548</v>
      </c>
      <c r="BN204" s="5">
        <f t="shared" si="313"/>
        <v>-0.37564510997869982</v>
      </c>
      <c r="BO204" s="5">
        <f t="shared" si="314"/>
        <v>-0.40190744003005335</v>
      </c>
      <c r="BP204" s="5">
        <f t="shared" si="315"/>
        <v>-0.30877813348893812</v>
      </c>
      <c r="BQ204" s="5">
        <f t="shared" si="316"/>
        <v>-0.32608897277843035</v>
      </c>
      <c r="BR204" s="5">
        <f t="shared" si="317"/>
        <v>-0.30898014278662805</v>
      </c>
      <c r="BS204" s="5">
        <f t="shared" si="318"/>
        <v>-0.38568535387809266</v>
      </c>
      <c r="BT204" s="5">
        <f t="shared" si="319"/>
        <v>-0.52337844273416989</v>
      </c>
      <c r="BU204" s="5">
        <f t="shared" si="320"/>
        <v>-0.42670010780542467</v>
      </c>
      <c r="BV204" s="5">
        <f t="shared" si="321"/>
        <v>-0.42425145578257173</v>
      </c>
      <c r="BW204" s="5">
        <f t="shared" si="322"/>
        <v>-0.44131614096614347</v>
      </c>
      <c r="BX204" s="5">
        <f t="shared" si="323"/>
        <v>-0.53187996508551139</v>
      </c>
      <c r="BY204" s="5">
        <f t="shared" si="324"/>
        <v>-0.3333734626473005</v>
      </c>
      <c r="BZ204" s="5">
        <f t="shared" si="325"/>
        <v>-0.30800034493430911</v>
      </c>
      <c r="CA204" s="5">
        <f t="shared" si="326"/>
        <v>-0.54482990827497846</v>
      </c>
      <c r="CB204" s="5">
        <f t="shared" si="327"/>
        <v>-0.67447506548842928</v>
      </c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</row>
    <row r="205" spans="2:190" x14ac:dyDescent="0.2">
      <c r="B205" s="3"/>
      <c r="C205" s="2" t="s">
        <v>16</v>
      </c>
      <c r="D205" s="5">
        <f t="shared" si="334"/>
        <v>-0.36008313506860762</v>
      </c>
      <c r="E205" s="5">
        <f t="shared" si="335"/>
        <v>-0.32607445062752688</v>
      </c>
      <c r="F205" s="5">
        <f t="shared" si="336"/>
        <v>-0.38892401491646922</v>
      </c>
      <c r="G205" s="5">
        <f t="shared" si="337"/>
        <v>-0.35209449428774287</v>
      </c>
      <c r="H205" s="5">
        <f t="shared" si="338"/>
        <v>-0.37249068458464607</v>
      </c>
      <c r="I205" s="5">
        <f t="shared" si="339"/>
        <v>-0.4534894108013548</v>
      </c>
      <c r="J205" s="5">
        <f t="shared" si="340"/>
        <v>-0.38509430935607641</v>
      </c>
      <c r="K205" s="5">
        <f t="shared" si="341"/>
        <v>-0.40774898706522511</v>
      </c>
      <c r="L205" s="5">
        <f t="shared" si="342"/>
        <v>-0.40841568673351797</v>
      </c>
      <c r="M205" s="5">
        <f t="shared" si="343"/>
        <v>-0.21192666448740397</v>
      </c>
      <c r="N205" s="5">
        <f t="shared" si="344"/>
        <v>-0.19617713898072686</v>
      </c>
      <c r="O205" s="5">
        <f t="shared" si="345"/>
        <v>-0.35272267845862282</v>
      </c>
      <c r="P205" s="5">
        <f t="shared" si="346"/>
        <v>-0.37892171036819011</v>
      </c>
      <c r="Q205" s="5">
        <f t="shared" si="347"/>
        <v>-0.38838786982777646</v>
      </c>
      <c r="R205" s="5">
        <f t="shared" si="348"/>
        <v>-0.39451497553741455</v>
      </c>
      <c r="S205" s="5">
        <f t="shared" si="349"/>
        <v>-0.32894608810724557</v>
      </c>
      <c r="T205" s="5">
        <f t="shared" si="350"/>
        <v>-0.38306145790774954</v>
      </c>
      <c r="U205" s="5">
        <f t="shared" si="268"/>
        <v>-0.31815279955464532</v>
      </c>
      <c r="V205" s="5">
        <f t="shared" si="269"/>
        <v>-0.28682727948169895</v>
      </c>
      <c r="W205" s="5">
        <f t="shared" si="270"/>
        <v>-0.41278843194369513</v>
      </c>
      <c r="X205" s="5">
        <f t="shared" si="271"/>
        <v>-0.42732823561844163</v>
      </c>
      <c r="Y205" s="5">
        <f t="shared" si="272"/>
        <v>-0.29787722662521976</v>
      </c>
      <c r="Z205" s="5">
        <f t="shared" si="273"/>
        <v>-0.31103681390470928</v>
      </c>
      <c r="AA205" s="5">
        <f t="shared" si="274"/>
        <v>-0.60696258391440117</v>
      </c>
      <c r="AB205" s="5">
        <f t="shared" si="275"/>
        <v>-0.42224589852560601</v>
      </c>
      <c r="AC205" s="5">
        <f t="shared" si="276"/>
        <v>-0.38907535187939191</v>
      </c>
      <c r="AD205" s="5">
        <f t="shared" si="277"/>
        <v>-0.17110269272649226</v>
      </c>
      <c r="AE205" s="5">
        <f t="shared" si="278"/>
        <v>-0.35442998058816982</v>
      </c>
      <c r="AF205" s="5">
        <f t="shared" si="279"/>
        <v>-0.29603644027466186</v>
      </c>
      <c r="AG205" s="5">
        <f t="shared" si="280"/>
        <v>-0.32507195361033558</v>
      </c>
      <c r="AH205" s="5">
        <f t="shared" si="281"/>
        <v>-0.31591885380208079</v>
      </c>
      <c r="AI205" s="5">
        <f t="shared" si="282"/>
        <v>-0.3791668870290032</v>
      </c>
      <c r="AJ205" s="5">
        <f t="shared" si="283"/>
        <v>-0.47036273635411097</v>
      </c>
      <c r="AK205" s="5">
        <f t="shared" si="284"/>
        <v>-0.43677227869703944</v>
      </c>
      <c r="AL205" s="5">
        <f t="shared" si="285"/>
        <v>-0.38520901511069316</v>
      </c>
      <c r="AM205" s="5">
        <f t="shared" si="286"/>
        <v>-0.26955561106375736</v>
      </c>
      <c r="AN205" s="5">
        <f t="shared" si="287"/>
        <v>-0.37620747696741519</v>
      </c>
      <c r="AO205" s="5">
        <f t="shared" si="288"/>
        <v>-0.47184665966388001</v>
      </c>
      <c r="AP205" s="5">
        <f t="shared" si="289"/>
        <v>-0.40567166709602981</v>
      </c>
      <c r="AQ205" s="5">
        <f t="shared" si="290"/>
        <v>-0.33143567996065026</v>
      </c>
      <c r="AR205" s="5">
        <f t="shared" si="291"/>
        <v>-0.42524469160291667</v>
      </c>
      <c r="AS205" s="5">
        <f t="shared" si="292"/>
        <v>-0.39951142323472077</v>
      </c>
      <c r="AT205" s="5">
        <f t="shared" si="293"/>
        <v>-0.24438801699635937</v>
      </c>
      <c r="AU205" s="5">
        <f t="shared" si="294"/>
        <v>-0.53959454044409827</v>
      </c>
      <c r="AV205" s="5">
        <f t="shared" si="295"/>
        <v>-0.47843570373805544</v>
      </c>
      <c r="AW205" s="5">
        <f t="shared" si="296"/>
        <v>-0.43749141315550699</v>
      </c>
      <c r="AX205" s="5">
        <f t="shared" si="297"/>
        <v>-0.45611222850663463</v>
      </c>
      <c r="AY205" s="5">
        <f t="shared" si="298"/>
        <v>-0.45994082606889769</v>
      </c>
      <c r="AZ205" s="5">
        <f t="shared" si="299"/>
        <v>-0.46448680169295076</v>
      </c>
      <c r="BA205" s="5">
        <f t="shared" si="300"/>
        <v>-0.50318803788534217</v>
      </c>
      <c r="BB205" s="5">
        <f t="shared" si="301"/>
        <v>-0.29896558654642652</v>
      </c>
      <c r="BC205" s="5">
        <f t="shared" si="302"/>
        <v>-0.47108154688302134</v>
      </c>
      <c r="BD205" s="5">
        <f t="shared" si="303"/>
        <v>-0.32116320810690724</v>
      </c>
      <c r="BE205" s="5">
        <f t="shared" si="304"/>
        <v>-0.19767850280828042</v>
      </c>
      <c r="BF205" s="5">
        <f t="shared" si="305"/>
        <v>-0.59553694139507951</v>
      </c>
      <c r="BG205" s="5">
        <f t="shared" si="306"/>
        <v>2.3938742846162795E-2</v>
      </c>
      <c r="BH205" s="5">
        <f t="shared" si="307"/>
        <v>-0.45672012251009064</v>
      </c>
      <c r="BI205" s="5">
        <f t="shared" si="308"/>
        <v>-0.34794624410030905</v>
      </c>
      <c r="BJ205" s="5">
        <f t="shared" si="309"/>
        <v>-0.20194088155029177</v>
      </c>
      <c r="BK205" s="5">
        <f t="shared" si="310"/>
        <v>-0.23798008867371259</v>
      </c>
      <c r="BL205" s="5">
        <f t="shared" si="311"/>
        <v>-0.52343746017288573</v>
      </c>
      <c r="BM205" s="5">
        <f t="shared" si="312"/>
        <v>-0.46057268905814291</v>
      </c>
      <c r="BN205" s="5">
        <f t="shared" si="313"/>
        <v>-0.42086002763094899</v>
      </c>
      <c r="BO205" s="5">
        <f t="shared" si="314"/>
        <v>-0.43396977886709048</v>
      </c>
      <c r="BP205" s="5">
        <f t="shared" si="315"/>
        <v>-0.21175542795179519</v>
      </c>
      <c r="BQ205" s="5">
        <f t="shared" si="316"/>
        <v>-0.34269083037446701</v>
      </c>
      <c r="BR205" s="5">
        <f t="shared" si="317"/>
        <v>-0.34467542101097792</v>
      </c>
      <c r="BS205" s="5">
        <f t="shared" si="318"/>
        <v>-0.35442413519065541</v>
      </c>
      <c r="BT205" s="5">
        <f t="shared" si="319"/>
        <v>-0.55868391098036818</v>
      </c>
      <c r="BU205" s="5">
        <f t="shared" si="320"/>
        <v>-0.51742458984560591</v>
      </c>
      <c r="BV205" s="5">
        <f t="shared" si="321"/>
        <v>-0.46633504218225402</v>
      </c>
      <c r="BW205" s="5">
        <f t="shared" si="322"/>
        <v>-0.47939627185724049</v>
      </c>
      <c r="BX205" s="5">
        <f t="shared" si="323"/>
        <v>-0.53184961846342882</v>
      </c>
      <c r="BY205" s="5">
        <f t="shared" si="324"/>
        <v>-0.34701896775976637</v>
      </c>
      <c r="BZ205" s="5">
        <f t="shared" si="325"/>
        <v>-0.33627598967117789</v>
      </c>
      <c r="CA205" s="5">
        <f t="shared" si="326"/>
        <v>-0.65535447133595004</v>
      </c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</row>
    <row r="206" spans="2:190" x14ac:dyDescent="0.2">
      <c r="B206" s="3"/>
      <c r="C206" s="2" t="s">
        <v>17</v>
      </c>
      <c r="D206" s="5">
        <f t="shared" si="334"/>
        <v>-0.36235557629576354</v>
      </c>
      <c r="E206" s="5">
        <f t="shared" si="335"/>
        <v>-0.35706193064965142</v>
      </c>
      <c r="F206" s="5">
        <f t="shared" si="336"/>
        <v>-0.43019267638485531</v>
      </c>
      <c r="G206" s="5">
        <f t="shared" si="337"/>
        <v>-0.40073052159133105</v>
      </c>
      <c r="H206" s="5">
        <f t="shared" si="338"/>
        <v>-0.36851178881436369</v>
      </c>
      <c r="I206" s="5">
        <f t="shared" si="339"/>
        <v>-0.45280668265370688</v>
      </c>
      <c r="J206" s="5">
        <f t="shared" si="340"/>
        <v>-0.34876997362100698</v>
      </c>
      <c r="K206" s="5">
        <f t="shared" si="341"/>
        <v>-0.38892966082939007</v>
      </c>
      <c r="L206" s="5">
        <f t="shared" si="342"/>
        <v>-0.40390446265625624</v>
      </c>
      <c r="M206" s="5">
        <f t="shared" si="343"/>
        <v>-0.33796787416927787</v>
      </c>
      <c r="N206" s="5">
        <f t="shared" si="344"/>
        <v>-0.16957467500788242</v>
      </c>
      <c r="O206" s="5">
        <f t="shared" si="345"/>
        <v>-0.39566574527677806</v>
      </c>
      <c r="P206" s="5">
        <f t="shared" si="346"/>
        <v>-0.3223026002323211</v>
      </c>
      <c r="Q206" s="5">
        <f t="shared" si="347"/>
        <v>-0.48098203445267779</v>
      </c>
      <c r="R206" s="5">
        <f t="shared" si="348"/>
        <v>-0.44134635202784839</v>
      </c>
      <c r="S206" s="5">
        <f t="shared" si="349"/>
        <v>-0.33341801084984252</v>
      </c>
      <c r="T206" s="5">
        <f t="shared" si="350"/>
        <v>-0.32636537481327893</v>
      </c>
      <c r="U206" s="5">
        <f t="shared" si="268"/>
        <v>-0.35942624834651854</v>
      </c>
      <c r="V206" s="5">
        <f t="shared" si="269"/>
        <v>-0.29920645739549445</v>
      </c>
      <c r="W206" s="5">
        <f t="shared" si="270"/>
        <v>-0.45751462453350367</v>
      </c>
      <c r="X206" s="5">
        <f t="shared" si="271"/>
        <v>-0.43677513811470581</v>
      </c>
      <c r="Y206" s="5">
        <f t="shared" si="272"/>
        <v>-0.27472125895095745</v>
      </c>
      <c r="Z206" s="5">
        <f t="shared" si="273"/>
        <v>-0.34263853727834737</v>
      </c>
      <c r="AA206" s="5">
        <f t="shared" si="274"/>
        <v>-0.61077663430397677</v>
      </c>
      <c r="AB206" s="5">
        <f t="shared" si="275"/>
        <v>-0.41822631576125707</v>
      </c>
      <c r="AC206" s="5">
        <f t="shared" si="276"/>
        <v>-0.44253851232135843</v>
      </c>
      <c r="AD206" s="5">
        <f t="shared" si="277"/>
        <v>-0.12353518931763501</v>
      </c>
      <c r="AE206" s="5">
        <f t="shared" si="278"/>
        <v>-0.41544679989852262</v>
      </c>
      <c r="AF206" s="5">
        <f t="shared" si="279"/>
        <v>-0.35732198193337861</v>
      </c>
      <c r="AG206" s="5">
        <f t="shared" si="280"/>
        <v>-0.35555511565248188</v>
      </c>
      <c r="AH206" s="5">
        <f t="shared" si="281"/>
        <v>-0.30620235605876639</v>
      </c>
      <c r="AI206" s="5">
        <f t="shared" si="282"/>
        <v>-0.45141983472768948</v>
      </c>
      <c r="AJ206" s="5">
        <f t="shared" si="283"/>
        <v>-0.48856447716456841</v>
      </c>
      <c r="AK206" s="5">
        <f t="shared" si="284"/>
        <v>-0.47569215892308758</v>
      </c>
      <c r="AL206" s="5">
        <f t="shared" si="285"/>
        <v>-0.38487411974359076</v>
      </c>
      <c r="AM206" s="5">
        <f t="shared" si="286"/>
        <v>-0.28183782465400453</v>
      </c>
      <c r="AN206" s="5">
        <f t="shared" si="287"/>
        <v>-0.39264353644678263</v>
      </c>
      <c r="AO206" s="5">
        <f t="shared" si="288"/>
        <v>-0.4270743916185426</v>
      </c>
      <c r="AP206" s="5">
        <f t="shared" si="289"/>
        <v>-0.41282883837343171</v>
      </c>
      <c r="AQ206" s="5">
        <f t="shared" si="290"/>
        <v>-0.32642591843170116</v>
      </c>
      <c r="AR206" s="5">
        <f t="shared" si="291"/>
        <v>-0.49371476070528453</v>
      </c>
      <c r="AS206" s="5">
        <f t="shared" si="292"/>
        <v>-0.42096856197475285</v>
      </c>
      <c r="AT206" s="5">
        <f t="shared" si="293"/>
        <v>-0.26762908867955015</v>
      </c>
      <c r="AU206" s="5">
        <f t="shared" si="294"/>
        <v>-0.58964995360632555</v>
      </c>
      <c r="AV206" s="5">
        <f t="shared" si="295"/>
        <v>-0.48056804336860259</v>
      </c>
      <c r="AW206" s="5">
        <f t="shared" si="296"/>
        <v>-0.47391170804667648</v>
      </c>
      <c r="AX206" s="5">
        <f t="shared" si="297"/>
        <v>-0.45414310012013881</v>
      </c>
      <c r="AY206" s="5">
        <f t="shared" si="298"/>
        <v>-0.48056031957639556</v>
      </c>
      <c r="AZ206" s="5">
        <f t="shared" si="299"/>
        <v>-0.41445420532079308</v>
      </c>
      <c r="BA206" s="5">
        <f t="shared" si="300"/>
        <v>-0.5052559651199855</v>
      </c>
      <c r="BB206" s="5">
        <f t="shared" si="301"/>
        <v>-0.32631779603531286</v>
      </c>
      <c r="BC206" s="5">
        <f t="shared" si="302"/>
        <v>-0.48698696806016961</v>
      </c>
      <c r="BD206" s="5">
        <f t="shared" si="303"/>
        <v>-0.3168241690155148</v>
      </c>
      <c r="BE206" s="5">
        <f t="shared" si="304"/>
        <v>-0.28875795936388959</v>
      </c>
      <c r="BF206" s="5">
        <f t="shared" si="305"/>
        <v>-0.60731016064781995</v>
      </c>
      <c r="BG206" s="5">
        <f t="shared" si="306"/>
        <v>8.1448247779599497E-2</v>
      </c>
      <c r="BH206" s="5">
        <f t="shared" si="307"/>
        <v>-0.47316583076680768</v>
      </c>
      <c r="BI206" s="5">
        <f t="shared" si="308"/>
        <v>-0.40518335129965949</v>
      </c>
      <c r="BJ206" s="5">
        <f t="shared" si="309"/>
        <v>-0.24114417755918899</v>
      </c>
      <c r="BK206" s="5">
        <f t="shared" si="310"/>
        <v>-0.30386621721073953</v>
      </c>
      <c r="BL206" s="5">
        <f t="shared" si="311"/>
        <v>-0.52802970973218033</v>
      </c>
      <c r="BM206" s="5">
        <f t="shared" si="312"/>
        <v>-0.42286696910420213</v>
      </c>
      <c r="BN206" s="5">
        <f t="shared" si="313"/>
        <v>-0.47476497477267671</v>
      </c>
      <c r="BO206" s="5">
        <f t="shared" si="314"/>
        <v>-0.46401982646373352</v>
      </c>
      <c r="BP206" s="5">
        <f t="shared" si="315"/>
        <v>-0.18355305365267291</v>
      </c>
      <c r="BQ206" s="5">
        <f t="shared" si="316"/>
        <v>-0.38604603071941146</v>
      </c>
      <c r="BR206" s="5">
        <f t="shared" si="317"/>
        <v>-0.30589608398434814</v>
      </c>
      <c r="BS206" s="5">
        <f t="shared" si="318"/>
        <v>-0.48111439324646504</v>
      </c>
      <c r="BT206" s="5">
        <f t="shared" si="319"/>
        <v>-0.57327715347033215</v>
      </c>
      <c r="BU206" s="5">
        <f t="shared" si="320"/>
        <v>-0.52160193343411521</v>
      </c>
      <c r="BV206" s="5">
        <f t="shared" si="321"/>
        <v>-0.51589052859276086</v>
      </c>
      <c r="BW206" s="5">
        <f t="shared" si="322"/>
        <v>-0.46379317918954971</v>
      </c>
      <c r="BX206" s="5">
        <f t="shared" si="323"/>
        <v>-0.5722128142309163</v>
      </c>
      <c r="BY206" s="5">
        <f t="shared" si="324"/>
        <v>-0.3409876681255628</v>
      </c>
      <c r="BZ206" s="5">
        <f t="shared" si="325"/>
        <v>-0.51100283697754523</v>
      </c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</row>
    <row r="207" spans="2:190" x14ac:dyDescent="0.2">
      <c r="B207" s="3"/>
      <c r="C207" s="2" t="s">
        <v>18</v>
      </c>
      <c r="D207" s="5">
        <f t="shared" si="334"/>
        <v>-0.35342256058207094</v>
      </c>
      <c r="E207" s="5">
        <f t="shared" si="335"/>
        <v>-0.3835293686227414</v>
      </c>
      <c r="F207" s="5">
        <f t="shared" si="336"/>
        <v>-0.46288676059711942</v>
      </c>
      <c r="G207" s="5">
        <f t="shared" si="337"/>
        <v>-0.36372779852892895</v>
      </c>
      <c r="H207" s="5">
        <f t="shared" si="338"/>
        <v>-0.39491420068487998</v>
      </c>
      <c r="I207" s="5">
        <f t="shared" si="339"/>
        <v>-0.48421573996777773</v>
      </c>
      <c r="J207" s="5">
        <f t="shared" si="340"/>
        <v>-0.35128731268464186</v>
      </c>
      <c r="K207" s="5">
        <f t="shared" si="341"/>
        <v>-0.43265389199321697</v>
      </c>
      <c r="L207" s="5">
        <f t="shared" si="342"/>
        <v>-0.44645128654274463</v>
      </c>
      <c r="M207" s="5">
        <f t="shared" si="343"/>
        <v>-0.38498754732718177</v>
      </c>
      <c r="N207" s="5">
        <f t="shared" si="344"/>
        <v>-0.18419882235069468</v>
      </c>
      <c r="O207" s="5">
        <f t="shared" si="345"/>
        <v>-0.39936496326096349</v>
      </c>
      <c r="P207" s="5">
        <f t="shared" si="346"/>
        <v>-0.36368132204881898</v>
      </c>
      <c r="Q207" s="5">
        <f t="shared" si="347"/>
        <v>-0.52196343302711823</v>
      </c>
      <c r="R207" s="5">
        <f t="shared" si="348"/>
        <v>-0.41956383140912806</v>
      </c>
      <c r="S207" s="5">
        <f t="shared" si="349"/>
        <v>-0.34637459757908023</v>
      </c>
      <c r="T207" s="5">
        <f t="shared" si="350"/>
        <v>-0.41308777986207096</v>
      </c>
      <c r="U207" s="5">
        <f t="shared" si="268"/>
        <v>-0.3831327364627331</v>
      </c>
      <c r="V207" s="5">
        <f t="shared" si="269"/>
        <v>-0.34914660567375577</v>
      </c>
      <c r="W207" s="5">
        <f t="shared" si="270"/>
        <v>-0.4608679319033202</v>
      </c>
      <c r="X207" s="5">
        <f t="shared" si="271"/>
        <v>-0.39899916124276841</v>
      </c>
      <c r="Y207" s="5">
        <f t="shared" si="272"/>
        <v>-0.29404985982575821</v>
      </c>
      <c r="Z207" s="5">
        <f t="shared" si="273"/>
        <v>-0.33482788555115928</v>
      </c>
      <c r="AA207" s="5">
        <f t="shared" si="274"/>
        <v>-0.63483744310082324</v>
      </c>
      <c r="AB207" s="5">
        <f t="shared" si="275"/>
        <v>-0.47974738241648662</v>
      </c>
      <c r="AC207" s="5">
        <f t="shared" si="276"/>
        <v>-0.46351097046116113</v>
      </c>
      <c r="AD207" s="5">
        <f t="shared" si="277"/>
        <v>-0.18327686206077842</v>
      </c>
      <c r="AE207" s="5">
        <f t="shared" si="278"/>
        <v>-0.40457417970052761</v>
      </c>
      <c r="AF207" s="5">
        <f t="shared" si="279"/>
        <v>-0.38930450744442174</v>
      </c>
      <c r="AG207" s="5">
        <f t="shared" si="280"/>
        <v>-0.35345373794675394</v>
      </c>
      <c r="AH207" s="5">
        <f t="shared" si="281"/>
        <v>-0.35829956662022622</v>
      </c>
      <c r="AI207" s="5">
        <f t="shared" si="282"/>
        <v>-0.41225731928352494</v>
      </c>
      <c r="AJ207" s="5">
        <f t="shared" si="283"/>
        <v>-0.49688644226734874</v>
      </c>
      <c r="AK207" s="5">
        <f t="shared" si="284"/>
        <v>-0.47683197418780382</v>
      </c>
      <c r="AL207" s="5">
        <f t="shared" si="285"/>
        <v>-0.40343002463525363</v>
      </c>
      <c r="AM207" s="5">
        <f t="shared" si="286"/>
        <v>-0.27085604806209124</v>
      </c>
      <c r="AN207" s="5">
        <f t="shared" si="287"/>
        <v>-0.5491284072228092</v>
      </c>
      <c r="AO207" s="5">
        <f t="shared" si="288"/>
        <v>-0.3666248476618027</v>
      </c>
      <c r="AP207" s="5">
        <f t="shared" si="289"/>
        <v>-0.43947190533753444</v>
      </c>
      <c r="AQ207" s="5">
        <f t="shared" si="290"/>
        <v>-0.31885955152920509</v>
      </c>
      <c r="AR207" s="5">
        <f t="shared" si="291"/>
        <v>-0.53216226012967238</v>
      </c>
      <c r="AS207" s="5">
        <f t="shared" si="292"/>
        <v>-0.42301109561368455</v>
      </c>
      <c r="AT207" s="5">
        <f t="shared" si="293"/>
        <v>-0.30787899599806073</v>
      </c>
      <c r="AU207" s="5">
        <f t="shared" si="294"/>
        <v>-0.59033630846446072</v>
      </c>
      <c r="AV207" s="5">
        <f t="shared" si="295"/>
        <v>-0.5076274392550737</v>
      </c>
      <c r="AW207" s="5">
        <f t="shared" si="296"/>
        <v>-0.49323660076015724</v>
      </c>
      <c r="AX207" s="5">
        <f t="shared" si="297"/>
        <v>-0.50617506995238792</v>
      </c>
      <c r="AY207" s="5">
        <f t="shared" si="298"/>
        <v>-0.50580702456122739</v>
      </c>
      <c r="AZ207" s="5">
        <f t="shared" si="299"/>
        <v>-0.4938377100035018</v>
      </c>
      <c r="BA207" s="5">
        <f t="shared" si="300"/>
        <v>-0.53340694868175398</v>
      </c>
      <c r="BB207" s="5">
        <f t="shared" si="301"/>
        <v>-0.35668799858747247</v>
      </c>
      <c r="BC207" s="5">
        <f t="shared" si="302"/>
        <v>-0.50890768856994706</v>
      </c>
      <c r="BD207" s="5">
        <f t="shared" si="303"/>
        <v>-0.27844910283842189</v>
      </c>
      <c r="BE207" s="5">
        <f t="shared" si="304"/>
        <v>-0.39686600448282533</v>
      </c>
      <c r="BF207" s="5">
        <f t="shared" si="305"/>
        <v>-0.62955488674659388</v>
      </c>
      <c r="BG207" s="5">
        <f t="shared" si="306"/>
        <v>4.8184819562810663E-2</v>
      </c>
      <c r="BH207" s="5">
        <f t="shared" si="307"/>
        <v>-0.48995383100211204</v>
      </c>
      <c r="BI207" s="5">
        <f t="shared" si="308"/>
        <v>-0.40929349231748496</v>
      </c>
      <c r="BJ207" s="5">
        <f t="shared" si="309"/>
        <v>-0.29032699483233637</v>
      </c>
      <c r="BK207" s="5">
        <f t="shared" si="310"/>
        <v>-0.35995362854874507</v>
      </c>
      <c r="BL207" s="5">
        <f t="shared" si="311"/>
        <v>-0.54763195413275878</v>
      </c>
      <c r="BM207" s="5">
        <f t="shared" si="312"/>
        <v>-0.45706247138635692</v>
      </c>
      <c r="BN207" s="5">
        <f t="shared" si="313"/>
        <v>-0.45432254765764907</v>
      </c>
      <c r="BO207" s="5">
        <f t="shared" si="314"/>
        <v>-0.49093256595144052</v>
      </c>
      <c r="BP207" s="5">
        <f t="shared" si="315"/>
        <v>-0.31060818658591743</v>
      </c>
      <c r="BQ207" s="5">
        <f t="shared" si="316"/>
        <v>-0.40555565821758188</v>
      </c>
      <c r="BR207" s="5">
        <f t="shared" si="317"/>
        <v>-0.38631600572470143</v>
      </c>
      <c r="BS207" s="5">
        <f t="shared" si="318"/>
        <v>-0.48238442968316569</v>
      </c>
      <c r="BT207" s="5">
        <f t="shared" si="319"/>
        <v>-0.47955649448897086</v>
      </c>
      <c r="BU207" s="5">
        <f t="shared" si="320"/>
        <v>-0.52725675376529346</v>
      </c>
      <c r="BV207" s="5">
        <f t="shared" si="321"/>
        <v>-0.51111456243251152</v>
      </c>
      <c r="BW207" s="5">
        <f t="shared" si="322"/>
        <v>-0.49839144325274704</v>
      </c>
      <c r="BX207" s="5">
        <f t="shared" si="323"/>
        <v>-0.58965085442206855</v>
      </c>
      <c r="BY207" s="5">
        <f t="shared" si="324"/>
        <v>-0.4548491155376132</v>
      </c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</row>
    <row r="208" spans="2:190" x14ac:dyDescent="0.2">
      <c r="B208" s="3"/>
      <c r="C208" s="2" t="s">
        <v>19</v>
      </c>
      <c r="D208" s="5">
        <f t="shared" si="334"/>
        <v>-0.32508391474175707</v>
      </c>
      <c r="E208" s="5">
        <f t="shared" si="335"/>
        <v>-0.40010248688259575</v>
      </c>
      <c r="F208" s="5">
        <f t="shared" si="336"/>
        <v>-0.42939802199041643</v>
      </c>
      <c r="G208" s="5">
        <f t="shared" si="337"/>
        <v>-0.41445533607042734</v>
      </c>
      <c r="H208" s="5">
        <f t="shared" si="338"/>
        <v>-0.41198309845219067</v>
      </c>
      <c r="I208" s="5">
        <f t="shared" si="339"/>
        <v>-0.44444219940553731</v>
      </c>
      <c r="J208" s="5">
        <f t="shared" si="340"/>
        <v>-0.32597194558441506</v>
      </c>
      <c r="K208" s="5">
        <f t="shared" si="341"/>
        <v>-0.47385218689882325</v>
      </c>
      <c r="L208" s="5">
        <f t="shared" si="342"/>
        <v>-0.45234265741321861</v>
      </c>
      <c r="M208" s="5">
        <f t="shared" si="343"/>
        <v>-0.37633564801681735</v>
      </c>
      <c r="N208" s="5">
        <f t="shared" si="344"/>
        <v>-9.2583847662306443E-2</v>
      </c>
      <c r="O208" s="5">
        <f t="shared" si="345"/>
        <v>-0.39187627312121104</v>
      </c>
      <c r="P208" s="5">
        <f t="shared" si="346"/>
        <v>-0.34647967620976061</v>
      </c>
      <c r="Q208" s="5">
        <f t="shared" si="347"/>
        <v>-0.52847494540389206</v>
      </c>
      <c r="R208" s="5">
        <f t="shared" si="348"/>
        <v>-0.42870015885144108</v>
      </c>
      <c r="S208" s="5">
        <f t="shared" si="349"/>
        <v>-0.37920978153895774</v>
      </c>
      <c r="T208" s="5">
        <f t="shared" si="350"/>
        <v>-0.42550746204207168</v>
      </c>
      <c r="U208" s="5">
        <f t="shared" si="268"/>
        <v>-0.45861980908993405</v>
      </c>
      <c r="V208" s="5">
        <f t="shared" si="269"/>
        <v>-0.36538914198541911</v>
      </c>
      <c r="W208" s="5">
        <f t="shared" si="270"/>
        <v>-0.46283414676482942</v>
      </c>
      <c r="X208" s="5">
        <f t="shared" si="271"/>
        <v>-0.47433285562622324</v>
      </c>
      <c r="Y208" s="5">
        <f t="shared" si="272"/>
        <v>-0.30171028681783063</v>
      </c>
      <c r="Z208" s="5">
        <f t="shared" si="273"/>
        <v>-0.3438727592555918</v>
      </c>
      <c r="AA208" s="5">
        <f t="shared" si="274"/>
        <v>-0.64173681663613247</v>
      </c>
      <c r="AB208" s="5">
        <f t="shared" si="275"/>
        <v>-0.53381387145024584</v>
      </c>
      <c r="AC208" s="5">
        <f t="shared" si="276"/>
        <v>-0.47869618436107259</v>
      </c>
      <c r="AD208" s="5">
        <f t="shared" si="277"/>
        <v>-0.1890677597546174</v>
      </c>
      <c r="AE208" s="5">
        <f t="shared" si="278"/>
        <v>-0.40869438339647168</v>
      </c>
      <c r="AF208" s="5">
        <f t="shared" si="279"/>
        <v>-0.37692732340743768</v>
      </c>
      <c r="AG208" s="5">
        <f t="shared" si="280"/>
        <v>-0.3830074240713548</v>
      </c>
      <c r="AH208" s="5">
        <f t="shared" si="281"/>
        <v>-0.39463702544610879</v>
      </c>
      <c r="AI208" s="5">
        <f t="shared" si="282"/>
        <v>-0.45574581911195727</v>
      </c>
      <c r="AJ208" s="5">
        <f t="shared" si="283"/>
        <v>-0.50115516507435021</v>
      </c>
      <c r="AK208" s="5">
        <f t="shared" si="284"/>
        <v>-0.49633820583215854</v>
      </c>
      <c r="AL208" s="5">
        <f t="shared" si="285"/>
        <v>-0.41503125284454184</v>
      </c>
      <c r="AM208" s="5">
        <f t="shared" si="286"/>
        <v>-0.29768638953195425</v>
      </c>
      <c r="AN208" s="5">
        <f t="shared" si="287"/>
        <v>-0.45925430831266273</v>
      </c>
      <c r="AO208" s="5">
        <f t="shared" si="288"/>
        <v>-0.40814240624117037</v>
      </c>
      <c r="AP208" s="5">
        <f t="shared" si="289"/>
        <v>-0.45410416840240897</v>
      </c>
      <c r="AQ208" s="5">
        <f t="shared" si="290"/>
        <v>-0.35633202471156761</v>
      </c>
      <c r="AR208" s="5">
        <f t="shared" si="291"/>
        <v>-0.54540449757862586</v>
      </c>
      <c r="AS208" s="5">
        <f t="shared" si="292"/>
        <v>-0.41067274238292423</v>
      </c>
      <c r="AT208" s="5">
        <f t="shared" si="293"/>
        <v>-0.33898698339971539</v>
      </c>
      <c r="AU208" s="5">
        <f t="shared" si="294"/>
        <v>-0.6172332298728036</v>
      </c>
      <c r="AV208" s="5">
        <f t="shared" si="295"/>
        <v>-0.53213058786199818</v>
      </c>
      <c r="AW208" s="5">
        <f t="shared" si="296"/>
        <v>-0.51842392660889458</v>
      </c>
      <c r="AX208" s="5">
        <f t="shared" si="297"/>
        <v>-0.53128290317355331</v>
      </c>
      <c r="AY208" s="5">
        <f t="shared" si="298"/>
        <v>-0.48721915130768373</v>
      </c>
      <c r="AZ208" s="5">
        <f t="shared" si="299"/>
        <v>-0.45305134247742401</v>
      </c>
      <c r="BA208" s="5">
        <f t="shared" si="300"/>
        <v>-0.52137400771063858</v>
      </c>
      <c r="BB208" s="5">
        <f t="shared" si="301"/>
        <v>-0.32301600078866927</v>
      </c>
      <c r="BC208" s="5">
        <f t="shared" si="302"/>
        <v>-0.53696440809755019</v>
      </c>
      <c r="BD208" s="5">
        <f t="shared" si="303"/>
        <v>-0.24964934449141932</v>
      </c>
      <c r="BE208" s="5">
        <f t="shared" si="304"/>
        <v>-0.44960895478673918</v>
      </c>
      <c r="BF208" s="5">
        <f t="shared" si="305"/>
        <v>-0.64108330039342143</v>
      </c>
      <c r="BG208" s="5">
        <f t="shared" si="306"/>
        <v>-2.4681517726752842E-2</v>
      </c>
      <c r="BH208" s="5">
        <f t="shared" si="307"/>
        <v>-0.56019503697504835</v>
      </c>
      <c r="BI208" s="5">
        <f t="shared" si="308"/>
        <v>-0.42018676390712667</v>
      </c>
      <c r="BJ208" s="5">
        <f t="shared" si="309"/>
        <v>-0.34711725602204074</v>
      </c>
      <c r="BK208" s="5">
        <f t="shared" si="310"/>
        <v>-0.40284081414969952</v>
      </c>
      <c r="BL208" s="5">
        <f t="shared" si="311"/>
        <v>-0.58516883626741367</v>
      </c>
      <c r="BM208" s="5">
        <f t="shared" si="312"/>
        <v>-0.49474743691125261</v>
      </c>
      <c r="BN208" s="5">
        <f t="shared" si="313"/>
        <v>-0.46393894217151327</v>
      </c>
      <c r="BO208" s="5">
        <f t="shared" si="314"/>
        <v>-0.55439957108312454</v>
      </c>
      <c r="BP208" s="5">
        <f t="shared" si="315"/>
        <v>-0.30509894767971985</v>
      </c>
      <c r="BQ208" s="5">
        <f t="shared" si="316"/>
        <v>-0.44762872718153129</v>
      </c>
      <c r="BR208" s="5">
        <f t="shared" si="317"/>
        <v>-0.40169780874827765</v>
      </c>
      <c r="BS208" s="5">
        <f t="shared" si="318"/>
        <v>-0.4948474451986315</v>
      </c>
      <c r="BT208" s="5">
        <f t="shared" si="319"/>
        <v>-0.42786477485115759</v>
      </c>
      <c r="BU208" s="5">
        <f t="shared" si="320"/>
        <v>-0.53322269773788733</v>
      </c>
      <c r="BV208" s="5">
        <f t="shared" si="321"/>
        <v>-0.53927317985850021</v>
      </c>
      <c r="BW208" s="5">
        <f t="shared" si="322"/>
        <v>-0.53600931214099434</v>
      </c>
      <c r="BX208" s="5">
        <f t="shared" si="323"/>
        <v>-0.7266813962292602</v>
      </c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</row>
    <row r="209" spans="2:190" x14ac:dyDescent="0.2">
      <c r="B209" s="3"/>
      <c r="C209" s="2" t="s">
        <v>20</v>
      </c>
      <c r="D209" s="5">
        <f t="shared" si="334"/>
        <v>-0.34270619391438478</v>
      </c>
      <c r="E209" s="5">
        <f t="shared" si="335"/>
        <v>-0.42978598080290425</v>
      </c>
      <c r="F209" s="5">
        <f t="shared" si="336"/>
        <v>-0.44552906038860718</v>
      </c>
      <c r="G209" s="5">
        <f t="shared" si="337"/>
        <v>-0.42724742450307152</v>
      </c>
      <c r="H209" s="5">
        <f t="shared" si="338"/>
        <v>-0.43638101037156263</v>
      </c>
      <c r="I209" s="5">
        <f t="shared" si="339"/>
        <v>-0.47084942228650123</v>
      </c>
      <c r="J209" s="5">
        <f t="shared" si="340"/>
        <v>-0.3924181560549147</v>
      </c>
      <c r="K209" s="5">
        <f t="shared" si="341"/>
        <v>-0.44608240034698426</v>
      </c>
      <c r="L209" s="5">
        <f t="shared" si="342"/>
        <v>-0.42270306483641734</v>
      </c>
      <c r="M209" s="5">
        <f t="shared" si="343"/>
        <v>-0.43193886902103978</v>
      </c>
      <c r="N209" s="5">
        <f t="shared" si="344"/>
        <v>-5.8596558683881389E-2</v>
      </c>
      <c r="O209" s="5">
        <f t="shared" si="345"/>
        <v>-0.35785683412574387</v>
      </c>
      <c r="P209" s="5">
        <f t="shared" si="346"/>
        <v>-0.40332116849324989</v>
      </c>
      <c r="Q209" s="5">
        <f t="shared" si="347"/>
        <v>-0.5623456753324948</v>
      </c>
      <c r="R209" s="5">
        <f t="shared" si="348"/>
        <v>-0.44136378857780789</v>
      </c>
      <c r="S209" s="5">
        <f t="shared" si="349"/>
        <v>-0.35608424752616546</v>
      </c>
      <c r="T209" s="5">
        <f t="shared" si="350"/>
        <v>-0.43551199767443027</v>
      </c>
      <c r="U209" s="5">
        <f t="shared" si="268"/>
        <v>-0.51991235910295763</v>
      </c>
      <c r="V209" s="5">
        <f t="shared" si="269"/>
        <v>-0.37056523195967472</v>
      </c>
      <c r="W209" s="5">
        <f t="shared" si="270"/>
        <v>-0.4632611128881442</v>
      </c>
      <c r="X209" s="5">
        <f t="shared" si="271"/>
        <v>-0.48667760663430992</v>
      </c>
      <c r="Y209" s="5">
        <f t="shared" si="272"/>
        <v>-0.35004485031852844</v>
      </c>
      <c r="Z209" s="5">
        <f t="shared" si="273"/>
        <v>-0.35952589853056266</v>
      </c>
      <c r="AA209" s="5">
        <f t="shared" si="274"/>
        <v>-0.65502607755992204</v>
      </c>
      <c r="AB209" s="5">
        <f t="shared" si="275"/>
        <v>-0.53664062932801504</v>
      </c>
      <c r="AC209" s="5">
        <f t="shared" si="276"/>
        <v>-0.49362493920961931</v>
      </c>
      <c r="AD209" s="5">
        <f t="shared" si="277"/>
        <v>-0.20496802572867065</v>
      </c>
      <c r="AE209" s="5">
        <f t="shared" si="278"/>
        <v>-0.45333667553168749</v>
      </c>
      <c r="AF209" s="5">
        <f t="shared" si="279"/>
        <v>-0.3973217187633642</v>
      </c>
      <c r="AG209" s="5">
        <f t="shared" si="280"/>
        <v>-0.37112143940684728</v>
      </c>
      <c r="AH209" s="5">
        <f t="shared" si="281"/>
        <v>-0.43008197665600556</v>
      </c>
      <c r="AI209" s="5">
        <f t="shared" si="282"/>
        <v>-0.47195008414798567</v>
      </c>
      <c r="AJ209" s="5">
        <f t="shared" si="283"/>
        <v>-0.52149722844449742</v>
      </c>
      <c r="AK209" s="5">
        <f t="shared" si="284"/>
        <v>-0.48603474976483235</v>
      </c>
      <c r="AL209" s="5">
        <f t="shared" si="285"/>
        <v>-0.42351676156180013</v>
      </c>
      <c r="AM209" s="5">
        <f t="shared" si="286"/>
        <v>-0.31492978927770365</v>
      </c>
      <c r="AN209" s="5">
        <f t="shared" si="287"/>
        <v>-0.49328678946893251</v>
      </c>
      <c r="AO209" s="5">
        <f t="shared" si="288"/>
        <v>-0.36996852884235387</v>
      </c>
      <c r="AP209" s="5">
        <f t="shared" si="289"/>
        <v>-0.44677835932986953</v>
      </c>
      <c r="AQ209" s="5">
        <f t="shared" si="290"/>
        <v>-0.37610346194145922</v>
      </c>
      <c r="AR209" s="5">
        <f t="shared" si="291"/>
        <v>-0.57211565544067766</v>
      </c>
      <c r="AS209" s="5">
        <f t="shared" si="292"/>
        <v>-0.41040779076480272</v>
      </c>
      <c r="AT209" s="5">
        <f t="shared" si="293"/>
        <v>-0.35445857375070106</v>
      </c>
      <c r="AU209" s="5">
        <f t="shared" si="294"/>
        <v>-0.62896650751495209</v>
      </c>
      <c r="AV209" s="5">
        <f t="shared" si="295"/>
        <v>-0.5438234249991718</v>
      </c>
      <c r="AW209" s="5">
        <f t="shared" si="296"/>
        <v>-0.51319010569376877</v>
      </c>
      <c r="AX209" s="5">
        <f t="shared" si="297"/>
        <v>-0.55576062856872877</v>
      </c>
      <c r="AY209" s="5">
        <f t="shared" si="298"/>
        <v>-0.4804913986793673</v>
      </c>
      <c r="AZ209" s="5">
        <f t="shared" si="299"/>
        <v>-0.46903120013766442</v>
      </c>
      <c r="BA209" s="5">
        <f t="shared" si="300"/>
        <v>-0.53240346523382354</v>
      </c>
      <c r="BB209" s="5">
        <f t="shared" si="301"/>
        <v>-0.37596360681442736</v>
      </c>
      <c r="BC209" s="5">
        <f t="shared" si="302"/>
        <v>-0.54873395700017602</v>
      </c>
      <c r="BD209" s="5">
        <f t="shared" si="303"/>
        <v>-0.24242698217160494</v>
      </c>
      <c r="BE209" s="5">
        <f t="shared" si="304"/>
        <v>-0.36468352846138963</v>
      </c>
      <c r="BF209" s="5">
        <f t="shared" si="305"/>
        <v>-0.65090671989825866</v>
      </c>
      <c r="BG209" s="5">
        <f t="shared" si="306"/>
        <v>-1.1720773135304226E-2</v>
      </c>
      <c r="BH209" s="5">
        <f t="shared" si="307"/>
        <v>-0.56983842715637723</v>
      </c>
      <c r="BI209" s="5">
        <f t="shared" si="308"/>
        <v>-0.44931447714934031</v>
      </c>
      <c r="BJ209" s="5">
        <f t="shared" si="309"/>
        <v>-0.39761898743775748</v>
      </c>
      <c r="BK209" s="5">
        <f t="shared" si="310"/>
        <v>-0.42677492443860338</v>
      </c>
      <c r="BL209" s="5">
        <f t="shared" si="311"/>
        <v>-0.58135516128246567</v>
      </c>
      <c r="BM209" s="5">
        <f t="shared" si="312"/>
        <v>-0.49915095517542757</v>
      </c>
      <c r="BN209" s="5">
        <f t="shared" si="313"/>
        <v>-0.46540363707065052</v>
      </c>
      <c r="BO209" s="5">
        <f t="shared" si="314"/>
        <v>-0.59745802559641692</v>
      </c>
      <c r="BP209" s="5">
        <f t="shared" si="315"/>
        <v>-0.3321522521498354</v>
      </c>
      <c r="BQ209" s="5">
        <f t="shared" si="316"/>
        <v>-0.43510992903120776</v>
      </c>
      <c r="BR209" s="5">
        <f t="shared" si="317"/>
        <v>-0.47827729505100114</v>
      </c>
      <c r="BS209" s="5">
        <f t="shared" si="318"/>
        <v>-0.49183934960513603</v>
      </c>
      <c r="BT209" s="5">
        <f t="shared" si="319"/>
        <v>-0.43015393808883623</v>
      </c>
      <c r="BU209" s="5">
        <f t="shared" si="320"/>
        <v>-0.5067885165165934</v>
      </c>
      <c r="BV209" s="5">
        <f t="shared" si="321"/>
        <v>-0.53002388221669361</v>
      </c>
      <c r="BW209" s="5">
        <f t="shared" si="322"/>
        <v>-0.71797323023546789</v>
      </c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</row>
    <row r="210" spans="2:190" x14ac:dyDescent="0.2">
      <c r="B210" s="3"/>
      <c r="C210" s="2" t="s">
        <v>21</v>
      </c>
      <c r="D210" s="5">
        <f t="shared" si="334"/>
        <v>-0.36984330071253435</v>
      </c>
      <c r="E210" s="5">
        <f t="shared" si="335"/>
        <v>-0.46980857910321877</v>
      </c>
      <c r="F210" s="5">
        <f t="shared" si="336"/>
        <v>-0.48643329164276949</v>
      </c>
      <c r="G210" s="5">
        <f t="shared" si="337"/>
        <v>-0.42866427755592279</v>
      </c>
      <c r="H210" s="5">
        <f t="shared" si="338"/>
        <v>-0.46051470715002635</v>
      </c>
      <c r="I210" s="5">
        <f t="shared" si="339"/>
        <v>-0.5015637877587481</v>
      </c>
      <c r="J210" s="5">
        <f t="shared" si="340"/>
        <v>-0.36611379951074102</v>
      </c>
      <c r="K210" s="5">
        <f t="shared" si="341"/>
        <v>-0.43010478158419641</v>
      </c>
      <c r="L210" s="5">
        <f t="shared" si="342"/>
        <v>-0.4990760678361959</v>
      </c>
      <c r="M210" s="5">
        <f t="shared" si="343"/>
        <v>-0.36400358944500333</v>
      </c>
      <c r="N210" s="5">
        <f t="shared" si="344"/>
        <v>-4.282260999527196E-2</v>
      </c>
      <c r="O210" s="5">
        <f t="shared" si="345"/>
        <v>-0.3711608205605611</v>
      </c>
      <c r="P210" s="5">
        <f t="shared" si="346"/>
        <v>-0.41871801337527309</v>
      </c>
      <c r="Q210" s="5">
        <f t="shared" si="347"/>
        <v>-0.56890972714862265</v>
      </c>
      <c r="R210" s="5">
        <f t="shared" si="348"/>
        <v>-0.44649623705839148</v>
      </c>
      <c r="S210" s="5">
        <f t="shared" si="349"/>
        <v>-0.3952218249753961</v>
      </c>
      <c r="T210" s="5">
        <f t="shared" si="350"/>
        <v>-0.44306892050342617</v>
      </c>
      <c r="U210" s="5">
        <f t="shared" si="268"/>
        <v>-0.5114372392095976</v>
      </c>
      <c r="V210" s="5">
        <f t="shared" si="269"/>
        <v>-0.39518421704374468</v>
      </c>
      <c r="W210" s="5">
        <f t="shared" si="270"/>
        <v>-0.45952724236667547</v>
      </c>
      <c r="X210" s="5">
        <f t="shared" si="271"/>
        <v>-0.4569330421470621</v>
      </c>
      <c r="Y210" s="5">
        <f t="shared" si="272"/>
        <v>-0.30768925163687183</v>
      </c>
      <c r="Z210" s="5">
        <f t="shared" si="273"/>
        <v>-0.36584411770296144</v>
      </c>
      <c r="AA210" s="5">
        <f t="shared" si="274"/>
        <v>-0.65227839319740921</v>
      </c>
      <c r="AB210" s="5">
        <f t="shared" si="275"/>
        <v>-0.55913621084347032</v>
      </c>
      <c r="AC210" s="5">
        <f t="shared" si="276"/>
        <v>-0.50708974422227082</v>
      </c>
      <c r="AD210" s="5">
        <f t="shared" si="277"/>
        <v>-0.22102509102264664</v>
      </c>
      <c r="AE210" s="5">
        <f t="shared" si="278"/>
        <v>-0.42833817203841323</v>
      </c>
      <c r="AF210" s="5">
        <f t="shared" si="279"/>
        <v>-0.38512420966755057</v>
      </c>
      <c r="AG210" s="5">
        <f t="shared" si="280"/>
        <v>-0.44028963846801555</v>
      </c>
      <c r="AH210" s="5">
        <f t="shared" si="281"/>
        <v>-0.45452661817078766</v>
      </c>
      <c r="AI210" s="5">
        <f t="shared" si="282"/>
        <v>-0.51198592232423579</v>
      </c>
      <c r="AJ210" s="5">
        <f t="shared" si="283"/>
        <v>-0.51698547388516825</v>
      </c>
      <c r="AK210" s="5">
        <f t="shared" si="284"/>
        <v>-0.50490712572036311</v>
      </c>
      <c r="AL210" s="5">
        <f t="shared" si="285"/>
        <v>-0.44496106597974161</v>
      </c>
      <c r="AM210" s="5">
        <f t="shared" si="286"/>
        <v>-0.36463082610796793</v>
      </c>
      <c r="AN210" s="5">
        <f t="shared" si="287"/>
        <v>-0.5396040830990958</v>
      </c>
      <c r="AO210" s="5">
        <f t="shared" si="288"/>
        <v>-0.43796912750474354</v>
      </c>
      <c r="AP210" s="5">
        <f t="shared" si="289"/>
        <v>-0.4499329532918942</v>
      </c>
      <c r="AQ210" s="5">
        <f t="shared" si="290"/>
        <v>-0.4160688516356037</v>
      </c>
      <c r="AR210" s="5">
        <f t="shared" si="291"/>
        <v>-0.57873591854249162</v>
      </c>
      <c r="AS210" s="5">
        <f t="shared" si="292"/>
        <v>-0.43796090117082614</v>
      </c>
      <c r="AT210" s="5">
        <f t="shared" si="293"/>
        <v>-0.3650575338168614</v>
      </c>
      <c r="AU210" s="5">
        <f t="shared" si="294"/>
        <v>-0.63213813204746783</v>
      </c>
      <c r="AV210" s="5">
        <f t="shared" si="295"/>
        <v>-0.57275547345040945</v>
      </c>
      <c r="AW210" s="5">
        <f t="shared" si="296"/>
        <v>-0.55145819790595085</v>
      </c>
      <c r="AX210" s="5">
        <f t="shared" si="297"/>
        <v>-0.54719791511993621</v>
      </c>
      <c r="AY210" s="5">
        <f t="shared" si="298"/>
        <v>-0.5100614632462489</v>
      </c>
      <c r="AZ210" s="5">
        <f t="shared" si="299"/>
        <v>-0.49943830304731529</v>
      </c>
      <c r="BA210" s="5">
        <f t="shared" si="300"/>
        <v>-0.55630094258002816</v>
      </c>
      <c r="BB210" s="5">
        <f t="shared" si="301"/>
        <v>-0.38982717199589006</v>
      </c>
      <c r="BC210" s="5">
        <f t="shared" si="302"/>
        <v>-0.56182750719924412</v>
      </c>
      <c r="BD210" s="5">
        <f t="shared" si="303"/>
        <v>-0.23078668477248993</v>
      </c>
      <c r="BE210" s="5">
        <f t="shared" si="304"/>
        <v>-0.33059809052341599</v>
      </c>
      <c r="BF210" s="5">
        <f t="shared" si="305"/>
        <v>-0.64493743499900791</v>
      </c>
      <c r="BG210" s="5">
        <f t="shared" si="306"/>
        <v>-5.9364660870335151E-2</v>
      </c>
      <c r="BH210" s="5">
        <f t="shared" si="307"/>
        <v>-0.1762169885972254</v>
      </c>
      <c r="BI210" s="5">
        <f t="shared" si="308"/>
        <v>-0.47299821192764313</v>
      </c>
      <c r="BJ210" s="5">
        <f t="shared" si="309"/>
        <v>-0.40788191638815346</v>
      </c>
      <c r="BK210" s="5">
        <f t="shared" si="310"/>
        <v>-0.45404401016662616</v>
      </c>
      <c r="BL210" s="5">
        <f t="shared" si="311"/>
        <v>-0.59029444368829076</v>
      </c>
      <c r="BM210" s="5">
        <f t="shared" si="312"/>
        <v>-0.52372497606858937</v>
      </c>
      <c r="BN210" s="5">
        <f t="shared" si="313"/>
        <v>-0.46145469869578609</v>
      </c>
      <c r="BO210" s="5">
        <f t="shared" si="314"/>
        <v>-0.61707614368715324</v>
      </c>
      <c r="BP210" s="5">
        <f t="shared" si="315"/>
        <v>-0.38327788320148515</v>
      </c>
      <c r="BQ210" s="5">
        <f t="shared" si="316"/>
        <v>-0.45195857147256935</v>
      </c>
      <c r="BR210" s="5">
        <f t="shared" si="317"/>
        <v>-0.43377298084320776</v>
      </c>
      <c r="BS210" s="5">
        <f t="shared" si="318"/>
        <v>-0.44705860932188329</v>
      </c>
      <c r="BT210" s="5">
        <f t="shared" si="319"/>
        <v>-0.43723422693354441</v>
      </c>
      <c r="BU210" s="5">
        <f t="shared" si="320"/>
        <v>-0.53092425726007364</v>
      </c>
      <c r="BV210" s="5">
        <f t="shared" si="321"/>
        <v>-0.6618564811480856</v>
      </c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</row>
    <row r="211" spans="2:190" x14ac:dyDescent="0.2">
      <c r="B211" s="3"/>
      <c r="C211" s="2" t="s">
        <v>22</v>
      </c>
      <c r="D211" s="5">
        <f t="shared" si="334"/>
        <v>-0.43294436336318304</v>
      </c>
      <c r="E211" s="5">
        <f t="shared" si="335"/>
        <v>-0.46723234994820262</v>
      </c>
      <c r="F211" s="5">
        <f t="shared" si="336"/>
        <v>-0.49768257379753639</v>
      </c>
      <c r="G211" s="5">
        <f t="shared" si="337"/>
        <v>-0.41680212756204998</v>
      </c>
      <c r="H211" s="5">
        <f t="shared" si="338"/>
        <v>-0.45165214740753007</v>
      </c>
      <c r="I211" s="5">
        <f t="shared" si="339"/>
        <v>-0.52779830806778361</v>
      </c>
      <c r="J211" s="5">
        <f t="shared" si="340"/>
        <v>-0.33017822184259904</v>
      </c>
      <c r="K211" s="5">
        <f t="shared" si="341"/>
        <v>-0.47738485952646192</v>
      </c>
      <c r="L211" s="5">
        <f t="shared" si="342"/>
        <v>-0.49753124787683956</v>
      </c>
      <c r="M211" s="5">
        <f t="shared" si="343"/>
        <v>-0.37945107873945533</v>
      </c>
      <c r="N211" s="5">
        <f t="shared" si="344"/>
        <v>-8.4798088781813621E-2</v>
      </c>
      <c r="O211" s="5">
        <f t="shared" si="345"/>
        <v>-0.38973235362569403</v>
      </c>
      <c r="P211" s="5">
        <f t="shared" si="346"/>
        <v>-0.43925358146851223</v>
      </c>
      <c r="Q211" s="5">
        <f t="shared" si="347"/>
        <v>-0.60094755792950094</v>
      </c>
      <c r="R211" s="5">
        <f t="shared" si="348"/>
        <v>-0.49861938291602603</v>
      </c>
      <c r="S211" s="5">
        <f t="shared" si="349"/>
        <v>-0.38284850532020387</v>
      </c>
      <c r="T211" s="5">
        <f t="shared" si="350"/>
        <v>-0.45623361217525299</v>
      </c>
      <c r="U211" s="5">
        <f t="shared" si="268"/>
        <v>-0.49401324828012405</v>
      </c>
      <c r="V211" s="5">
        <f t="shared" si="269"/>
        <v>-0.3765709869119544</v>
      </c>
      <c r="W211" s="5">
        <f t="shared" si="270"/>
        <v>-0.46096659467637796</v>
      </c>
      <c r="X211" s="5">
        <f t="shared" si="271"/>
        <v>-0.52072939293397547</v>
      </c>
      <c r="Y211" s="5">
        <f t="shared" si="272"/>
        <v>-0.26348625181526031</v>
      </c>
      <c r="Z211" s="5">
        <f t="shared" si="273"/>
        <v>-0.36824056026606389</v>
      </c>
      <c r="AA211" s="5">
        <f t="shared" si="274"/>
        <v>-0.66350374344454599</v>
      </c>
      <c r="AB211" s="5">
        <f t="shared" si="275"/>
        <v>-0.55921448369404969</v>
      </c>
      <c r="AC211" s="5">
        <f t="shared" si="276"/>
        <v>-0.53564564670392789</v>
      </c>
      <c r="AD211" s="5">
        <f t="shared" si="277"/>
        <v>-0.22883710025841325</v>
      </c>
      <c r="AE211" s="5">
        <f t="shared" si="278"/>
        <v>-0.42397459002841942</v>
      </c>
      <c r="AF211" s="5">
        <f t="shared" si="279"/>
        <v>-0.4122155625588021</v>
      </c>
      <c r="AG211" s="5">
        <f t="shared" si="280"/>
        <v>-0.42457119465970233</v>
      </c>
      <c r="AH211" s="5">
        <f t="shared" si="281"/>
        <v>-0.45872304222821347</v>
      </c>
      <c r="AI211" s="5">
        <f t="shared" si="282"/>
        <v>-0.49756877030864466</v>
      </c>
      <c r="AJ211" s="5">
        <f t="shared" si="283"/>
        <v>-0.49820308079684872</v>
      </c>
      <c r="AK211" s="5">
        <f t="shared" si="284"/>
        <v>-0.50459827615507424</v>
      </c>
      <c r="AL211" s="5">
        <f t="shared" si="285"/>
        <v>-0.48473894468044504</v>
      </c>
      <c r="AM211" s="5">
        <f t="shared" si="286"/>
        <v>-0.3617290404320026</v>
      </c>
      <c r="AN211" s="5">
        <f t="shared" si="287"/>
        <v>-0.55136601179228428</v>
      </c>
      <c r="AO211" s="5">
        <f t="shared" si="288"/>
        <v>-0.45665116443743098</v>
      </c>
      <c r="AP211" s="5">
        <f t="shared" si="289"/>
        <v>-0.4772833862881225</v>
      </c>
      <c r="AQ211" s="5">
        <f t="shared" si="290"/>
        <v>-0.40233750412242608</v>
      </c>
      <c r="AR211" s="5">
        <f t="shared" si="291"/>
        <v>-0.59908107900634611</v>
      </c>
      <c r="AS211" s="5">
        <f t="shared" si="292"/>
        <v>-0.43055566884083785</v>
      </c>
      <c r="AT211" s="5">
        <f t="shared" si="293"/>
        <v>-0.3954878076312513</v>
      </c>
      <c r="AU211" s="5">
        <f t="shared" si="294"/>
        <v>-0.66095517892273514</v>
      </c>
      <c r="AV211" s="5">
        <f t="shared" si="295"/>
        <v>-0.5768259072584746</v>
      </c>
      <c r="AW211" s="5">
        <f t="shared" si="296"/>
        <v>-0.5969881550445888</v>
      </c>
      <c r="AX211" s="5">
        <f t="shared" si="297"/>
        <v>-0.54149852301309831</v>
      </c>
      <c r="AY211" s="5">
        <f t="shared" si="298"/>
        <v>-0.52982998121942138</v>
      </c>
      <c r="AZ211" s="5">
        <f t="shared" si="299"/>
        <v>-0.51387446874976306</v>
      </c>
      <c r="BA211" s="5">
        <f t="shared" si="300"/>
        <v>-0.53926242353869747</v>
      </c>
      <c r="BB211" s="5">
        <f t="shared" si="301"/>
        <v>-0.26068943486719282</v>
      </c>
      <c r="BC211" s="5">
        <f t="shared" si="302"/>
        <v>-0.57062471843215423</v>
      </c>
      <c r="BD211" s="5">
        <f t="shared" si="303"/>
        <v>-0.26481912422090026</v>
      </c>
      <c r="BE211" s="5">
        <f t="shared" si="304"/>
        <v>-0.29248067896415691</v>
      </c>
      <c r="BF211" s="5">
        <f t="shared" si="305"/>
        <v>-0.6634057665398988</v>
      </c>
      <c r="BG211" s="5">
        <f t="shared" si="306"/>
        <v>-7.844002800290005E-2</v>
      </c>
      <c r="BH211" s="5">
        <f t="shared" si="307"/>
        <v>-0.59465054452091848</v>
      </c>
      <c r="BI211" s="5">
        <f t="shared" si="308"/>
        <v>-0.49650589097792869</v>
      </c>
      <c r="BJ211" s="5">
        <f t="shared" si="309"/>
        <v>-0.40690796956752523</v>
      </c>
      <c r="BK211" s="5">
        <f t="shared" si="310"/>
        <v>-0.48103714131604541</v>
      </c>
      <c r="BL211" s="5">
        <f t="shared" si="311"/>
        <v>-0.62085546544627668</v>
      </c>
      <c r="BM211" s="5">
        <f t="shared" si="312"/>
        <v>-0.5581993590543971</v>
      </c>
      <c r="BN211" s="5">
        <f t="shared" si="313"/>
        <v>-0.49727401605541699</v>
      </c>
      <c r="BO211" s="5">
        <f t="shared" si="314"/>
        <v>-0.6040763880530603</v>
      </c>
      <c r="BP211" s="5">
        <f t="shared" si="315"/>
        <v>-0.34112841614548833</v>
      </c>
      <c r="BQ211" s="5">
        <f t="shared" si="316"/>
        <v>-0.44491316992471935</v>
      </c>
      <c r="BR211" s="5">
        <f t="shared" si="317"/>
        <v>-0.46564731041062873</v>
      </c>
      <c r="BS211" s="5">
        <f t="shared" si="318"/>
        <v>-0.51765339522042197</v>
      </c>
      <c r="BT211" s="5">
        <f t="shared" si="319"/>
        <v>-0.45341918016123212</v>
      </c>
      <c r="BU211" s="5">
        <f t="shared" si="320"/>
        <v>-0.63734449743867172</v>
      </c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</row>
    <row r="212" spans="2:190" x14ac:dyDescent="0.2">
      <c r="B212" s="3"/>
      <c r="C212" s="2" t="s">
        <v>23</v>
      </c>
      <c r="D212" s="5">
        <f t="shared" si="334"/>
        <v>-0.44238004157873723</v>
      </c>
      <c r="E212" s="5">
        <f t="shared" si="335"/>
        <v>-0.46786617955793508</v>
      </c>
      <c r="F212" s="5">
        <f t="shared" si="336"/>
        <v>-0.49456583078237754</v>
      </c>
      <c r="G212" s="5">
        <f t="shared" si="337"/>
        <v>-0.51080123141166134</v>
      </c>
      <c r="H212" s="5">
        <f t="shared" si="338"/>
        <v>-0.47122491101690095</v>
      </c>
      <c r="I212" s="5">
        <f t="shared" si="339"/>
        <v>-0.54565967259631964</v>
      </c>
      <c r="J212" s="5">
        <f t="shared" si="340"/>
        <v>-0.3359252810565857</v>
      </c>
      <c r="K212" s="5">
        <f t="shared" si="341"/>
        <v>-0.49545844271837269</v>
      </c>
      <c r="L212" s="5">
        <f t="shared" si="342"/>
        <v>-0.48449697661950469</v>
      </c>
      <c r="M212" s="5">
        <f t="shared" si="343"/>
        <v>-0.35344623846265993</v>
      </c>
      <c r="N212" s="5">
        <f t="shared" si="344"/>
        <v>-8.646749007557647E-2</v>
      </c>
      <c r="O212" s="5">
        <f t="shared" si="345"/>
        <v>-0.44206603052166099</v>
      </c>
      <c r="P212" s="5">
        <f t="shared" si="346"/>
        <v>-0.41660361379325717</v>
      </c>
      <c r="Q212" s="5">
        <f t="shared" si="347"/>
        <v>-0.629614836628971</v>
      </c>
      <c r="R212" s="5">
        <f t="shared" si="348"/>
        <v>-0.50428060595140745</v>
      </c>
      <c r="S212" s="5">
        <f t="shared" si="349"/>
        <v>-0.39399996663868025</v>
      </c>
      <c r="T212" s="5">
        <f t="shared" si="350"/>
        <v>-0.47860800553576444</v>
      </c>
      <c r="U212" s="5">
        <f t="shared" si="268"/>
        <v>-0.47042621332518114</v>
      </c>
      <c r="V212" s="5">
        <f t="shared" si="269"/>
        <v>-0.40869221820088952</v>
      </c>
      <c r="W212" s="5">
        <f t="shared" si="270"/>
        <v>-0.52014825200031367</v>
      </c>
      <c r="X212" s="5">
        <f t="shared" si="271"/>
        <v>-0.5392651782799025</v>
      </c>
      <c r="Y212" s="5">
        <f t="shared" si="272"/>
        <v>-0.28001238373292997</v>
      </c>
      <c r="Z212" s="5">
        <f t="shared" si="273"/>
        <v>-0.41921977305766384</v>
      </c>
      <c r="AA212" s="5">
        <f t="shared" si="274"/>
        <v>-0.67718183999905579</v>
      </c>
      <c r="AB212" s="5">
        <f t="shared" si="275"/>
        <v>-0.57605008032795979</v>
      </c>
      <c r="AC212" s="5">
        <f t="shared" si="276"/>
        <v>-0.58466108922265836</v>
      </c>
      <c r="AD212" s="5">
        <f t="shared" si="277"/>
        <v>-0.22088708045665112</v>
      </c>
      <c r="AE212" s="5">
        <f t="shared" si="278"/>
        <v>-0.43451607248223445</v>
      </c>
      <c r="AF212" s="5">
        <f t="shared" si="279"/>
        <v>-0.45141105182475516</v>
      </c>
      <c r="AG212" s="5">
        <f t="shared" si="280"/>
        <v>-0.37138104674689487</v>
      </c>
      <c r="AH212" s="5">
        <f t="shared" si="281"/>
        <v>-0.48978544841835864</v>
      </c>
      <c r="AI212" s="5">
        <f t="shared" si="282"/>
        <v>-0.5068760463092068</v>
      </c>
      <c r="AJ212" s="5">
        <f t="shared" si="283"/>
        <v>-0.52437081142799502</v>
      </c>
      <c r="AK212" s="5">
        <f t="shared" si="284"/>
        <v>-0.53209220647522937</v>
      </c>
      <c r="AL212" s="5">
        <f t="shared" si="285"/>
        <v>-0.51397677052803936</v>
      </c>
      <c r="AM212" s="5">
        <f t="shared" si="286"/>
        <v>-0.37759900703266019</v>
      </c>
      <c r="AN212" s="5">
        <f t="shared" si="287"/>
        <v>-0.58706209312646074</v>
      </c>
      <c r="AO212" s="5">
        <f t="shared" si="288"/>
        <v>-0.48207978624717995</v>
      </c>
      <c r="AP212" s="5">
        <f t="shared" si="289"/>
        <v>-0.49543608984479071</v>
      </c>
      <c r="AQ212" s="5">
        <f t="shared" si="290"/>
        <v>-0.42882715479082656</v>
      </c>
      <c r="AR212" s="5">
        <f t="shared" si="291"/>
        <v>-0.61836491244330904</v>
      </c>
      <c r="AS212" s="5">
        <f t="shared" si="292"/>
        <v>-0.44850206431678047</v>
      </c>
      <c r="AT212" s="5">
        <f t="shared" si="293"/>
        <v>-0.40990468065285796</v>
      </c>
      <c r="AU212" s="5">
        <f t="shared" si="294"/>
        <v>-0.61568312726800578</v>
      </c>
      <c r="AV212" s="5">
        <f t="shared" si="295"/>
        <v>-0.58816938406902519</v>
      </c>
      <c r="AW212" s="5">
        <f t="shared" si="296"/>
        <v>-0.55190240781188027</v>
      </c>
      <c r="AX212" s="5">
        <f t="shared" si="297"/>
        <v>-0.55344192505500733</v>
      </c>
      <c r="AY212" s="5">
        <f t="shared" si="298"/>
        <v>-0.53725156193263268</v>
      </c>
      <c r="AZ212" s="5">
        <f t="shared" si="299"/>
        <v>-0.537438223432812</v>
      </c>
      <c r="BA212" s="5">
        <f t="shared" si="300"/>
        <v>-0.57343984791220792</v>
      </c>
      <c r="BB212" s="5">
        <f t="shared" si="301"/>
        <v>-0.23171988376701547</v>
      </c>
      <c r="BC212" s="5">
        <f t="shared" si="302"/>
        <v>-0.58545822625337307</v>
      </c>
      <c r="BD212" s="5">
        <f t="shared" si="303"/>
        <v>-0.26337622134825178</v>
      </c>
      <c r="BE212" s="5">
        <f t="shared" si="304"/>
        <v>-0.3384505651396576</v>
      </c>
      <c r="BF212" s="5">
        <f t="shared" si="305"/>
        <v>-0.66498521219292317</v>
      </c>
      <c r="BG212" s="5">
        <f t="shared" si="306"/>
        <v>-0.14321103301300731</v>
      </c>
      <c r="BH212" s="5">
        <f t="shared" si="307"/>
        <v>-0.61485776419084703</v>
      </c>
      <c r="BI212" s="5">
        <f t="shared" si="308"/>
        <v>-0.5080640167813435</v>
      </c>
      <c r="BJ212" s="5">
        <f t="shared" si="309"/>
        <v>-0.42236514566803623</v>
      </c>
      <c r="BK212" s="5">
        <f t="shared" si="310"/>
        <v>-0.49984632314044519</v>
      </c>
      <c r="BL212" s="5">
        <f t="shared" si="311"/>
        <v>-0.62714548133244741</v>
      </c>
      <c r="BM212" s="5">
        <f t="shared" si="312"/>
        <v>-0.58621301036334117</v>
      </c>
      <c r="BN212" s="5">
        <f t="shared" si="313"/>
        <v>-0.51015631823661756</v>
      </c>
      <c r="BO212" s="5">
        <f t="shared" si="314"/>
        <v>-0.60357445318569258</v>
      </c>
      <c r="BP212" s="5">
        <f t="shared" si="315"/>
        <v>-0.39668110092559972</v>
      </c>
      <c r="BQ212" s="5">
        <f t="shared" si="316"/>
        <v>-0.43918654591098194</v>
      </c>
      <c r="BR212" s="5">
        <f t="shared" si="317"/>
        <v>-0.49394783793248942</v>
      </c>
      <c r="BS212" s="5">
        <f t="shared" si="318"/>
        <v>-0.53518315814727624</v>
      </c>
      <c r="BT212" s="5">
        <f t="shared" si="319"/>
        <v>-0.6289796281636304</v>
      </c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</row>
    <row r="213" spans="2:190" x14ac:dyDescent="0.2">
      <c r="B213" s="3"/>
      <c r="C213" s="2" t="s">
        <v>24</v>
      </c>
      <c r="D213" s="5">
        <f t="shared" si="334"/>
        <v>-0.39623338562486532</v>
      </c>
      <c r="E213" s="5">
        <f t="shared" si="335"/>
        <v>-0.50339413788783061</v>
      </c>
      <c r="F213" s="5">
        <f t="shared" si="336"/>
        <v>-0.5143998509214982</v>
      </c>
      <c r="G213" s="5">
        <f t="shared" si="337"/>
        <v>-0.47315786371966023</v>
      </c>
      <c r="H213" s="5">
        <f t="shared" si="338"/>
        <v>-0.5034598452539556</v>
      </c>
      <c r="I213" s="5">
        <f t="shared" si="339"/>
        <v>-0.53393541732023886</v>
      </c>
      <c r="J213" s="5">
        <f t="shared" si="340"/>
        <v>-0.31600908560250607</v>
      </c>
      <c r="K213" s="5">
        <f t="shared" si="341"/>
        <v>-0.48694277287961668</v>
      </c>
      <c r="L213" s="5">
        <f t="shared" si="342"/>
        <v>-0.53697511269147113</v>
      </c>
      <c r="M213" s="5">
        <f t="shared" si="343"/>
        <v>-0.35429248216559883</v>
      </c>
      <c r="N213" s="5">
        <f t="shared" si="344"/>
        <v>-0.1015471706526016</v>
      </c>
      <c r="O213" s="5">
        <f t="shared" si="345"/>
        <v>-0.43693932240582506</v>
      </c>
      <c r="P213" s="5">
        <f t="shared" si="346"/>
        <v>-0.45833476070252804</v>
      </c>
      <c r="Q213" s="5">
        <f t="shared" si="347"/>
        <v>-0.64249908095723518</v>
      </c>
      <c r="R213" s="5">
        <f t="shared" si="348"/>
        <v>-0.51413120601462603</v>
      </c>
      <c r="S213" s="5">
        <f t="shared" si="349"/>
        <v>-0.39565621715995086</v>
      </c>
      <c r="T213" s="5">
        <f t="shared" si="350"/>
        <v>-0.46984885159383677</v>
      </c>
      <c r="U213" s="5">
        <f t="shared" si="268"/>
        <v>-0.44997165460497757</v>
      </c>
      <c r="V213" s="5">
        <f t="shared" si="269"/>
        <v>-0.3995557687625001</v>
      </c>
      <c r="W213" s="5">
        <f t="shared" si="270"/>
        <v>-0.52238119799747984</v>
      </c>
      <c r="X213" s="5">
        <f t="shared" si="271"/>
        <v>-0.56209739489954791</v>
      </c>
      <c r="Y213" s="5">
        <f t="shared" si="272"/>
        <v>-0.3036447678478309</v>
      </c>
      <c r="Z213" s="5">
        <f t="shared" si="273"/>
        <v>-0.43242098189623829</v>
      </c>
      <c r="AA213" s="5">
        <f t="shared" si="274"/>
        <v>-0.67332495773953405</v>
      </c>
      <c r="AB213" s="5">
        <f t="shared" si="275"/>
        <v>-0.55613825344320134</v>
      </c>
      <c r="AC213" s="5">
        <f t="shared" si="276"/>
        <v>-0.55101080013062598</v>
      </c>
      <c r="AD213" s="5">
        <f t="shared" si="277"/>
        <v>-0.19901561266221668</v>
      </c>
      <c r="AE213" s="5">
        <f t="shared" si="278"/>
        <v>-0.48264479771504809</v>
      </c>
      <c r="AF213" s="5">
        <f t="shared" si="279"/>
        <v>-0.47346580810582445</v>
      </c>
      <c r="AG213" s="5">
        <f t="shared" si="280"/>
        <v>-0.40550799496342405</v>
      </c>
      <c r="AH213" s="5">
        <f t="shared" si="281"/>
        <v>-0.51140744412019923</v>
      </c>
      <c r="AI213" s="5">
        <f t="shared" si="282"/>
        <v>-0.528248150275756</v>
      </c>
      <c r="AJ213" s="5">
        <f t="shared" si="283"/>
        <v>-0.52869715874482504</v>
      </c>
      <c r="AK213" s="5">
        <f t="shared" si="284"/>
        <v>-0.5439685772893843</v>
      </c>
      <c r="AL213" s="5">
        <f t="shared" si="285"/>
        <v>-0.51692560211801841</v>
      </c>
      <c r="AM213" s="5">
        <f t="shared" si="286"/>
        <v>-0.40438929675972296</v>
      </c>
      <c r="AN213" s="5">
        <f t="shared" si="287"/>
        <v>-0.65282207020894134</v>
      </c>
      <c r="AO213" s="5">
        <f t="shared" si="288"/>
        <v>-0.49728109797073228</v>
      </c>
      <c r="AP213" s="5">
        <f t="shared" si="289"/>
        <v>-0.52051535511316116</v>
      </c>
      <c r="AQ213" s="5">
        <f t="shared" si="290"/>
        <v>-0.43299635346927912</v>
      </c>
      <c r="AR213" s="5">
        <f t="shared" si="291"/>
        <v>-0.62332290624172693</v>
      </c>
      <c r="AS213" s="5">
        <f t="shared" si="292"/>
        <v>-0.47260580618791398</v>
      </c>
      <c r="AT213" s="5">
        <f t="shared" si="293"/>
        <v>-0.38954909267198357</v>
      </c>
      <c r="AU213" s="5">
        <f t="shared" si="294"/>
        <v>-0.61541236209986683</v>
      </c>
      <c r="AV213" s="5">
        <f t="shared" si="295"/>
        <v>-0.60675425000915295</v>
      </c>
      <c r="AW213" s="5">
        <f t="shared" si="296"/>
        <v>-0.55254461334060778</v>
      </c>
      <c r="AX213" s="5">
        <f t="shared" si="297"/>
        <v>-0.5601208474507634</v>
      </c>
      <c r="AY213" s="5">
        <f t="shared" si="298"/>
        <v>-0.54886089926552417</v>
      </c>
      <c r="AZ213" s="5">
        <f t="shared" si="299"/>
        <v>-0.55147009606031971</v>
      </c>
      <c r="BA213" s="5">
        <f t="shared" si="300"/>
        <v>-0.57699548821395497</v>
      </c>
      <c r="BB213" s="5">
        <f t="shared" si="301"/>
        <v>-0.22884139839984238</v>
      </c>
      <c r="BC213" s="5">
        <f t="shared" si="302"/>
        <v>-0.60221424349529717</v>
      </c>
      <c r="BD213" s="5">
        <f t="shared" si="303"/>
        <v>-0.23463833538511941</v>
      </c>
      <c r="BE213" s="5">
        <f t="shared" si="304"/>
        <v>-0.35079943228801364</v>
      </c>
      <c r="BF213" s="5">
        <f t="shared" si="305"/>
        <v>-0.64899785417522715</v>
      </c>
      <c r="BG213" s="5">
        <f t="shared" si="306"/>
        <v>-0.18803370490919233</v>
      </c>
      <c r="BH213" s="5">
        <f t="shared" si="307"/>
        <v>-0.62562542577759572</v>
      </c>
      <c r="BI213" s="5">
        <f t="shared" si="308"/>
        <v>-0.52306833461023683</v>
      </c>
      <c r="BJ213" s="5">
        <f t="shared" si="309"/>
        <v>-0.45988472448597706</v>
      </c>
      <c r="BK213" s="5">
        <f t="shared" si="310"/>
        <v>-0.48620290597891008</v>
      </c>
      <c r="BL213" s="5">
        <f t="shared" si="311"/>
        <v>-0.62726113173495168</v>
      </c>
      <c r="BM213" s="5">
        <f t="shared" si="312"/>
        <v>-0.56578754456791658</v>
      </c>
      <c r="BN213" s="5">
        <f t="shared" si="313"/>
        <v>-0.52363420542594807</v>
      </c>
      <c r="BO213" s="5">
        <f t="shared" si="314"/>
        <v>-0.6029385182672633</v>
      </c>
      <c r="BP213" s="5">
        <f t="shared" si="315"/>
        <v>-0.36775847682888613</v>
      </c>
      <c r="BQ213" s="5">
        <f t="shared" si="316"/>
        <v>-0.44207881803742466</v>
      </c>
      <c r="BR213" s="5">
        <f t="shared" si="317"/>
        <v>-0.51405573678874406</v>
      </c>
      <c r="BS213" s="5">
        <f t="shared" si="318"/>
        <v>-0.64499901084491262</v>
      </c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</row>
    <row r="214" spans="2:190" x14ac:dyDescent="0.2">
      <c r="B214" s="3"/>
      <c r="C214" s="2" t="s">
        <v>25</v>
      </c>
      <c r="D214" s="5">
        <f t="shared" si="334"/>
        <v>-0.37539514308277083</v>
      </c>
      <c r="E214" s="5">
        <f t="shared" si="335"/>
        <v>-0.5308606606221179</v>
      </c>
      <c r="F214" s="5">
        <f t="shared" si="336"/>
        <v>-0.51574675111179169</v>
      </c>
      <c r="G214" s="5">
        <f t="shared" si="337"/>
        <v>-0.44211986822699151</v>
      </c>
      <c r="H214" s="5">
        <f t="shared" si="338"/>
        <v>-0.47067070482768003</v>
      </c>
      <c r="I214" s="5">
        <f t="shared" si="339"/>
        <v>-0.56589769357700281</v>
      </c>
      <c r="J214" s="5">
        <f t="shared" si="340"/>
        <v>-0.34582910021789409</v>
      </c>
      <c r="K214" s="5">
        <f t="shared" si="341"/>
        <v>-0.53272325647502738</v>
      </c>
      <c r="L214" s="5">
        <f t="shared" si="342"/>
        <v>-0.57809093483637952</v>
      </c>
      <c r="M214" s="5">
        <f t="shared" si="343"/>
        <v>-0.36296873659533591</v>
      </c>
      <c r="N214" s="5">
        <f t="shared" si="344"/>
        <v>-5.9588349591022029E-2</v>
      </c>
      <c r="O214" s="5">
        <f t="shared" si="345"/>
        <v>-0.46874688300029921</v>
      </c>
      <c r="P214" s="5">
        <f t="shared" si="346"/>
        <v>-0.48123891931646595</v>
      </c>
      <c r="Q214" s="5">
        <f t="shared" si="347"/>
        <v>-0.63460687821540762</v>
      </c>
      <c r="R214" s="5">
        <f t="shared" si="348"/>
        <v>-0.50250169782816589</v>
      </c>
      <c r="S214" s="5">
        <f t="shared" si="349"/>
        <v>-0.3821419039622922</v>
      </c>
      <c r="T214" s="5">
        <f t="shared" si="350"/>
        <v>-0.48197356689607701</v>
      </c>
      <c r="U214" s="5">
        <f t="shared" si="268"/>
        <v>-0.4789054932183856</v>
      </c>
      <c r="V214" s="5">
        <f t="shared" si="269"/>
        <v>-0.41295606803845208</v>
      </c>
      <c r="W214" s="5">
        <f t="shared" si="270"/>
        <v>-0.5618631442578097</v>
      </c>
      <c r="X214" s="5">
        <f t="shared" si="271"/>
        <v>-0.56394106410725142</v>
      </c>
      <c r="Y214" s="5">
        <f t="shared" si="272"/>
        <v>-0.39710228526415492</v>
      </c>
      <c r="Z214" s="5">
        <f t="shared" si="273"/>
        <v>-0.39620920747171301</v>
      </c>
      <c r="AA214" s="5">
        <f t="shared" si="274"/>
        <v>-0.66310441646459894</v>
      </c>
      <c r="AB214" s="5">
        <f t="shared" si="275"/>
        <v>-0.53991856406847261</v>
      </c>
      <c r="AC214" s="5">
        <f t="shared" si="276"/>
        <v>-0.58685306700685791</v>
      </c>
      <c r="AD214" s="5">
        <f t="shared" si="277"/>
        <v>-0.24631573474761589</v>
      </c>
      <c r="AE214" s="5">
        <f t="shared" si="278"/>
        <v>-0.48417331517775447</v>
      </c>
      <c r="AF214" s="5">
        <f t="shared" si="279"/>
        <v>-0.50922792497022884</v>
      </c>
      <c r="AG214" s="5">
        <f t="shared" si="280"/>
        <v>-0.41546748696021235</v>
      </c>
      <c r="AH214" s="5">
        <f t="shared" si="281"/>
        <v>-0.50386262466195308</v>
      </c>
      <c r="AI214" s="5">
        <f t="shared" si="282"/>
        <v>-0.52918692970433223</v>
      </c>
      <c r="AJ214" s="5">
        <f t="shared" si="283"/>
        <v>-0.54793724889584861</v>
      </c>
      <c r="AK214" s="5">
        <f t="shared" si="284"/>
        <v>-0.58950517847611339</v>
      </c>
      <c r="AL214" s="5">
        <f t="shared" si="285"/>
        <v>-0.56158758252112284</v>
      </c>
      <c r="AM214" s="5">
        <f t="shared" si="286"/>
        <v>-0.45672995460058552</v>
      </c>
      <c r="AN214" s="5">
        <f t="shared" si="287"/>
        <v>-0.66640214346169724</v>
      </c>
      <c r="AO214" s="5">
        <f t="shared" si="288"/>
        <v>-0.50208324855731334</v>
      </c>
      <c r="AP214" s="5">
        <f t="shared" si="289"/>
        <v>-0.54375956345167054</v>
      </c>
      <c r="AQ214" s="5">
        <f t="shared" si="290"/>
        <v>-0.41498336292433308</v>
      </c>
      <c r="AR214" s="5">
        <f t="shared" si="291"/>
        <v>-0.61825995606333262</v>
      </c>
      <c r="AS214" s="5">
        <f t="shared" si="292"/>
        <v>-0.47621646491313141</v>
      </c>
      <c r="AT214" s="5">
        <f t="shared" si="293"/>
        <v>-0.42010736794075987</v>
      </c>
      <c r="AU214" s="5">
        <f t="shared" si="294"/>
        <v>-0.64782472918247691</v>
      </c>
      <c r="AV214" s="5">
        <f t="shared" si="295"/>
        <v>-0.6177436356646856</v>
      </c>
      <c r="AW214" s="5">
        <f t="shared" si="296"/>
        <v>-0.58423362249443267</v>
      </c>
      <c r="AX214" s="5">
        <f t="shared" si="297"/>
        <v>-0.58546350447483164</v>
      </c>
      <c r="AY214" s="5">
        <f t="shared" si="298"/>
        <v>-0.5510991017382918</v>
      </c>
      <c r="AZ214" s="5">
        <f t="shared" si="299"/>
        <v>-0.56348913649733812</v>
      </c>
      <c r="BA214" s="5">
        <f t="shared" si="300"/>
        <v>-0.60851623332270832</v>
      </c>
      <c r="BB214" s="5">
        <f t="shared" si="301"/>
        <v>-0.28239650275825212</v>
      </c>
      <c r="BC214" s="5">
        <f t="shared" si="302"/>
        <v>-0.60719063596230061</v>
      </c>
      <c r="BD214" s="5">
        <f t="shared" si="303"/>
        <v>-0.26143697526300075</v>
      </c>
      <c r="BE214" s="5">
        <f t="shared" si="304"/>
        <v>-0.35857767006860775</v>
      </c>
      <c r="BF214" s="5">
        <f t="shared" si="305"/>
        <v>-0.62975799450359149</v>
      </c>
      <c r="BG214" s="5">
        <f t="shared" si="306"/>
        <v>-0.18952073384559287</v>
      </c>
      <c r="BH214" s="5">
        <f t="shared" si="307"/>
        <v>-0.62775548078948429</v>
      </c>
      <c r="BI214" s="5">
        <f t="shared" si="308"/>
        <v>-0.56868466315737343</v>
      </c>
      <c r="BJ214" s="5">
        <f t="shared" si="309"/>
        <v>-0.487354346232591</v>
      </c>
      <c r="BK214" s="5">
        <f t="shared" si="310"/>
        <v>-0.52198618033784672</v>
      </c>
      <c r="BL214" s="5">
        <f t="shared" si="311"/>
        <v>-0.48498320251630889</v>
      </c>
      <c r="BM214" s="5">
        <f t="shared" si="312"/>
        <v>-0.56212677404586497</v>
      </c>
      <c r="BN214" s="5">
        <f t="shared" si="313"/>
        <v>-0.54630119190421467</v>
      </c>
      <c r="BO214" s="5">
        <f t="shared" si="314"/>
        <v>-0.58529018321190596</v>
      </c>
      <c r="BP214" s="5">
        <f t="shared" si="315"/>
        <v>-0.34249340362051589</v>
      </c>
      <c r="BQ214" s="5">
        <f t="shared" si="316"/>
        <v>-0.45026328409955868</v>
      </c>
      <c r="BR214" s="5">
        <f t="shared" si="317"/>
        <v>-0.65192726099509435</v>
      </c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</row>
    <row r="215" spans="2:190" x14ac:dyDescent="0.2">
      <c r="B215" s="3"/>
      <c r="C215" s="2" t="s">
        <v>26</v>
      </c>
      <c r="D215" s="5">
        <f t="shared" si="334"/>
        <v>-0.4748605632929534</v>
      </c>
      <c r="E215" s="5">
        <f t="shared" si="335"/>
        <v>-0.5287967894828518</v>
      </c>
      <c r="F215" s="5">
        <f t="shared" si="336"/>
        <v>-0.51988994930176446</v>
      </c>
      <c r="G215" s="5">
        <f t="shared" si="337"/>
        <v>-0.44790382192238287</v>
      </c>
      <c r="H215" s="5">
        <f t="shared" si="338"/>
        <v>-0.4748092129476591</v>
      </c>
      <c r="I215" s="5">
        <f t="shared" si="339"/>
        <v>-0.5471300426970952</v>
      </c>
      <c r="J215" s="5">
        <f t="shared" si="340"/>
        <v>-0.34728331461850714</v>
      </c>
      <c r="K215" s="5">
        <f t="shared" si="341"/>
        <v>-0.52350267029912134</v>
      </c>
      <c r="L215" s="5">
        <f t="shared" si="342"/>
        <v>-0.61875404031129155</v>
      </c>
      <c r="M215" s="5">
        <f t="shared" si="343"/>
        <v>-0.42316695175166558</v>
      </c>
      <c r="N215" s="5">
        <f t="shared" si="344"/>
        <v>-8.2657542171018963E-2</v>
      </c>
      <c r="O215" s="5">
        <f t="shared" si="345"/>
        <v>-0.48507450876084712</v>
      </c>
      <c r="P215" s="5">
        <f t="shared" si="346"/>
        <v>-0.49768629594368935</v>
      </c>
      <c r="Q215" s="5">
        <f t="shared" si="347"/>
        <v>-0.65969465921894277</v>
      </c>
      <c r="R215" s="5">
        <f t="shared" si="348"/>
        <v>-0.47600592606379077</v>
      </c>
      <c r="S215" s="5">
        <f t="shared" si="349"/>
        <v>-0.39878175580625974</v>
      </c>
      <c r="T215" s="5">
        <f t="shared" si="350"/>
        <v>-0.49882192851630536</v>
      </c>
      <c r="U215" s="5">
        <f t="shared" si="268"/>
        <v>-0.51091118953620807</v>
      </c>
      <c r="V215" s="5">
        <f t="shared" si="269"/>
        <v>-0.40707200729250992</v>
      </c>
      <c r="W215" s="5">
        <f t="shared" si="270"/>
        <v>-0.57131242175826913</v>
      </c>
      <c r="X215" s="5">
        <f t="shared" si="271"/>
        <v>-0.57078113910661599</v>
      </c>
      <c r="Y215" s="5">
        <f t="shared" si="272"/>
        <v>-0.3840124845082214</v>
      </c>
      <c r="Z215" s="5">
        <f t="shared" si="273"/>
        <v>-0.41779302961948811</v>
      </c>
      <c r="AA215" s="5">
        <f t="shared" si="274"/>
        <v>-0.66548145020171812</v>
      </c>
      <c r="AB215" s="5">
        <f t="shared" si="275"/>
        <v>-0.55203428994193859</v>
      </c>
      <c r="AC215" s="5">
        <f t="shared" si="276"/>
        <v>-0.59061748930441704</v>
      </c>
      <c r="AD215" s="5">
        <f t="shared" si="277"/>
        <v>-0.24814337359644004</v>
      </c>
      <c r="AE215" s="5">
        <f t="shared" si="278"/>
        <v>-0.49695247094639083</v>
      </c>
      <c r="AF215" s="5">
        <f t="shared" si="279"/>
        <v>-0.49540499014208988</v>
      </c>
      <c r="AG215" s="5">
        <f t="shared" si="280"/>
        <v>-0.411992480485389</v>
      </c>
      <c r="AH215" s="5">
        <f t="shared" si="281"/>
        <v>-0.51134321208258504</v>
      </c>
      <c r="AI215" s="5">
        <f t="shared" si="282"/>
        <v>-0.55617284823612256</v>
      </c>
      <c r="AJ215" s="5">
        <f t="shared" si="283"/>
        <v>-0.5406180190466584</v>
      </c>
      <c r="AK215" s="5">
        <f t="shared" si="284"/>
        <v>-0.5638796962726621</v>
      </c>
      <c r="AL215" s="5">
        <f t="shared" si="285"/>
        <v>-0.57618066436815507</v>
      </c>
      <c r="AM215" s="5">
        <f t="shared" si="286"/>
        <v>-0.44444845591346888</v>
      </c>
      <c r="AN215" s="5">
        <f t="shared" si="287"/>
        <v>-0.69682693840447674</v>
      </c>
      <c r="AO215" s="5">
        <f t="shared" si="288"/>
        <v>-0.52503657151291239</v>
      </c>
      <c r="AP215" s="5">
        <f t="shared" si="289"/>
        <v>-0.55234231756076435</v>
      </c>
      <c r="AQ215" s="5">
        <f t="shared" si="290"/>
        <v>-0.48646940614076295</v>
      </c>
      <c r="AR215" s="5">
        <f t="shared" si="291"/>
        <v>-0.63470769825639051</v>
      </c>
      <c r="AS215" s="5">
        <f t="shared" si="292"/>
        <v>-0.46138739125745759</v>
      </c>
      <c r="AT215" s="5">
        <f t="shared" si="293"/>
        <v>-0.4582708327392212</v>
      </c>
      <c r="AU215" s="5">
        <f t="shared" si="294"/>
        <v>-0.66330844200227435</v>
      </c>
      <c r="AV215" s="5">
        <f t="shared" si="295"/>
        <v>-0.61591457573131891</v>
      </c>
      <c r="AW215" s="5">
        <f t="shared" si="296"/>
        <v>-0.60639021437133134</v>
      </c>
      <c r="AX215" s="5">
        <f t="shared" si="297"/>
        <v>-0.594376003968629</v>
      </c>
      <c r="AY215" s="5">
        <f t="shared" si="298"/>
        <v>-0.56578597173916434</v>
      </c>
      <c r="AZ215" s="5">
        <f t="shared" si="299"/>
        <v>-0.57789625780947329</v>
      </c>
      <c r="BA215" s="5">
        <f t="shared" si="300"/>
        <v>-0.60234222029962214</v>
      </c>
      <c r="BB215" s="5">
        <f t="shared" si="301"/>
        <v>-0.32197006915801685</v>
      </c>
      <c r="BC215" s="5">
        <f t="shared" si="302"/>
        <v>-0.5989211623845907</v>
      </c>
      <c r="BD215" s="5">
        <f t="shared" si="303"/>
        <v>-0.30182092612774541</v>
      </c>
      <c r="BE215" s="5">
        <f t="shared" si="304"/>
        <v>-0.39481417782509942</v>
      </c>
      <c r="BF215" s="5">
        <f t="shared" si="305"/>
        <v>-0.64697656744071552</v>
      </c>
      <c r="BG215" s="5">
        <f t="shared" si="306"/>
        <v>-0.21869964861136082</v>
      </c>
      <c r="BH215" s="5">
        <f t="shared" si="307"/>
        <v>-0.62309303821608919</v>
      </c>
      <c r="BI215" s="5">
        <f t="shared" si="308"/>
        <v>-0.51240909579139582</v>
      </c>
      <c r="BJ215" s="5">
        <f t="shared" si="309"/>
        <v>-0.5465859678275482</v>
      </c>
      <c r="BK215" s="5">
        <f t="shared" si="310"/>
        <v>-0.48904787589720589</v>
      </c>
      <c r="BL215" s="5">
        <f t="shared" si="311"/>
        <v>-0.6549189983988849</v>
      </c>
      <c r="BM215" s="5">
        <f t="shared" si="312"/>
        <v>-0.62458484205269071</v>
      </c>
      <c r="BN215" s="5">
        <f t="shared" si="313"/>
        <v>-0.51426616915536172</v>
      </c>
      <c r="BO215" s="5">
        <f t="shared" si="314"/>
        <v>-0.61747529898351072</v>
      </c>
      <c r="BP215" s="5">
        <f t="shared" si="315"/>
        <v>-0.35522750983726398</v>
      </c>
      <c r="BQ215" s="5">
        <f t="shared" si="316"/>
        <v>-0.61601571608963268</v>
      </c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</row>
    <row r="216" spans="2:190" x14ac:dyDescent="0.2">
      <c r="B216" s="3"/>
      <c r="C216" s="2" t="s">
        <v>27</v>
      </c>
      <c r="D216" s="5">
        <f t="shared" si="334"/>
        <v>-0.439509858525995</v>
      </c>
      <c r="E216" s="5">
        <f t="shared" si="335"/>
        <v>-0.54519059422607652</v>
      </c>
      <c r="F216" s="5">
        <f t="shared" si="336"/>
        <v>-0.51793734467738706</v>
      </c>
      <c r="G216" s="5">
        <f t="shared" si="337"/>
        <v>-0.45600185965237222</v>
      </c>
      <c r="H216" s="5">
        <f t="shared" si="338"/>
        <v>-0.48440254142709405</v>
      </c>
      <c r="I216" s="5">
        <f t="shared" si="339"/>
        <v>-0.57048005430630955</v>
      </c>
      <c r="J216" s="5">
        <f t="shared" si="340"/>
        <v>-0.35848583688692237</v>
      </c>
      <c r="K216" s="5">
        <f t="shared" si="341"/>
        <v>-0.55727091376884308</v>
      </c>
      <c r="L216" s="5">
        <f t="shared" si="342"/>
        <v>-0.55822801896880603</v>
      </c>
      <c r="M216" s="5">
        <f t="shared" si="343"/>
        <v>-0.41991777435715388</v>
      </c>
      <c r="N216" s="5">
        <f t="shared" si="344"/>
        <v>-2.167949822994782E-2</v>
      </c>
      <c r="O216" s="5">
        <f t="shared" si="345"/>
        <v>-0.51805831698640159</v>
      </c>
      <c r="P216" s="5">
        <f t="shared" si="346"/>
        <v>-0.51615250521716172</v>
      </c>
      <c r="Q216" s="5">
        <f t="shared" si="347"/>
        <v>-0.65186714005530433</v>
      </c>
      <c r="R216" s="5">
        <f t="shared" si="348"/>
        <v>-0.49099089230873783</v>
      </c>
      <c r="S216" s="5">
        <f t="shared" si="349"/>
        <v>-0.42179478803514797</v>
      </c>
      <c r="T216" s="5">
        <f t="shared" si="350"/>
        <v>-0.44192220806541083</v>
      </c>
      <c r="U216" s="5">
        <f t="shared" si="268"/>
        <v>-0.53042993069423239</v>
      </c>
      <c r="V216" s="5">
        <f t="shared" si="269"/>
        <v>-0.42492190312866163</v>
      </c>
      <c r="W216" s="5">
        <f t="shared" si="270"/>
        <v>-0.58232067300129364</v>
      </c>
      <c r="X216" s="5">
        <f t="shared" si="271"/>
        <v>-0.5908555910305765</v>
      </c>
      <c r="Y216" s="5">
        <f t="shared" si="272"/>
        <v>-0.42450760064189863</v>
      </c>
      <c r="Z216" s="5">
        <f t="shared" si="273"/>
        <v>-0.43072192890971334</v>
      </c>
      <c r="AA216" s="5">
        <f t="shared" si="274"/>
        <v>-0.67720282269750953</v>
      </c>
      <c r="AB216" s="5">
        <f t="shared" si="275"/>
        <v>-0.55947074686238452</v>
      </c>
      <c r="AC216" s="5">
        <f t="shared" si="276"/>
        <v>-0.60713092561472548</v>
      </c>
      <c r="AD216" s="5">
        <f t="shared" si="277"/>
        <v>-0.27676540056246285</v>
      </c>
      <c r="AE216" s="5">
        <f t="shared" si="278"/>
        <v>-0.53076167560294973</v>
      </c>
      <c r="AF216" s="5">
        <f t="shared" si="279"/>
        <v>-0.51651773436934589</v>
      </c>
      <c r="AG216" s="5">
        <f t="shared" si="280"/>
        <v>-0.44512137672065927</v>
      </c>
      <c r="AH216" s="5">
        <f t="shared" si="281"/>
        <v>-0.54231896718198724</v>
      </c>
      <c r="AI216" s="5">
        <f t="shared" si="282"/>
        <v>-0.55584184633498224</v>
      </c>
      <c r="AJ216" s="5">
        <f t="shared" si="283"/>
        <v>-0.55942578526132158</v>
      </c>
      <c r="AK216" s="5">
        <f t="shared" si="284"/>
        <v>-0.59503048203989117</v>
      </c>
      <c r="AL216" s="5">
        <f t="shared" si="285"/>
        <v>-0.57895288083841956</v>
      </c>
      <c r="AM216" s="5">
        <f t="shared" si="286"/>
        <v>-0.48661631443279052</v>
      </c>
      <c r="AN216" s="5">
        <f t="shared" si="287"/>
        <v>-0.68403914839256608</v>
      </c>
      <c r="AO216" s="5">
        <f t="shared" si="288"/>
        <v>-0.55137508100317933</v>
      </c>
      <c r="AP216" s="5">
        <f t="shared" si="289"/>
        <v>-0.56987400588579107</v>
      </c>
      <c r="AQ216" s="5">
        <f t="shared" si="290"/>
        <v>-0.3427716033558898</v>
      </c>
      <c r="AR216" s="5">
        <f t="shared" si="291"/>
        <v>-0.66758831382200989</v>
      </c>
      <c r="AS216" s="5">
        <f t="shared" si="292"/>
        <v>-0.48472074573737695</v>
      </c>
      <c r="AT216" s="5">
        <f t="shared" si="293"/>
        <v>-0.48476458901700581</v>
      </c>
      <c r="AU216" s="5">
        <f t="shared" si="294"/>
        <v>-0.67104415122323102</v>
      </c>
      <c r="AV216" s="5">
        <f t="shared" si="295"/>
        <v>-0.62150758625108304</v>
      </c>
      <c r="AW216" s="5">
        <f t="shared" si="296"/>
        <v>-0.63517423325087097</v>
      </c>
      <c r="AX216" s="5">
        <f t="shared" si="297"/>
        <v>-0.61067097726362585</v>
      </c>
      <c r="AY216" s="5">
        <f t="shared" si="298"/>
        <v>-0.57232212866360843</v>
      </c>
      <c r="AZ216" s="5">
        <f t="shared" si="299"/>
        <v>-0.58971706763671083</v>
      </c>
      <c r="BA216" s="5">
        <f t="shared" si="300"/>
        <v>-0.61218360840298403</v>
      </c>
      <c r="BB216" s="5">
        <f t="shared" si="301"/>
        <v>-0.37153261358979711</v>
      </c>
      <c r="BC216" s="5">
        <f t="shared" si="302"/>
        <v>-0.62013279382818831</v>
      </c>
      <c r="BD216" s="5">
        <f t="shared" si="303"/>
        <v>-0.32850673326645496</v>
      </c>
      <c r="BE216" s="5">
        <f t="shared" si="304"/>
        <v>-0.38304035680558884</v>
      </c>
      <c r="BF216" s="5">
        <f t="shared" si="305"/>
        <v>-0.70237162157587663</v>
      </c>
      <c r="BG216" s="5">
        <f t="shared" si="306"/>
        <v>-0.26188575400005959</v>
      </c>
      <c r="BH216" s="5">
        <f t="shared" si="307"/>
        <v>-0.61661209122978811</v>
      </c>
      <c r="BI216" s="5">
        <f t="shared" si="308"/>
        <v>-0.51132856853730468</v>
      </c>
      <c r="BJ216" s="5">
        <f t="shared" si="309"/>
        <v>-0.56692111316128713</v>
      </c>
      <c r="BK216" s="5">
        <f t="shared" si="310"/>
        <v>-0.52001911653554356</v>
      </c>
      <c r="BL216" s="5">
        <f t="shared" si="311"/>
        <v>-0.65980210066255329</v>
      </c>
      <c r="BM216" s="5">
        <f t="shared" si="312"/>
        <v>-0.64572534470149645</v>
      </c>
      <c r="BN216" s="5">
        <f t="shared" si="313"/>
        <v>-0.47893201325151963</v>
      </c>
      <c r="BO216" s="5">
        <f t="shared" si="314"/>
        <v>-0.62111525682127378</v>
      </c>
      <c r="BP216" s="5">
        <f t="shared" si="315"/>
        <v>-0.43222324421828023</v>
      </c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</row>
    <row r="217" spans="2:190" x14ac:dyDescent="0.2">
      <c r="B217" s="3"/>
      <c r="C217" s="2" t="s">
        <v>28</v>
      </c>
      <c r="D217" s="5">
        <f t="shared" si="334"/>
        <v>-0.40286434606376925</v>
      </c>
      <c r="E217" s="5">
        <f t="shared" si="335"/>
        <v>-0.54973459602673291</v>
      </c>
      <c r="F217" s="5">
        <f t="shared" si="336"/>
        <v>-0.50744844535656952</v>
      </c>
      <c r="G217" s="5">
        <f t="shared" si="337"/>
        <v>-0.47114573481993272</v>
      </c>
      <c r="H217" s="5">
        <f t="shared" si="338"/>
        <v>-0.49838502817299429</v>
      </c>
      <c r="I217" s="5">
        <f t="shared" si="339"/>
        <v>-0.57225805422477916</v>
      </c>
      <c r="J217" s="5">
        <f t="shared" si="340"/>
        <v>-0.37171237317363348</v>
      </c>
      <c r="K217" s="5">
        <f t="shared" si="341"/>
        <v>-0.53761336595328313</v>
      </c>
      <c r="L217" s="5">
        <f t="shared" si="342"/>
        <v>-0.53369039426711351</v>
      </c>
      <c r="M217" s="5">
        <f t="shared" si="343"/>
        <v>-0.28004009602037044</v>
      </c>
      <c r="N217" s="5">
        <f t="shared" si="344"/>
        <v>-4.4247685121515022E-2</v>
      </c>
      <c r="O217" s="5">
        <f t="shared" si="345"/>
        <v>-0.52163646640289918</v>
      </c>
      <c r="P217" s="5">
        <f t="shared" si="346"/>
        <v>-0.48718568746204288</v>
      </c>
      <c r="Q217" s="5">
        <f t="shared" si="347"/>
        <v>-0.64049908493147412</v>
      </c>
      <c r="R217" s="5">
        <f t="shared" si="348"/>
        <v>-0.50106928524899175</v>
      </c>
      <c r="S217" s="5">
        <f t="shared" si="349"/>
        <v>-0.43303062569155237</v>
      </c>
      <c r="T217" s="5">
        <f t="shared" si="350"/>
        <v>-0.43344726524655908</v>
      </c>
      <c r="U217" s="5">
        <f t="shared" si="268"/>
        <v>-0.52764161206134863</v>
      </c>
      <c r="V217" s="5">
        <f t="shared" si="269"/>
        <v>-0.45608833011094857</v>
      </c>
      <c r="W217" s="5">
        <f t="shared" si="270"/>
        <v>-0.60671791745027159</v>
      </c>
      <c r="X217" s="5">
        <f t="shared" si="271"/>
        <v>-0.58873230349325767</v>
      </c>
      <c r="Y217" s="5">
        <f t="shared" si="272"/>
        <v>-0.35170673614993819</v>
      </c>
      <c r="Z217" s="5">
        <f t="shared" si="273"/>
        <v>-0.45695091377184494</v>
      </c>
      <c r="AA217" s="5">
        <f t="shared" si="274"/>
        <v>-0.6801758087846691</v>
      </c>
      <c r="AB217" s="5">
        <f t="shared" si="275"/>
        <v>-0.58167810251905328</v>
      </c>
      <c r="AC217" s="5">
        <f t="shared" si="276"/>
        <v>-0.61109591841049893</v>
      </c>
      <c r="AD217" s="5">
        <f t="shared" si="277"/>
        <v>-0.25198214751458181</v>
      </c>
      <c r="AE217" s="5">
        <f t="shared" si="278"/>
        <v>-0.5526572614782066</v>
      </c>
      <c r="AF217" s="5">
        <f t="shared" si="279"/>
        <v>-0.50500020395676115</v>
      </c>
      <c r="AG217" s="5">
        <f t="shared" si="280"/>
        <v>-0.45889400354766119</v>
      </c>
      <c r="AH217" s="5">
        <f t="shared" si="281"/>
        <v>-0.51329768938712694</v>
      </c>
      <c r="AI217" s="5">
        <f t="shared" si="282"/>
        <v>-0.56461971062429839</v>
      </c>
      <c r="AJ217" s="5">
        <f t="shared" si="283"/>
        <v>-0.58996378215489687</v>
      </c>
      <c r="AK217" s="5">
        <f t="shared" si="284"/>
        <v>-0.59064875961514685</v>
      </c>
      <c r="AL217" s="5">
        <f t="shared" si="285"/>
        <v>-0.60872782109188539</v>
      </c>
      <c r="AM217" s="5">
        <f t="shared" si="286"/>
        <v>-0.4813507033947842</v>
      </c>
      <c r="AN217" s="5">
        <f t="shared" si="287"/>
        <v>-0.67701192972923874</v>
      </c>
      <c r="AO217" s="5">
        <f t="shared" si="288"/>
        <v>-0.57513868207371677</v>
      </c>
      <c r="AP217" s="5">
        <f t="shared" si="289"/>
        <v>-0.55683502106081317</v>
      </c>
      <c r="AQ217" s="5">
        <f t="shared" si="290"/>
        <v>-0.41640674237327696</v>
      </c>
      <c r="AR217" s="5">
        <f t="shared" si="291"/>
        <v>-0.63589873767897021</v>
      </c>
      <c r="AS217" s="5">
        <f t="shared" si="292"/>
        <v>-0.49077495289597972</v>
      </c>
      <c r="AT217" s="5">
        <f t="shared" si="293"/>
        <v>-0.48167520603808017</v>
      </c>
      <c r="AU217" s="5">
        <f t="shared" si="294"/>
        <v>-0.68295825190338988</v>
      </c>
      <c r="AV217" s="5">
        <f t="shared" si="295"/>
        <v>-0.64081663941128375</v>
      </c>
      <c r="AW217" s="5">
        <f t="shared" si="296"/>
        <v>-0.62892840550004681</v>
      </c>
      <c r="AX217" s="5">
        <f t="shared" si="297"/>
        <v>-0.62923185432162088</v>
      </c>
      <c r="AY217" s="5">
        <f t="shared" si="298"/>
        <v>-0.58139539647916649</v>
      </c>
      <c r="AZ217" s="5">
        <f t="shared" si="299"/>
        <v>-0.60311126081861233</v>
      </c>
      <c r="BA217" s="5">
        <f t="shared" si="300"/>
        <v>-0.61783673329994082</v>
      </c>
      <c r="BB217" s="5">
        <f t="shared" si="301"/>
        <v>-0.38605692561126559</v>
      </c>
      <c r="BC217" s="5">
        <f t="shared" si="302"/>
        <v>-0.6492736520875606</v>
      </c>
      <c r="BD217" s="5">
        <f t="shared" si="303"/>
        <v>-0.28298060906069017</v>
      </c>
      <c r="BE217" s="5">
        <f t="shared" si="304"/>
        <v>-0.40878566229945373</v>
      </c>
      <c r="BF217" s="5">
        <f t="shared" si="305"/>
        <v>-0.70420011217797651</v>
      </c>
      <c r="BG217" s="5">
        <f t="shared" si="306"/>
        <v>-0.24569896347148623</v>
      </c>
      <c r="BH217" s="5">
        <f t="shared" si="307"/>
        <v>-0.65454602383026206</v>
      </c>
      <c r="BI217" s="5">
        <f t="shared" si="308"/>
        <v>-0.55140802800260313</v>
      </c>
      <c r="BJ217" s="5">
        <f t="shared" si="309"/>
        <v>-0.52024822802015236</v>
      </c>
      <c r="BK217" s="5">
        <f t="shared" si="310"/>
        <v>-0.45993968940824453</v>
      </c>
      <c r="BL217" s="5">
        <f t="shared" si="311"/>
        <v>-0.67451540491536688</v>
      </c>
      <c r="BM217" s="5">
        <f t="shared" si="312"/>
        <v>-0.66198942855953713</v>
      </c>
      <c r="BN217" s="5">
        <f t="shared" si="313"/>
        <v>-0.49886741160997133</v>
      </c>
      <c r="BO217" s="5">
        <f t="shared" si="314"/>
        <v>-0.78508507216088763</v>
      </c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</row>
    <row r="218" spans="2:190" x14ac:dyDescent="0.2">
      <c r="B218" s="3"/>
      <c r="C218" s="2" t="s">
        <v>29</v>
      </c>
      <c r="D218" s="5">
        <f t="shared" si="334"/>
        <v>-0.43744197647268096</v>
      </c>
      <c r="E218" s="5">
        <f t="shared" si="335"/>
        <v>-0.52127964594468224</v>
      </c>
      <c r="F218" s="5">
        <f t="shared" si="336"/>
        <v>-0.51418530538022267</v>
      </c>
      <c r="G218" s="5">
        <f t="shared" si="337"/>
        <v>-0.4831404926207909</v>
      </c>
      <c r="H218" s="5">
        <f t="shared" si="338"/>
        <v>-0.49140918747641998</v>
      </c>
      <c r="I218" s="5">
        <f t="shared" si="339"/>
        <v>-0.58575629157383724</v>
      </c>
      <c r="J218" s="5">
        <f t="shared" si="340"/>
        <v>-0.41642418156054917</v>
      </c>
      <c r="K218" s="5">
        <f t="shared" si="341"/>
        <v>-0.54555522991322769</v>
      </c>
      <c r="L218" s="5">
        <f t="shared" si="342"/>
        <v>-0.47325045411809596</v>
      </c>
      <c r="M218" s="5">
        <f t="shared" si="343"/>
        <v>-0.45850217581112374</v>
      </c>
      <c r="N218" s="5">
        <f t="shared" si="344"/>
        <v>-8.7233591006913191E-2</v>
      </c>
      <c r="O218" s="5">
        <f t="shared" si="345"/>
        <v>-0.52840727846147262</v>
      </c>
      <c r="P218" s="5">
        <f t="shared" si="346"/>
        <v>-0.51773522250513992</v>
      </c>
      <c r="Q218" s="5">
        <f t="shared" si="347"/>
        <v>-0.64128985913309933</v>
      </c>
      <c r="R218" s="5">
        <f t="shared" si="348"/>
        <v>-0.51228293171891737</v>
      </c>
      <c r="S218" s="5">
        <f t="shared" si="349"/>
        <v>-0.41715452963319233</v>
      </c>
      <c r="T218" s="5">
        <f t="shared" si="350"/>
        <v>-0.46553846249456349</v>
      </c>
      <c r="U218" s="5">
        <f t="shared" si="268"/>
        <v>-0.55550896582720033</v>
      </c>
      <c r="V218" s="5">
        <f t="shared" si="269"/>
        <v>-0.48266719459666074</v>
      </c>
      <c r="W218" s="5">
        <f t="shared" si="270"/>
        <v>-0.606044473712534</v>
      </c>
      <c r="X218" s="5">
        <f t="shared" si="271"/>
        <v>-0.62207150226177699</v>
      </c>
      <c r="Y218" s="5">
        <f t="shared" si="272"/>
        <v>-0.47682995066668149</v>
      </c>
      <c r="Z218" s="5">
        <f t="shared" si="273"/>
        <v>-0.46333048638646412</v>
      </c>
      <c r="AA218" s="5">
        <f t="shared" si="274"/>
        <v>-0.68878072911504917</v>
      </c>
      <c r="AB218" s="5">
        <f t="shared" si="275"/>
        <v>-0.58939295651567869</v>
      </c>
      <c r="AC218" s="5">
        <f t="shared" si="276"/>
        <v>-0.62323510547571559</v>
      </c>
      <c r="AD218" s="5">
        <f t="shared" si="277"/>
        <v>-0.28718014268662662</v>
      </c>
      <c r="AE218" s="5">
        <f t="shared" si="278"/>
        <v>-0.5438253598029742</v>
      </c>
      <c r="AF218" s="5">
        <f t="shared" si="279"/>
        <v>-0.5331511319600245</v>
      </c>
      <c r="AG218" s="5">
        <f t="shared" si="280"/>
        <v>-0.4878486595171419</v>
      </c>
      <c r="AH218" s="5">
        <f t="shared" si="281"/>
        <v>-0.51665734266120655</v>
      </c>
      <c r="AI218" s="5">
        <f t="shared" si="282"/>
        <v>-0.55903132708180858</v>
      </c>
      <c r="AJ218" s="5">
        <f t="shared" si="283"/>
        <v>-0.58984168035312456</v>
      </c>
      <c r="AK218" s="5">
        <f t="shared" si="284"/>
        <v>-0.59303281337140701</v>
      </c>
      <c r="AL218" s="5">
        <f t="shared" si="285"/>
        <v>-0.60484001688106293</v>
      </c>
      <c r="AM218" s="5">
        <f t="shared" si="286"/>
        <v>-0.49189535289666358</v>
      </c>
      <c r="AN218" s="5">
        <f t="shared" si="287"/>
        <v>-0.69423937321942886</v>
      </c>
      <c r="AO218" s="5">
        <f t="shared" si="288"/>
        <v>-0.54096919854417447</v>
      </c>
      <c r="AP218" s="5">
        <f t="shared" si="289"/>
        <v>-0.55017444076780775</v>
      </c>
      <c r="AQ218" s="5">
        <f t="shared" si="290"/>
        <v>-0.44580423417432996</v>
      </c>
      <c r="AR218" s="5">
        <f t="shared" si="291"/>
        <v>-0.67641948053284784</v>
      </c>
      <c r="AS218" s="5">
        <f t="shared" si="292"/>
        <v>-0.50762591205980734</v>
      </c>
      <c r="AT218" s="5">
        <f t="shared" si="293"/>
        <v>-0.48703217631980028</v>
      </c>
      <c r="AU218" s="5">
        <f t="shared" si="294"/>
        <v>-0.66873909077063765</v>
      </c>
      <c r="AV218" s="5">
        <f t="shared" si="295"/>
        <v>-0.64229671857393333</v>
      </c>
      <c r="AW218" s="5">
        <f t="shared" si="296"/>
        <v>-0.65366332541157701</v>
      </c>
      <c r="AX218" s="5">
        <f t="shared" si="297"/>
        <v>-0.63816844062580147</v>
      </c>
      <c r="AY218" s="5">
        <f t="shared" si="298"/>
        <v>-0.60804960857443979</v>
      </c>
      <c r="AZ218" s="5">
        <f t="shared" si="299"/>
        <v>-0.59336840561718984</v>
      </c>
      <c r="BA218" s="5">
        <f t="shared" si="300"/>
        <v>-0.61731882655616788</v>
      </c>
      <c r="BB218" s="5">
        <f t="shared" si="301"/>
        <v>-0.42486485949343994</v>
      </c>
      <c r="BC218" s="5">
        <f t="shared" si="302"/>
        <v>-0.6561729255238048</v>
      </c>
      <c r="BD218" s="5">
        <f t="shared" si="303"/>
        <v>-0.29546026943956882</v>
      </c>
      <c r="BE218" s="5">
        <f t="shared" si="304"/>
        <v>-0.42812321420116789</v>
      </c>
      <c r="BF218" s="5">
        <f t="shared" si="305"/>
        <v>-0.70142269171940097</v>
      </c>
      <c r="BG218" s="5">
        <f t="shared" si="306"/>
        <v>-0.17450030819672271</v>
      </c>
      <c r="BH218" s="5">
        <f t="shared" si="307"/>
        <v>-0.68419445250931255</v>
      </c>
      <c r="BI218" s="5">
        <f t="shared" si="308"/>
        <v>-0.58006061877127457</v>
      </c>
      <c r="BJ218" s="5">
        <f t="shared" si="309"/>
        <v>-0.56866753149121907</v>
      </c>
      <c r="BK218" s="5">
        <f t="shared" si="310"/>
        <v>-0.42188639241809706</v>
      </c>
      <c r="BL218" s="5">
        <f t="shared" si="311"/>
        <v>-0.68439028179219863</v>
      </c>
      <c r="BM218" s="5">
        <f t="shared" si="312"/>
        <v>-0.70517121016634066</v>
      </c>
      <c r="BN218" s="5">
        <f t="shared" si="313"/>
        <v>-0.58822268487459428</v>
      </c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</row>
    <row r="219" spans="2:190" x14ac:dyDescent="0.2">
      <c r="B219" s="3"/>
      <c r="C219" s="2" t="s">
        <v>30</v>
      </c>
      <c r="D219" s="5">
        <f t="shared" si="334"/>
        <v>-0.46050310115270809</v>
      </c>
      <c r="E219" s="5">
        <f t="shared" si="335"/>
        <v>-0.56093404780021805</v>
      </c>
      <c r="F219" s="5">
        <f t="shared" si="336"/>
        <v>-0.53730614463631321</v>
      </c>
      <c r="G219" s="5">
        <f t="shared" si="337"/>
        <v>-0.50195347688577441</v>
      </c>
      <c r="H219" s="5">
        <f t="shared" si="338"/>
        <v>-0.51387847636531858</v>
      </c>
      <c r="I219" s="5">
        <f t="shared" si="339"/>
        <v>-0.60205328895245891</v>
      </c>
      <c r="J219" s="5">
        <f t="shared" si="340"/>
        <v>-0.42399023487106829</v>
      </c>
      <c r="K219" s="5">
        <f t="shared" si="341"/>
        <v>-0.55785361038379955</v>
      </c>
      <c r="L219" s="5">
        <f t="shared" si="342"/>
        <v>-0.4975847262947663</v>
      </c>
      <c r="M219" s="5">
        <f t="shared" si="343"/>
        <v>-0.48484991259921667</v>
      </c>
      <c r="N219" s="5">
        <f t="shared" si="344"/>
        <v>-9.7436936992644871E-2</v>
      </c>
      <c r="O219" s="5">
        <f t="shared" si="345"/>
        <v>-0.51036473052498588</v>
      </c>
      <c r="P219" s="5">
        <f t="shared" si="346"/>
        <v>-0.49978244437139346</v>
      </c>
      <c r="Q219" s="5">
        <f t="shared" si="347"/>
        <v>-0.65080329305442131</v>
      </c>
      <c r="R219" s="5">
        <f t="shared" si="348"/>
        <v>-0.53342157419855574</v>
      </c>
      <c r="S219" s="5">
        <f t="shared" si="349"/>
        <v>-0.39238402771213626</v>
      </c>
      <c r="T219" s="5">
        <f t="shared" si="350"/>
        <v>-0.46759787317094698</v>
      </c>
      <c r="U219" s="5">
        <f t="shared" si="268"/>
        <v>-0.58234173821112467</v>
      </c>
      <c r="V219" s="5">
        <f t="shared" si="269"/>
        <v>-0.48352941666163701</v>
      </c>
      <c r="W219" s="5">
        <f t="shared" si="270"/>
        <v>-0.61566534931321693</v>
      </c>
      <c r="X219" s="5">
        <f t="shared" si="271"/>
        <v>-0.6448654957954606</v>
      </c>
      <c r="Y219" s="5">
        <f t="shared" si="272"/>
        <v>-0.48323937173107417</v>
      </c>
      <c r="Z219" s="5">
        <f t="shared" si="273"/>
        <v>-0.46118505017426348</v>
      </c>
      <c r="AA219" s="5">
        <f t="shared" si="274"/>
        <v>-0.7005847615775318</v>
      </c>
      <c r="AB219" s="5">
        <f t="shared" si="275"/>
        <v>-0.59039000609384518</v>
      </c>
      <c r="AC219" s="5">
        <f t="shared" si="276"/>
        <v>-0.62623607107364621</v>
      </c>
      <c r="AD219" s="5">
        <f t="shared" si="277"/>
        <v>-0.30857583622122386</v>
      </c>
      <c r="AE219" s="5">
        <f t="shared" si="278"/>
        <v>-0.56917014426324841</v>
      </c>
      <c r="AF219" s="5">
        <f t="shared" si="279"/>
        <v>-0.52851197094603042</v>
      </c>
      <c r="AG219" s="5">
        <f t="shared" si="280"/>
        <v>-0.49521760944572446</v>
      </c>
      <c r="AH219" s="5">
        <f t="shared" si="281"/>
        <v>-0.56488720439794693</v>
      </c>
      <c r="AI219" s="5">
        <f t="shared" si="282"/>
        <v>-0.55434481211042197</v>
      </c>
      <c r="AJ219" s="5">
        <f t="shared" si="283"/>
        <v>-0.60784572222082112</v>
      </c>
      <c r="AK219" s="5">
        <f t="shared" si="284"/>
        <v>-0.57486326764595352</v>
      </c>
      <c r="AL219" s="5">
        <f t="shared" si="285"/>
        <v>-0.61028371812574589</v>
      </c>
      <c r="AM219" s="5">
        <f t="shared" si="286"/>
        <v>-0.5097409168982131</v>
      </c>
      <c r="AN219" s="5">
        <f t="shared" si="287"/>
        <v>-0.67702333112124502</v>
      </c>
      <c r="AO219" s="5">
        <f t="shared" si="288"/>
        <v>-0.52219154575594584</v>
      </c>
      <c r="AP219" s="5">
        <f t="shared" si="289"/>
        <v>-0.57804115721076887</v>
      </c>
      <c r="AQ219" s="5">
        <f t="shared" si="290"/>
        <v>-0.44624782962672838</v>
      </c>
      <c r="AR219" s="5">
        <f t="shared" si="291"/>
        <v>-0.69880142856280902</v>
      </c>
      <c r="AS219" s="5">
        <f t="shared" si="292"/>
        <v>-0.52224690330904799</v>
      </c>
      <c r="AT219" s="5">
        <f t="shared" si="293"/>
        <v>-0.5062120362360859</v>
      </c>
      <c r="AU219" s="5">
        <f t="shared" si="294"/>
        <v>-0.66252968974911741</v>
      </c>
      <c r="AV219" s="5">
        <f t="shared" si="295"/>
        <v>-0.66131500103733176</v>
      </c>
      <c r="AW219" s="5">
        <f t="shared" si="296"/>
        <v>-0.67703473311159434</v>
      </c>
      <c r="AX219" s="5">
        <f t="shared" si="297"/>
        <v>-0.64982535716962198</v>
      </c>
      <c r="AY219" s="5">
        <f t="shared" si="298"/>
        <v>-0.6058188552502396</v>
      </c>
      <c r="AZ219" s="5">
        <f t="shared" si="299"/>
        <v>-0.61394863162518332</v>
      </c>
      <c r="BA219" s="5">
        <f t="shared" si="300"/>
        <v>-0.62519523245753839</v>
      </c>
      <c r="BB219" s="5">
        <f t="shared" si="301"/>
        <v>-0.40553290043371354</v>
      </c>
      <c r="BC219" s="5">
        <f t="shared" si="302"/>
        <v>-0.67847468751473139</v>
      </c>
      <c r="BD219" s="5">
        <f t="shared" si="303"/>
        <v>-0.30982923727391792</v>
      </c>
      <c r="BE219" s="5">
        <f t="shared" si="304"/>
        <v>-0.45922563174841569</v>
      </c>
      <c r="BF219" s="5">
        <f t="shared" si="305"/>
        <v>-0.74352021156537229</v>
      </c>
      <c r="BG219" s="5">
        <f t="shared" si="306"/>
        <v>-0.24290293490199166</v>
      </c>
      <c r="BH219" s="5">
        <f t="shared" si="307"/>
        <v>-0.70346865233207523</v>
      </c>
      <c r="BI219" s="5">
        <f t="shared" si="308"/>
        <v>-0.6478583792886069</v>
      </c>
      <c r="BJ219" s="5">
        <f t="shared" si="309"/>
        <v>-0.57402930588103607</v>
      </c>
      <c r="BK219" s="5">
        <f t="shared" si="310"/>
        <v>-0.37633947781036026</v>
      </c>
      <c r="BL219" s="5">
        <f t="shared" si="311"/>
        <v>-0.69157928066779839</v>
      </c>
      <c r="BM219" s="5">
        <f t="shared" si="312"/>
        <v>-0.75654472052274524</v>
      </c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</row>
    <row r="220" spans="2:190" x14ac:dyDescent="0.2">
      <c r="B220" s="3"/>
      <c r="C220" s="2" t="s">
        <v>31</v>
      </c>
      <c r="D220" s="5">
        <f t="shared" si="334"/>
        <v>-0.45612516332724101</v>
      </c>
      <c r="E220" s="5">
        <f t="shared" si="335"/>
        <v>-0.56265764568187582</v>
      </c>
      <c r="F220" s="5">
        <f t="shared" si="336"/>
        <v>-0.55409356236320628</v>
      </c>
      <c r="G220" s="5">
        <f t="shared" si="337"/>
        <v>-0.51914384897527355</v>
      </c>
      <c r="H220" s="5">
        <f t="shared" si="338"/>
        <v>-0.52333857290310393</v>
      </c>
      <c r="I220" s="5">
        <f t="shared" si="339"/>
        <v>-0.59317165508403835</v>
      </c>
      <c r="J220" s="5">
        <f t="shared" si="340"/>
        <v>-0.41837445025198178</v>
      </c>
      <c r="K220" s="5">
        <f t="shared" si="341"/>
        <v>-0.57175035177462352</v>
      </c>
      <c r="L220" s="5">
        <f t="shared" si="342"/>
        <v>-0.48862860483216186</v>
      </c>
      <c r="M220" s="5">
        <f t="shared" si="343"/>
        <v>-0.42596174630613026</v>
      </c>
      <c r="N220" s="5">
        <f t="shared" si="344"/>
        <v>-9.5978028016826505E-2</v>
      </c>
      <c r="O220" s="5">
        <f t="shared" si="345"/>
        <v>-0.50716970885837453</v>
      </c>
      <c r="P220" s="5">
        <f t="shared" si="346"/>
        <v>-0.51183161153367029</v>
      </c>
      <c r="Q220" s="5">
        <f t="shared" si="347"/>
        <v>-0.66399033465079349</v>
      </c>
      <c r="R220" s="5">
        <f t="shared" si="348"/>
        <v>-0.57821455093506846</v>
      </c>
      <c r="S220" s="5">
        <f t="shared" si="349"/>
        <v>-0.40828347669433801</v>
      </c>
      <c r="T220" s="5">
        <f t="shared" si="350"/>
        <v>-0.51188091734566321</v>
      </c>
      <c r="U220" s="5">
        <f t="shared" si="268"/>
        <v>-0.58171696484660285</v>
      </c>
      <c r="V220" s="5">
        <f t="shared" si="269"/>
        <v>-0.48220320934262656</v>
      </c>
      <c r="W220" s="5">
        <f t="shared" si="270"/>
        <v>-0.62884299240056918</v>
      </c>
      <c r="X220" s="5">
        <f t="shared" si="271"/>
        <v>-0.6371759102666622</v>
      </c>
      <c r="Y220" s="5">
        <f t="shared" si="272"/>
        <v>-0.47381489710745855</v>
      </c>
      <c r="Z220" s="5">
        <f t="shared" si="273"/>
        <v>-0.45845491104466196</v>
      </c>
      <c r="AA220" s="5">
        <f t="shared" si="274"/>
        <v>-0.70830228549671514</v>
      </c>
      <c r="AB220" s="5">
        <f t="shared" si="275"/>
        <v>-0.60204849700043417</v>
      </c>
      <c r="AC220" s="5">
        <f t="shared" si="276"/>
        <v>-0.648656033342496</v>
      </c>
      <c r="AD220" s="5">
        <f t="shared" si="277"/>
        <v>-0.31919855626912996</v>
      </c>
      <c r="AE220" s="5">
        <f t="shared" si="278"/>
        <v>-0.56360581157697598</v>
      </c>
      <c r="AF220" s="5">
        <f t="shared" si="279"/>
        <v>-0.55509361615337549</v>
      </c>
      <c r="AG220" s="5">
        <f t="shared" si="280"/>
        <v>-0.47966740499684324</v>
      </c>
      <c r="AH220" s="5">
        <f t="shared" si="281"/>
        <v>-0.58515866970891706</v>
      </c>
      <c r="AI220" s="5">
        <f t="shared" si="282"/>
        <v>-0.57205472124705181</v>
      </c>
      <c r="AJ220" s="5">
        <f t="shared" si="283"/>
        <v>-0.60586975179426972</v>
      </c>
      <c r="AK220" s="5">
        <f t="shared" si="284"/>
        <v>-0.60225569488758623</v>
      </c>
      <c r="AL220" s="5">
        <f t="shared" si="285"/>
        <v>-0.61670105672144249</v>
      </c>
      <c r="AM220" s="5">
        <f t="shared" si="286"/>
        <v>-0.52502765252666739</v>
      </c>
      <c r="AN220" s="5">
        <f t="shared" si="287"/>
        <v>-0.68300220067630724</v>
      </c>
      <c r="AO220" s="5">
        <f t="shared" si="288"/>
        <v>-0.48989118092593575</v>
      </c>
      <c r="AP220" s="5">
        <f t="shared" si="289"/>
        <v>-0.624102678949081</v>
      </c>
      <c r="AQ220" s="5">
        <f t="shared" si="290"/>
        <v>-0.44814071175664583</v>
      </c>
      <c r="AR220" s="5">
        <f t="shared" si="291"/>
        <v>-0.70473657241566845</v>
      </c>
      <c r="AS220" s="5">
        <f t="shared" si="292"/>
        <v>-0.53798546142001746</v>
      </c>
      <c r="AT220" s="5">
        <f t="shared" si="293"/>
        <v>-0.52290941849890837</v>
      </c>
      <c r="AU220" s="5">
        <f t="shared" si="294"/>
        <v>-0.6938158304359402</v>
      </c>
      <c r="AV220" s="5">
        <f t="shared" si="295"/>
        <v>-0.67603672154354955</v>
      </c>
      <c r="AW220" s="5">
        <f t="shared" si="296"/>
        <v>-0.6996518288281699</v>
      </c>
      <c r="AX220" s="5">
        <f t="shared" si="297"/>
        <v>-0.65067459942495376</v>
      </c>
      <c r="AY220" s="5">
        <f t="shared" si="298"/>
        <v>-0.60888216719102395</v>
      </c>
      <c r="AZ220" s="5">
        <f t="shared" si="299"/>
        <v>-0.6285228526779405</v>
      </c>
      <c r="BA220" s="5">
        <f t="shared" si="300"/>
        <v>-0.63494021598895012</v>
      </c>
      <c r="BB220" s="5">
        <f t="shared" si="301"/>
        <v>-0.44467344965074296</v>
      </c>
      <c r="BC220" s="5">
        <f t="shared" si="302"/>
        <v>-0.69489813309186488</v>
      </c>
      <c r="BD220" s="5">
        <f t="shared" si="303"/>
        <v>-0.33010870941395232</v>
      </c>
      <c r="BE220" s="5">
        <f t="shared" si="304"/>
        <v>-0.61009439478004468</v>
      </c>
      <c r="BF220" s="5">
        <f t="shared" si="305"/>
        <v>-0.73739524543836465</v>
      </c>
      <c r="BG220" s="5">
        <f t="shared" si="306"/>
        <v>-0.29409849236122226</v>
      </c>
      <c r="BH220" s="5">
        <f t="shared" si="307"/>
        <v>-0.69956848211591782</v>
      </c>
      <c r="BI220" s="5">
        <f t="shared" si="308"/>
        <v>-0.59504087473835576</v>
      </c>
      <c r="BJ220" s="5">
        <f t="shared" si="309"/>
        <v>-0.57342270759662217</v>
      </c>
      <c r="BK220" s="5">
        <f t="shared" si="310"/>
        <v>-0.39425759358487861</v>
      </c>
      <c r="BL220" s="5">
        <f t="shared" si="311"/>
        <v>-0.79837384505137377</v>
      </c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</row>
    <row r="221" spans="2:190" x14ac:dyDescent="0.2">
      <c r="B221" s="3"/>
      <c r="C221" s="2" t="s">
        <v>32</v>
      </c>
      <c r="D221" s="5">
        <f t="shared" si="334"/>
        <v>-0.46057775780660004</v>
      </c>
      <c r="E221" s="5">
        <f t="shared" si="335"/>
        <v>-0.56895117300305287</v>
      </c>
      <c r="F221" s="5">
        <f t="shared" si="336"/>
        <v>-0.55170848465759748</v>
      </c>
      <c r="G221" s="5">
        <f t="shared" si="337"/>
        <v>-0.51992058124426455</v>
      </c>
      <c r="H221" s="5">
        <f t="shared" si="338"/>
        <v>-0.53285858754459314</v>
      </c>
      <c r="I221" s="5">
        <f t="shared" si="339"/>
        <v>-0.60565269484426809</v>
      </c>
      <c r="J221" s="5">
        <f t="shared" si="340"/>
        <v>-0.45836118277701288</v>
      </c>
      <c r="K221" s="5">
        <f t="shared" si="341"/>
        <v>-0.5996802831762702</v>
      </c>
      <c r="L221" s="5">
        <f t="shared" si="342"/>
        <v>-0.49686915815552596</v>
      </c>
      <c r="M221" s="5">
        <f t="shared" si="343"/>
        <v>-0.41017155662485028</v>
      </c>
      <c r="N221" s="5">
        <f t="shared" si="344"/>
        <v>-0.16842416281179309</v>
      </c>
      <c r="O221" s="5">
        <f t="shared" si="345"/>
        <v>-0.50143498354224159</v>
      </c>
      <c r="P221" s="5">
        <f t="shared" si="346"/>
        <v>-0.50896658290570662</v>
      </c>
      <c r="Q221" s="5">
        <f t="shared" si="347"/>
        <v>-0.63973006968828061</v>
      </c>
      <c r="R221" s="5">
        <f t="shared" si="348"/>
        <v>-0.5332819029624698</v>
      </c>
      <c r="S221" s="5">
        <f t="shared" si="349"/>
        <v>-0.43919737298140848</v>
      </c>
      <c r="T221" s="5">
        <f t="shared" si="350"/>
        <v>-0.51152964603102169</v>
      </c>
      <c r="U221" s="5">
        <f t="shared" si="268"/>
        <v>-0.60422339576129946</v>
      </c>
      <c r="V221" s="5">
        <f t="shared" si="269"/>
        <v>-0.49334953891107669</v>
      </c>
      <c r="W221" s="5">
        <f t="shared" si="270"/>
        <v>-0.62398384610857383</v>
      </c>
      <c r="X221" s="5">
        <f t="shared" si="271"/>
        <v>-0.63727597179787043</v>
      </c>
      <c r="Y221" s="5">
        <f t="shared" si="272"/>
        <v>-0.45153360207369553</v>
      </c>
      <c r="Z221" s="5">
        <f t="shared" si="273"/>
        <v>-0.44487573066697245</v>
      </c>
      <c r="AA221" s="5">
        <f t="shared" si="274"/>
        <v>-0.72850617612614799</v>
      </c>
      <c r="AB221" s="5">
        <f t="shared" si="275"/>
        <v>-0.61870976677192402</v>
      </c>
      <c r="AC221" s="5">
        <f t="shared" si="276"/>
        <v>-0.65863082442328424</v>
      </c>
      <c r="AD221" s="5">
        <f t="shared" si="277"/>
        <v>-0.3173757075823978</v>
      </c>
      <c r="AE221" s="5">
        <f t="shared" si="278"/>
        <v>-0.605128688889079</v>
      </c>
      <c r="AF221" s="5">
        <f t="shared" si="279"/>
        <v>-0.56144348752903095</v>
      </c>
      <c r="AG221" s="5">
        <f t="shared" si="280"/>
        <v>-0.47554673078568183</v>
      </c>
      <c r="AH221" s="5">
        <f t="shared" si="281"/>
        <v>-0.60767568705488229</v>
      </c>
      <c r="AI221" s="5">
        <f t="shared" si="282"/>
        <v>-0.59283609205188381</v>
      </c>
      <c r="AJ221" s="5">
        <f t="shared" si="283"/>
        <v>-0.60559414385186994</v>
      </c>
      <c r="AK221" s="5">
        <f t="shared" si="284"/>
        <v>-0.61659936762034251</v>
      </c>
      <c r="AL221" s="5">
        <f t="shared" si="285"/>
        <v>-0.62299084278593353</v>
      </c>
      <c r="AM221" s="5">
        <f t="shared" si="286"/>
        <v>-0.51750851721855828</v>
      </c>
      <c r="AN221" s="5">
        <f t="shared" si="287"/>
        <v>-0.68063118978980797</v>
      </c>
      <c r="AO221" s="5">
        <f t="shared" si="288"/>
        <v>-0.53743122796829301</v>
      </c>
      <c r="AP221" s="5">
        <f t="shared" si="289"/>
        <v>-0.60338457493154163</v>
      </c>
      <c r="AQ221" s="5">
        <f t="shared" si="290"/>
        <v>-0.45985644053433866</v>
      </c>
      <c r="AR221" s="5">
        <f t="shared" si="291"/>
        <v>-0.72203823870214279</v>
      </c>
      <c r="AS221" s="5">
        <f t="shared" si="292"/>
        <v>-0.54432937680708915</v>
      </c>
      <c r="AT221" s="5">
        <f t="shared" si="293"/>
        <v>-0.5162685719446003</v>
      </c>
      <c r="AU221" s="5">
        <f t="shared" si="294"/>
        <v>-0.67848739506721389</v>
      </c>
      <c r="AV221" s="5">
        <f t="shared" si="295"/>
        <v>-0.68265555031395586</v>
      </c>
      <c r="AW221" s="5">
        <f t="shared" si="296"/>
        <v>-0.69642070175079784</v>
      </c>
      <c r="AX221" s="5">
        <f t="shared" si="297"/>
        <v>-0.66619332498661377</v>
      </c>
      <c r="AY221" s="5">
        <f t="shared" si="298"/>
        <v>-0.61498379810186588</v>
      </c>
      <c r="AZ221" s="5">
        <f t="shared" si="299"/>
        <v>-0.63504583568521178</v>
      </c>
      <c r="BA221" s="5">
        <f t="shared" si="300"/>
        <v>-0.63755976503802203</v>
      </c>
      <c r="BB221" s="5">
        <f t="shared" si="301"/>
        <v>-0.46062764284648289</v>
      </c>
      <c r="BC221" s="5">
        <f t="shared" si="302"/>
        <v>-0.68451770115275967</v>
      </c>
      <c r="BD221" s="5">
        <f t="shared" si="303"/>
        <v>-0.44818406693442081</v>
      </c>
      <c r="BE221" s="5">
        <f t="shared" si="304"/>
        <v>-0.46487865651773225</v>
      </c>
      <c r="BF221" s="5">
        <f t="shared" si="305"/>
        <v>-0.7395080521809867</v>
      </c>
      <c r="BG221" s="5">
        <f t="shared" si="306"/>
        <v>-0.31168377262372093</v>
      </c>
      <c r="BH221" s="5">
        <f t="shared" si="307"/>
        <v>-0.68050622431610597</v>
      </c>
      <c r="BI221" s="5">
        <f t="shared" si="308"/>
        <v>-0.63559521531158991</v>
      </c>
      <c r="BJ221" s="5">
        <f t="shared" si="309"/>
        <v>-0.59968489076494036</v>
      </c>
      <c r="BK221" s="5">
        <f t="shared" si="310"/>
        <v>-0.61787967491500162</v>
      </c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</row>
    <row r="222" spans="2:190" x14ac:dyDescent="0.2">
      <c r="B222" s="3"/>
      <c r="C222" s="2" t="s">
        <v>33</v>
      </c>
      <c r="D222" s="5">
        <f t="shared" si="334"/>
        <v>-0.45519959486268513</v>
      </c>
      <c r="E222" s="5">
        <f t="shared" si="335"/>
        <v>-0.60338034818801056</v>
      </c>
      <c r="F222" s="5">
        <f t="shared" si="336"/>
        <v>-0.52351082918155212</v>
      </c>
      <c r="G222" s="5">
        <f t="shared" si="337"/>
        <v>-0.53872800900266316</v>
      </c>
      <c r="H222" s="5">
        <f t="shared" si="338"/>
        <v>-0.53619463315141014</v>
      </c>
      <c r="I222" s="5">
        <f t="shared" si="339"/>
        <v>-0.61467706001520717</v>
      </c>
      <c r="J222" s="5">
        <f t="shared" si="340"/>
        <v>-0.47618538372077479</v>
      </c>
      <c r="K222" s="5">
        <f t="shared" si="341"/>
        <v>-0.60434321654329293</v>
      </c>
      <c r="L222" s="5">
        <f t="shared" si="342"/>
        <v>-0.49322303998234873</v>
      </c>
      <c r="M222" s="5">
        <f t="shared" si="343"/>
        <v>-0.45931132277930259</v>
      </c>
      <c r="N222" s="5">
        <f t="shared" si="344"/>
        <v>-0.16447920626616133</v>
      </c>
      <c r="O222" s="5">
        <f t="shared" si="345"/>
        <v>-0.52134098037259924</v>
      </c>
      <c r="P222" s="5">
        <f t="shared" si="346"/>
        <v>-0.52461664577884837</v>
      </c>
      <c r="Q222" s="5">
        <f t="shared" si="347"/>
        <v>-0.64209792127429999</v>
      </c>
      <c r="R222" s="5">
        <f t="shared" si="348"/>
        <v>-0.53760100345109563</v>
      </c>
      <c r="S222" s="5">
        <f t="shared" si="349"/>
        <v>-0.43789720821355693</v>
      </c>
      <c r="T222" s="5">
        <f t="shared" si="350"/>
        <v>-0.51003298378712336</v>
      </c>
      <c r="U222" s="5">
        <f t="shared" si="268"/>
        <v>-0.61072426314741135</v>
      </c>
      <c r="V222" s="5">
        <f t="shared" si="269"/>
        <v>-0.5220320587396694</v>
      </c>
      <c r="W222" s="5">
        <f t="shared" si="270"/>
        <v>-0.63502708462866031</v>
      </c>
      <c r="X222" s="5">
        <f t="shared" si="271"/>
        <v>-0.65428831742171112</v>
      </c>
      <c r="Y222" s="5">
        <f t="shared" si="272"/>
        <v>-0.45654646952177275</v>
      </c>
      <c r="Z222" s="5">
        <f t="shared" si="273"/>
        <v>-0.42891328992812328</v>
      </c>
      <c r="AA222" s="5">
        <f t="shared" si="274"/>
        <v>-0.73246429990570894</v>
      </c>
      <c r="AB222" s="5">
        <f t="shared" si="275"/>
        <v>-0.60960075485050413</v>
      </c>
      <c r="AC222" s="5">
        <f t="shared" si="276"/>
        <v>-0.66098279544125005</v>
      </c>
      <c r="AD222" s="5">
        <f t="shared" si="277"/>
        <v>-0.37358232154824467</v>
      </c>
      <c r="AE222" s="5">
        <f t="shared" si="278"/>
        <v>-0.62014437014169776</v>
      </c>
      <c r="AF222" s="5">
        <f t="shared" si="279"/>
        <v>-0.62064749473111702</v>
      </c>
      <c r="AG222" s="5">
        <f t="shared" si="280"/>
        <v>-0.49395490694989508</v>
      </c>
      <c r="AH222" s="5">
        <f t="shared" si="281"/>
        <v>-0.59945895904316648</v>
      </c>
      <c r="AI222" s="5">
        <f t="shared" si="282"/>
        <v>-0.61780309259504163</v>
      </c>
      <c r="AJ222" s="5">
        <f t="shared" si="283"/>
        <v>-0.60637836069733297</v>
      </c>
      <c r="AK222" s="5">
        <f t="shared" si="284"/>
        <v>-0.62637728475674614</v>
      </c>
      <c r="AL222" s="5">
        <f t="shared" si="285"/>
        <v>-0.60865870024576829</v>
      </c>
      <c r="AM222" s="5">
        <f t="shared" si="286"/>
        <v>-0.53436283308140042</v>
      </c>
      <c r="AN222" s="5">
        <f t="shared" si="287"/>
        <v>-0.69807822313977708</v>
      </c>
      <c r="AO222" s="5">
        <f t="shared" si="288"/>
        <v>-0.57158395170973975</v>
      </c>
      <c r="AP222" s="5">
        <f t="shared" si="289"/>
        <v>-0.64281334152426117</v>
      </c>
      <c r="AQ222" s="5">
        <f t="shared" si="290"/>
        <v>-0.47476294514068446</v>
      </c>
      <c r="AR222" s="5">
        <f t="shared" si="291"/>
        <v>-0.72527463459334907</v>
      </c>
      <c r="AS222" s="5">
        <f t="shared" si="292"/>
        <v>-0.53669400920239019</v>
      </c>
      <c r="AT222" s="5">
        <f t="shared" si="293"/>
        <v>-0.52590982328729352</v>
      </c>
      <c r="AU222" s="5">
        <f t="shared" si="294"/>
        <v>-0.7000992791090771</v>
      </c>
      <c r="AV222" s="5">
        <f t="shared" si="295"/>
        <v>-0.69641495100133022</v>
      </c>
      <c r="AW222" s="5">
        <f t="shared" si="296"/>
        <v>-0.69679688247176841</v>
      </c>
      <c r="AX222" s="5">
        <f t="shared" si="297"/>
        <v>-0.67381354530851367</v>
      </c>
      <c r="AY222" s="5">
        <f t="shared" si="298"/>
        <v>-0.60921346062676707</v>
      </c>
      <c r="AZ222" s="5">
        <f t="shared" si="299"/>
        <v>-0.64904065063408545</v>
      </c>
      <c r="BA222" s="5">
        <f t="shared" si="300"/>
        <v>-0.64063794909157135</v>
      </c>
      <c r="BB222" s="5">
        <f t="shared" si="301"/>
        <v>-0.45788357542277203</v>
      </c>
      <c r="BC222" s="5">
        <f t="shared" si="302"/>
        <v>-0.72058903518473527</v>
      </c>
      <c r="BD222" s="5">
        <f t="shared" si="303"/>
        <v>-0.44715739405238619</v>
      </c>
      <c r="BE222" s="5">
        <f t="shared" si="304"/>
        <v>-0.53692330052510051</v>
      </c>
      <c r="BF222" s="5">
        <f t="shared" si="305"/>
        <v>-0.73074994154142114</v>
      </c>
      <c r="BG222" s="5">
        <f t="shared" si="306"/>
        <v>-0.36971036375665717</v>
      </c>
      <c r="BH222" s="5">
        <f t="shared" si="307"/>
        <v>-0.69562276911516074</v>
      </c>
      <c r="BI222" s="5">
        <f t="shared" si="308"/>
        <v>-0.64576833405993528</v>
      </c>
      <c r="BJ222" s="5">
        <f t="shared" si="309"/>
        <v>-0.7807873599722126</v>
      </c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</row>
    <row r="223" spans="2:190" x14ac:dyDescent="0.2">
      <c r="B223" s="3"/>
      <c r="C223" s="2" t="s">
        <v>34</v>
      </c>
      <c r="D223" s="5">
        <f t="shared" si="334"/>
        <v>-0.49074397384426693</v>
      </c>
      <c r="E223" s="5">
        <f t="shared" si="335"/>
        <v>-0.6075585126376295</v>
      </c>
      <c r="F223" s="5">
        <f t="shared" si="336"/>
        <v>-0.56969130184451211</v>
      </c>
      <c r="G223" s="5">
        <f t="shared" si="337"/>
        <v>-0.55379326989187261</v>
      </c>
      <c r="H223" s="5">
        <f t="shared" si="338"/>
        <v>-0.55583420617181134</v>
      </c>
      <c r="I223" s="5">
        <f t="shared" si="339"/>
        <v>-0.71510934816476923</v>
      </c>
      <c r="J223" s="5">
        <f t="shared" si="340"/>
        <v>-0.50563870670048072</v>
      </c>
      <c r="K223" s="5">
        <f t="shared" si="341"/>
        <v>-0.59369075419426531</v>
      </c>
      <c r="L223" s="5">
        <f t="shared" si="342"/>
        <v>-0.49942332999906047</v>
      </c>
      <c r="M223" s="5">
        <f t="shared" si="343"/>
        <v>-0.47252211264794475</v>
      </c>
      <c r="N223" s="5">
        <f t="shared" si="344"/>
        <v>-0.19893003552843744</v>
      </c>
      <c r="O223" s="5">
        <f t="shared" si="345"/>
        <v>-0.55511254446919578</v>
      </c>
      <c r="P223" s="5">
        <f t="shared" si="346"/>
        <v>-0.56612862786175533</v>
      </c>
      <c r="Q223" s="5">
        <f t="shared" si="347"/>
        <v>-0.66306016401684276</v>
      </c>
      <c r="R223" s="5">
        <f t="shared" si="348"/>
        <v>-0.54981510550677548</v>
      </c>
      <c r="S223" s="5">
        <f t="shared" si="349"/>
        <v>-0.46558601474941019</v>
      </c>
      <c r="T223" s="5">
        <f t="shared" si="350"/>
        <v>-0.52930572465807835</v>
      </c>
      <c r="U223" s="5">
        <f t="shared" si="268"/>
        <v>-0.59031864309827931</v>
      </c>
      <c r="V223" s="5">
        <f t="shared" si="269"/>
        <v>-0.53783485696684752</v>
      </c>
      <c r="W223" s="5">
        <f t="shared" si="270"/>
        <v>-0.64747774198418295</v>
      </c>
      <c r="X223" s="5">
        <f t="shared" si="271"/>
        <v>-0.63375600310998415</v>
      </c>
      <c r="Y223" s="5">
        <f t="shared" si="272"/>
        <v>-0.45833640311416912</v>
      </c>
      <c r="Z223" s="5">
        <f t="shared" si="273"/>
        <v>-0.45189877867409939</v>
      </c>
      <c r="AA223" s="5">
        <f t="shared" si="274"/>
        <v>-0.74531594042487348</v>
      </c>
      <c r="AB223" s="5">
        <f t="shared" si="275"/>
        <v>-0.60957662965683246</v>
      </c>
      <c r="AC223" s="5">
        <f t="shared" si="276"/>
        <v>-0.68798622319643454</v>
      </c>
      <c r="AD223" s="5">
        <f t="shared" si="277"/>
        <v>-0.37454615066913055</v>
      </c>
      <c r="AE223" s="5">
        <f t="shared" si="278"/>
        <v>-0.60921226380135518</v>
      </c>
      <c r="AF223" s="5">
        <f t="shared" si="279"/>
        <v>-0.60426019619324578</v>
      </c>
      <c r="AG223" s="5">
        <f t="shared" si="280"/>
        <v>-0.51177593034197666</v>
      </c>
      <c r="AH223" s="5">
        <f t="shared" si="281"/>
        <v>-0.61778267217353278</v>
      </c>
      <c r="AI223" s="5">
        <f t="shared" si="282"/>
        <v>-0.62686280049324383</v>
      </c>
      <c r="AJ223" s="5">
        <f t="shared" si="283"/>
        <v>-0.60869796375566088</v>
      </c>
      <c r="AK223" s="5">
        <f t="shared" si="284"/>
        <v>-0.58080026424948594</v>
      </c>
      <c r="AL223" s="5">
        <f t="shared" si="285"/>
        <v>-0.62118711321329345</v>
      </c>
      <c r="AM223" s="5">
        <f t="shared" si="286"/>
        <v>-0.54061303372638292</v>
      </c>
      <c r="AN223" s="5">
        <f t="shared" si="287"/>
        <v>-0.70819197406585421</v>
      </c>
      <c r="AO223" s="5">
        <f t="shared" si="288"/>
        <v>-0.56459854559984302</v>
      </c>
      <c r="AP223" s="5">
        <f t="shared" si="289"/>
        <v>-0.66019528672189642</v>
      </c>
      <c r="AQ223" s="5">
        <f t="shared" si="290"/>
        <v>-0.53034785106840421</v>
      </c>
      <c r="AR223" s="5">
        <f t="shared" si="291"/>
        <v>-0.73408920856247328</v>
      </c>
      <c r="AS223" s="5">
        <f t="shared" si="292"/>
        <v>-0.54952198142302633</v>
      </c>
      <c r="AT223" s="5">
        <f t="shared" si="293"/>
        <v>-0.54351969551303581</v>
      </c>
      <c r="AU223" s="5">
        <f t="shared" si="294"/>
        <v>-0.67421306774299705</v>
      </c>
      <c r="AV223" s="5">
        <f t="shared" si="295"/>
        <v>-0.70025707012769356</v>
      </c>
      <c r="AW223" s="5">
        <f t="shared" si="296"/>
        <v>-0.6890756169604213</v>
      </c>
      <c r="AX223" s="5">
        <f t="shared" si="297"/>
        <v>-0.67726335868846266</v>
      </c>
      <c r="AY223" s="5">
        <f t="shared" si="298"/>
        <v>-0.6158964512542322</v>
      </c>
      <c r="AZ223" s="5">
        <f t="shared" si="299"/>
        <v>-0.68380410970239236</v>
      </c>
      <c r="BA223" s="5">
        <f t="shared" si="300"/>
        <v>-0.62768697919038297</v>
      </c>
      <c r="BB223" s="5">
        <f t="shared" si="301"/>
        <v>-0.44685877130099344</v>
      </c>
      <c r="BC223" s="5">
        <f t="shared" si="302"/>
        <v>-0.657287403217933</v>
      </c>
      <c r="BD223" s="5">
        <f t="shared" si="303"/>
        <v>-0.43128821724617294</v>
      </c>
      <c r="BE223" s="5">
        <f t="shared" si="304"/>
        <v>-0.49185813366336084</v>
      </c>
      <c r="BF223" s="5">
        <f t="shared" si="305"/>
        <v>-0.75061706070935497</v>
      </c>
      <c r="BG223" s="5">
        <f t="shared" si="306"/>
        <v>-0.29691367977166611</v>
      </c>
      <c r="BH223" s="5">
        <f t="shared" si="307"/>
        <v>-0.7054389090984996</v>
      </c>
      <c r="BI223" s="5">
        <f t="shared" si="308"/>
        <v>-0.77878734330928112</v>
      </c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</row>
    <row r="224" spans="2:190" x14ac:dyDescent="0.2">
      <c r="B224" s="3"/>
      <c r="C224" s="2" t="s">
        <v>35</v>
      </c>
      <c r="D224" s="5">
        <f t="shared" si="334"/>
        <v>-0.50126155629323443</v>
      </c>
      <c r="E224" s="5">
        <f t="shared" si="335"/>
        <v>-0.60302624703196772</v>
      </c>
      <c r="F224" s="5">
        <f t="shared" si="336"/>
        <v>-0.58889188323878094</v>
      </c>
      <c r="G224" s="5">
        <f t="shared" si="337"/>
        <v>-0.570189622803005</v>
      </c>
      <c r="H224" s="5">
        <f t="shared" si="338"/>
        <v>-0.57431379081893619</v>
      </c>
      <c r="I224" s="5">
        <f t="shared" si="339"/>
        <v>-0.63215723256585921</v>
      </c>
      <c r="J224" s="5">
        <f t="shared" si="340"/>
        <v>-0.59835977916505134</v>
      </c>
      <c r="K224" s="5">
        <f t="shared" si="341"/>
        <v>-0.60910433329085745</v>
      </c>
      <c r="L224" s="5">
        <f t="shared" si="342"/>
        <v>-0.39185755771128511</v>
      </c>
      <c r="M224" s="5">
        <f t="shared" si="343"/>
        <v>-0.46088781716649357</v>
      </c>
      <c r="N224" s="5">
        <f t="shared" si="344"/>
        <v>-0.21990339484627755</v>
      </c>
      <c r="O224" s="5">
        <f t="shared" si="345"/>
        <v>-0.57521694317917338</v>
      </c>
      <c r="P224" s="5">
        <f t="shared" si="346"/>
        <v>-0.58523169841597067</v>
      </c>
      <c r="Q224" s="5">
        <f t="shared" si="347"/>
        <v>-0.67057533070636144</v>
      </c>
      <c r="R224" s="5">
        <f t="shared" si="348"/>
        <v>-0.58949286912170318</v>
      </c>
      <c r="S224" s="5">
        <f t="shared" si="349"/>
        <v>-0.48018615616433785</v>
      </c>
      <c r="T224" s="5">
        <f t="shared" si="350"/>
        <v>-0.53912703488686686</v>
      </c>
      <c r="U224" s="5">
        <f t="shared" si="268"/>
        <v>-0.58885208811076661</v>
      </c>
      <c r="V224" s="5">
        <f t="shared" si="269"/>
        <v>-0.55529841225574572</v>
      </c>
      <c r="W224" s="5">
        <f t="shared" si="270"/>
        <v>-0.63494641839410837</v>
      </c>
      <c r="X224" s="5">
        <f t="shared" si="271"/>
        <v>-0.65806859039906462</v>
      </c>
      <c r="Y224" s="5">
        <f t="shared" si="272"/>
        <v>-0.46378291064235533</v>
      </c>
      <c r="Z224" s="5">
        <f t="shared" si="273"/>
        <v>-0.47437533223747341</v>
      </c>
      <c r="AA224" s="5">
        <f t="shared" si="274"/>
        <v>-0.75106323267320885</v>
      </c>
      <c r="AB224" s="5">
        <f t="shared" si="275"/>
        <v>-0.6523289568444961</v>
      </c>
      <c r="AC224" s="5">
        <f t="shared" si="276"/>
        <v>-0.67588894918981401</v>
      </c>
      <c r="AD224" s="5">
        <f t="shared" si="277"/>
        <v>-0.44081685880934313</v>
      </c>
      <c r="AE224" s="5">
        <f t="shared" si="278"/>
        <v>-0.6246873369876601</v>
      </c>
      <c r="AF224" s="5">
        <f t="shared" si="279"/>
        <v>-0.61280848460126447</v>
      </c>
      <c r="AG224" s="5">
        <f t="shared" si="280"/>
        <v>-0.5233883194220158</v>
      </c>
      <c r="AH224" s="5">
        <f t="shared" si="281"/>
        <v>-0.664276958600587</v>
      </c>
      <c r="AI224" s="5">
        <f t="shared" si="282"/>
        <v>-0.6360670290329643</v>
      </c>
      <c r="AJ224" s="5">
        <f t="shared" si="283"/>
        <v>-0.59553325981240701</v>
      </c>
      <c r="AK224" s="5">
        <f t="shared" si="284"/>
        <v>-0.63820978951794416</v>
      </c>
      <c r="AL224" s="5">
        <f t="shared" si="285"/>
        <v>-0.63433466074563871</v>
      </c>
      <c r="AM224" s="5">
        <f t="shared" si="286"/>
        <v>-0.5705838575854103</v>
      </c>
      <c r="AN224" s="5">
        <f t="shared" si="287"/>
        <v>-0.7115240524365839</v>
      </c>
      <c r="AO224" s="5">
        <f t="shared" si="288"/>
        <v>-0.55160600841851748</v>
      </c>
      <c r="AP224" s="5">
        <f t="shared" si="289"/>
        <v>-0.65717553907094617</v>
      </c>
      <c r="AQ224" s="5">
        <f t="shared" si="290"/>
        <v>-0.54421966107693887</v>
      </c>
      <c r="AR224" s="5">
        <f t="shared" si="291"/>
        <v>-0.74021774848891975</v>
      </c>
      <c r="AS224" s="5">
        <f t="shared" si="292"/>
        <v>-0.54155761981653028</v>
      </c>
      <c r="AT224" s="5">
        <f t="shared" si="293"/>
        <v>-0.54712319033450885</v>
      </c>
      <c r="AU224" s="5">
        <f t="shared" si="294"/>
        <v>-0.62492360696032923</v>
      </c>
      <c r="AV224" s="5">
        <f t="shared" si="295"/>
        <v>-0.70413048717980009</v>
      </c>
      <c r="AW224" s="5">
        <f t="shared" si="296"/>
        <v>-0.69642597933719996</v>
      </c>
      <c r="AX224" s="5">
        <f t="shared" si="297"/>
        <v>-0.6852153386158395</v>
      </c>
      <c r="AY224" s="5">
        <f t="shared" si="298"/>
        <v>-0.63891610402607046</v>
      </c>
      <c r="AZ224" s="5">
        <f t="shared" si="299"/>
        <v>-0.68074613304300602</v>
      </c>
      <c r="BA224" s="5">
        <f t="shared" si="300"/>
        <v>-0.66093415600382499</v>
      </c>
      <c r="BB224" s="5">
        <f t="shared" si="301"/>
        <v>-0.42909168092655786</v>
      </c>
      <c r="BC224" s="5">
        <f t="shared" si="302"/>
        <v>-0.61664899340088719</v>
      </c>
      <c r="BD224" s="5">
        <f t="shared" si="303"/>
        <v>-0.43046706472890484</v>
      </c>
      <c r="BE224" s="5">
        <f t="shared" si="304"/>
        <v>-0.44116901291697352</v>
      </c>
      <c r="BF224" s="5">
        <f t="shared" si="305"/>
        <v>-0.75202365632500989</v>
      </c>
      <c r="BG224" s="5">
        <f t="shared" si="306"/>
        <v>-0.3232699232047444</v>
      </c>
      <c r="BH224" s="5">
        <f t="shared" si="307"/>
        <v>-0.78773532810729885</v>
      </c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</row>
    <row r="225" spans="2:190" x14ac:dyDescent="0.2">
      <c r="B225" s="3"/>
      <c r="C225" s="2" t="s">
        <v>36</v>
      </c>
      <c r="D225" s="5">
        <f t="shared" si="334"/>
        <v>-0.51443931580485558</v>
      </c>
      <c r="E225" s="5">
        <f t="shared" si="335"/>
        <v>-0.61022405015325287</v>
      </c>
      <c r="F225" s="5">
        <f t="shared" si="336"/>
        <v>-0.59971876144475089</v>
      </c>
      <c r="G225" s="5">
        <f t="shared" si="337"/>
        <v>-0.58561033173466848</v>
      </c>
      <c r="H225" s="5">
        <f t="shared" si="338"/>
        <v>-0.56818122679177385</v>
      </c>
      <c r="I225" s="5">
        <f t="shared" si="339"/>
        <v>-0.6495387331245448</v>
      </c>
      <c r="J225" s="5">
        <f t="shared" si="340"/>
        <v>-0.55171964744832258</v>
      </c>
      <c r="K225" s="5">
        <f t="shared" si="341"/>
        <v>-0.62093546651729226</v>
      </c>
      <c r="L225" s="5">
        <f t="shared" si="342"/>
        <v>-0.53205236265856581</v>
      </c>
      <c r="M225" s="5">
        <f t="shared" si="343"/>
        <v>-0.48745427863953367</v>
      </c>
      <c r="N225" s="5">
        <f t="shared" si="344"/>
        <v>-0.18251008366598118</v>
      </c>
      <c r="O225" s="5">
        <f t="shared" si="345"/>
        <v>-0.55987015548979835</v>
      </c>
      <c r="P225" s="5">
        <f t="shared" si="346"/>
        <v>-0.58209067140391479</v>
      </c>
      <c r="Q225" s="5">
        <f t="shared" si="347"/>
        <v>-0.69115501320440909</v>
      </c>
      <c r="R225" s="5">
        <f t="shared" si="348"/>
        <v>-0.5870864016817775</v>
      </c>
      <c r="S225" s="5">
        <f t="shared" si="349"/>
        <v>-0.48190773927016556</v>
      </c>
      <c r="T225" s="5">
        <f t="shared" si="350"/>
        <v>-0.56920474006108956</v>
      </c>
      <c r="U225" s="5">
        <f t="shared" si="268"/>
        <v>-0.59663123917895389</v>
      </c>
      <c r="V225" s="5">
        <f t="shared" si="269"/>
        <v>-0.55875056105569354</v>
      </c>
      <c r="W225" s="5">
        <f t="shared" si="270"/>
        <v>-0.65384089626493735</v>
      </c>
      <c r="X225" s="5">
        <f t="shared" si="271"/>
        <v>-0.67720493113653235</v>
      </c>
      <c r="Y225" s="5">
        <f t="shared" si="272"/>
        <v>-0.48410677692267096</v>
      </c>
      <c r="Z225" s="5">
        <f t="shared" si="273"/>
        <v>-0.48302837484296318</v>
      </c>
      <c r="AA225" s="5">
        <f t="shared" si="274"/>
        <v>-0.76817407683776751</v>
      </c>
      <c r="AB225" s="5">
        <f t="shared" si="275"/>
        <v>-0.66301018083172947</v>
      </c>
      <c r="AC225" s="5">
        <f t="shared" si="276"/>
        <v>-0.68029454260965172</v>
      </c>
      <c r="AD225" s="5">
        <f t="shared" si="277"/>
        <v>-0.51961004507150421</v>
      </c>
      <c r="AE225" s="5">
        <f t="shared" si="278"/>
        <v>-0.52066408554887589</v>
      </c>
      <c r="AF225" s="5">
        <f t="shared" si="279"/>
        <v>-0.61164301739459792</v>
      </c>
      <c r="AG225" s="5">
        <f t="shared" si="280"/>
        <v>-0.51671564908837542</v>
      </c>
      <c r="AH225" s="5">
        <f t="shared" si="281"/>
        <v>-0.64557104215306893</v>
      </c>
      <c r="AI225" s="5">
        <f t="shared" si="282"/>
        <v>-0.64345498827757408</v>
      </c>
      <c r="AJ225" s="5">
        <f t="shared" si="283"/>
        <v>-0.62607864446365269</v>
      </c>
      <c r="AK225" s="5">
        <f t="shared" si="284"/>
        <v>-0.69439786302589601</v>
      </c>
      <c r="AL225" s="5">
        <f t="shared" si="285"/>
        <v>-0.6143597097508583</v>
      </c>
      <c r="AM225" s="5">
        <f t="shared" si="286"/>
        <v>-0.56883025048219171</v>
      </c>
      <c r="AN225" s="5">
        <f t="shared" si="287"/>
        <v>-0.70820232137022165</v>
      </c>
      <c r="AO225" s="5">
        <f t="shared" si="288"/>
        <v>-0.59372418354657808</v>
      </c>
      <c r="AP225" s="5">
        <f t="shared" si="289"/>
        <v>-0.63396524651517994</v>
      </c>
      <c r="AQ225" s="5">
        <f t="shared" si="290"/>
        <v>-0.5204896683075404</v>
      </c>
      <c r="AR225" s="5">
        <f t="shared" si="291"/>
        <v>-0.76032924769191823</v>
      </c>
      <c r="AS225" s="5">
        <f t="shared" si="292"/>
        <v>-0.55596519513616438</v>
      </c>
      <c r="AT225" s="5">
        <f t="shared" si="293"/>
        <v>-0.57611075200334605</v>
      </c>
      <c r="AU225" s="5">
        <f t="shared" si="294"/>
        <v>-0.67641739012129942</v>
      </c>
      <c r="AV225" s="5">
        <f t="shared" si="295"/>
        <v>-0.70513347001704485</v>
      </c>
      <c r="AW225" s="5">
        <f t="shared" si="296"/>
        <v>-0.71372680021173618</v>
      </c>
      <c r="AX225" s="5">
        <f t="shared" si="297"/>
        <v>-0.69508839985961302</v>
      </c>
      <c r="AY225" s="5">
        <f t="shared" si="298"/>
        <v>-0.62606285424847208</v>
      </c>
      <c r="AZ225" s="5">
        <f t="shared" si="299"/>
        <v>-0.71050106011916647</v>
      </c>
      <c r="BA225" s="5">
        <f t="shared" si="300"/>
        <v>-0.65164818693744975</v>
      </c>
      <c r="BB225" s="5">
        <f t="shared" si="301"/>
        <v>-0.46096865627318978</v>
      </c>
      <c r="BC225" s="5">
        <f t="shared" si="302"/>
        <v>-0.6405666979726079</v>
      </c>
      <c r="BD225" s="5">
        <f t="shared" si="303"/>
        <v>-0.3805888104452963</v>
      </c>
      <c r="BE225" s="5">
        <f t="shared" si="304"/>
        <v>-0.50374749368811289</v>
      </c>
      <c r="BF225" s="5">
        <f t="shared" si="305"/>
        <v>-0.76422788065388203</v>
      </c>
      <c r="BG225" s="5">
        <f t="shared" si="306"/>
        <v>-0.71024225297826649</v>
      </c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</row>
    <row r="226" spans="2:190" x14ac:dyDescent="0.2">
      <c r="B226" s="3"/>
      <c r="C226" s="2" t="s">
        <v>37</v>
      </c>
      <c r="D226" s="5">
        <f t="shared" si="334"/>
        <v>-0.50744237439527706</v>
      </c>
      <c r="E226" s="5">
        <f t="shared" si="335"/>
        <v>-0.60634494265623995</v>
      </c>
      <c r="F226" s="5">
        <f t="shared" si="336"/>
        <v>-0.6138458887613133</v>
      </c>
      <c r="G226" s="5">
        <f t="shared" si="337"/>
        <v>-0.58112573781066423</v>
      </c>
      <c r="H226" s="5">
        <f t="shared" si="338"/>
        <v>-0.5673122225750088</v>
      </c>
      <c r="I226" s="5">
        <f t="shared" si="339"/>
        <v>-0.66374263346608608</v>
      </c>
      <c r="J226" s="5">
        <f t="shared" si="340"/>
        <v>-0.55739269052361418</v>
      </c>
      <c r="K226" s="5">
        <f t="shared" si="341"/>
        <v>-0.62861691374760209</v>
      </c>
      <c r="L226" s="5">
        <f t="shared" si="342"/>
        <v>-0.52778960581360845</v>
      </c>
      <c r="M226" s="5">
        <f t="shared" si="343"/>
        <v>-0.50008790757737032</v>
      </c>
      <c r="N226" s="5">
        <f t="shared" si="344"/>
        <v>-0.18772055440691898</v>
      </c>
      <c r="O226" s="5">
        <f t="shared" si="345"/>
        <v>-0.54224091498487204</v>
      </c>
      <c r="P226" s="5">
        <f t="shared" si="346"/>
        <v>-0.59593274607799984</v>
      </c>
      <c r="Q226" s="5">
        <f t="shared" si="347"/>
        <v>-0.7031392513726028</v>
      </c>
      <c r="R226" s="5">
        <f t="shared" si="348"/>
        <v>-0.59705273125671465</v>
      </c>
      <c r="S226" s="5">
        <f t="shared" si="349"/>
        <v>-0.49979841720395601</v>
      </c>
      <c r="T226" s="5">
        <f t="shared" si="350"/>
        <v>-0.55068309323483589</v>
      </c>
      <c r="U226" s="5">
        <f t="shared" si="268"/>
        <v>-0.59776476556741009</v>
      </c>
      <c r="V226" s="5">
        <f t="shared" si="269"/>
        <v>-0.57399327357526542</v>
      </c>
      <c r="W226" s="5">
        <f t="shared" si="270"/>
        <v>-0.6688794849799472</v>
      </c>
      <c r="X226" s="5">
        <f t="shared" si="271"/>
        <v>-0.64820195084374277</v>
      </c>
      <c r="Y226" s="5">
        <f t="shared" si="272"/>
        <v>-0.48080782398857669</v>
      </c>
      <c r="Z226" s="5">
        <f t="shared" si="273"/>
        <v>-0.49491138392478501</v>
      </c>
      <c r="AA226" s="5">
        <f t="shared" si="274"/>
        <v>-0.76542588976477088</v>
      </c>
      <c r="AB226" s="5">
        <f t="shared" si="275"/>
        <v>-0.65944546008531379</v>
      </c>
      <c r="AC226" s="5">
        <f t="shared" si="276"/>
        <v>-0.7006434970151042</v>
      </c>
      <c r="AD226" s="5">
        <f t="shared" si="277"/>
        <v>-0.48992607757182294</v>
      </c>
      <c r="AE226" s="5">
        <f t="shared" si="278"/>
        <v>-0.65094381472391594</v>
      </c>
      <c r="AF226" s="5">
        <f t="shared" si="279"/>
        <v>-0.61181212292671372</v>
      </c>
      <c r="AG226" s="5">
        <f t="shared" si="280"/>
        <v>-0.50916387230022253</v>
      </c>
      <c r="AH226" s="5">
        <f t="shared" si="281"/>
        <v>-0.60528542645514583</v>
      </c>
      <c r="AI226" s="5">
        <f t="shared" si="282"/>
        <v>-0.65416474930839164</v>
      </c>
      <c r="AJ226" s="5">
        <f t="shared" si="283"/>
        <v>-0.62826000729095255</v>
      </c>
      <c r="AK226" s="5">
        <f t="shared" si="284"/>
        <v>-0.63957375409000283</v>
      </c>
      <c r="AL226" s="5">
        <f t="shared" si="285"/>
        <v>-0.62831400789113434</v>
      </c>
      <c r="AM226" s="5">
        <f t="shared" si="286"/>
        <v>-0.58333998573381973</v>
      </c>
      <c r="AN226" s="5">
        <f t="shared" si="287"/>
        <v>-0.70908928244602953</v>
      </c>
      <c r="AO226" s="5">
        <f t="shared" si="288"/>
        <v>-0.56521661163984527</v>
      </c>
      <c r="AP226" s="5">
        <f t="shared" si="289"/>
        <v>-0.64557989276362204</v>
      </c>
      <c r="AQ226" s="5">
        <f t="shared" si="290"/>
        <v>-0.58730878440684875</v>
      </c>
      <c r="AR226" s="5">
        <f t="shared" si="291"/>
        <v>-0.75697730493210313</v>
      </c>
      <c r="AS226" s="5">
        <f t="shared" si="292"/>
        <v>-0.56151118941389822</v>
      </c>
      <c r="AT226" s="5">
        <f t="shared" si="293"/>
        <v>-0.58590623485014115</v>
      </c>
      <c r="AU226" s="5">
        <f t="shared" si="294"/>
        <v>-0.67993610967466089</v>
      </c>
      <c r="AV226" s="5">
        <f t="shared" si="295"/>
        <v>-0.709107009921773</v>
      </c>
      <c r="AW226" s="5">
        <f t="shared" si="296"/>
        <v>-0.7165903214985051</v>
      </c>
      <c r="AX226" s="5">
        <f t="shared" si="297"/>
        <v>-0.70024296322043889</v>
      </c>
      <c r="AY226" s="5">
        <f t="shared" si="298"/>
        <v>-0.64718375825651486</v>
      </c>
      <c r="AZ226" s="5">
        <f t="shared" si="299"/>
        <v>-0.69048481841489073</v>
      </c>
      <c r="BA226" s="5">
        <f t="shared" si="300"/>
        <v>-0.67884716087609853</v>
      </c>
      <c r="BB226" s="5">
        <f t="shared" si="301"/>
        <v>-0.4927476175261753</v>
      </c>
      <c r="BC226" s="5">
        <f t="shared" si="302"/>
        <v>-0.69596071214146338</v>
      </c>
      <c r="BD226" s="5">
        <f t="shared" si="303"/>
        <v>-0.36824974632281199</v>
      </c>
      <c r="BE226" s="5">
        <f t="shared" si="304"/>
        <v>-0.46396388708741509</v>
      </c>
      <c r="BF226" s="5">
        <f t="shared" si="305"/>
        <v>-0.77982233799943024</v>
      </c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</row>
    <row r="227" spans="2:190" x14ac:dyDescent="0.2">
      <c r="B227" s="3"/>
      <c r="C227" s="2" t="s">
        <v>38</v>
      </c>
      <c r="D227" s="5">
        <f t="shared" si="334"/>
        <v>-0.50717531849808073</v>
      </c>
      <c r="E227" s="5">
        <f t="shared" si="335"/>
        <v>-0.61745500967188927</v>
      </c>
      <c r="F227" s="5">
        <f t="shared" si="336"/>
        <v>-0.60623147246004272</v>
      </c>
      <c r="G227" s="5">
        <f t="shared" si="337"/>
        <v>-0.62183931593230035</v>
      </c>
      <c r="H227" s="5">
        <f t="shared" si="338"/>
        <v>-0.57576650258343021</v>
      </c>
      <c r="I227" s="5">
        <f t="shared" si="339"/>
        <v>-0.67403665675895552</v>
      </c>
      <c r="J227" s="5">
        <f t="shared" si="340"/>
        <v>-0.52323398322795101</v>
      </c>
      <c r="K227" s="5">
        <f t="shared" si="341"/>
        <v>-0.63491382412193231</v>
      </c>
      <c r="L227" s="5">
        <f t="shared" si="342"/>
        <v>-0.55161474551336254</v>
      </c>
      <c r="M227" s="5">
        <f t="shared" si="343"/>
        <v>-0.47459453487982517</v>
      </c>
      <c r="N227" s="5">
        <f t="shared" si="344"/>
        <v>-0.20760871988472002</v>
      </c>
      <c r="O227" s="5">
        <f t="shared" si="345"/>
        <v>-0.56148352561758152</v>
      </c>
      <c r="P227" s="5">
        <f t="shared" si="346"/>
        <v>-0.60884337443377778</v>
      </c>
      <c r="Q227" s="5">
        <f t="shared" si="347"/>
        <v>-0.70725914621423935</v>
      </c>
      <c r="R227" s="5">
        <f t="shared" si="348"/>
        <v>-0.61667890950922377</v>
      </c>
      <c r="S227" s="5">
        <f t="shared" si="349"/>
        <v>-0.51917719864997869</v>
      </c>
      <c r="T227" s="5">
        <f t="shared" si="350"/>
        <v>-0.56724640184416897</v>
      </c>
      <c r="U227" s="5">
        <f t="shared" si="268"/>
        <v>-0.62928513424481236</v>
      </c>
      <c r="V227" s="5">
        <f t="shared" si="269"/>
        <v>-0.60342379250755651</v>
      </c>
      <c r="W227" s="5">
        <f t="shared" si="270"/>
        <v>-0.69140315602335012</v>
      </c>
      <c r="X227" s="5">
        <f t="shared" si="271"/>
        <v>-0.57795847662917355</v>
      </c>
      <c r="Y227" s="5">
        <f t="shared" si="272"/>
        <v>-0.46429357005190902</v>
      </c>
      <c r="Z227" s="5">
        <f t="shared" si="273"/>
        <v>-0.49173905126159806</v>
      </c>
      <c r="AA227" s="5">
        <f t="shared" si="274"/>
        <v>-0.748710307182334</v>
      </c>
      <c r="AB227" s="5">
        <f t="shared" si="275"/>
        <v>-0.68149168753049161</v>
      </c>
      <c r="AC227" s="5">
        <f t="shared" si="276"/>
        <v>-0.69043987567045628</v>
      </c>
      <c r="AD227" s="5">
        <f t="shared" si="277"/>
        <v>-0.56130998259162135</v>
      </c>
      <c r="AE227" s="5">
        <f t="shared" si="278"/>
        <v>-0.65037647833485834</v>
      </c>
      <c r="AF227" s="5">
        <f t="shared" si="279"/>
        <v>-0.61888802773811968</v>
      </c>
      <c r="AG227" s="5">
        <f t="shared" si="280"/>
        <v>-0.54727940765794258</v>
      </c>
      <c r="AH227" s="5">
        <f t="shared" si="281"/>
        <v>-0.63231354958948138</v>
      </c>
      <c r="AI227" s="5">
        <f t="shared" si="282"/>
        <v>-0.65096327851196722</v>
      </c>
      <c r="AJ227" s="5">
        <f t="shared" si="283"/>
        <v>-0.64144753685790512</v>
      </c>
      <c r="AK227" s="5">
        <f t="shared" si="284"/>
        <v>-0.6402082560411565</v>
      </c>
      <c r="AL227" s="5">
        <f t="shared" si="285"/>
        <v>-0.65141870536655222</v>
      </c>
      <c r="AM227" s="5">
        <f t="shared" si="286"/>
        <v>-0.56485424375940452</v>
      </c>
      <c r="AN227" s="5">
        <f t="shared" si="287"/>
        <v>-0.72453184584849917</v>
      </c>
      <c r="AO227" s="5">
        <f t="shared" si="288"/>
        <v>-0.60015352793539423</v>
      </c>
      <c r="AP227" s="5">
        <f t="shared" si="289"/>
        <v>-0.67072230727231852</v>
      </c>
      <c r="AQ227" s="5">
        <f t="shared" si="290"/>
        <v>-0.56584553578670638</v>
      </c>
      <c r="AR227" s="5">
        <f t="shared" si="291"/>
        <v>-0.76378910075148265</v>
      </c>
      <c r="AS227" s="5">
        <f t="shared" si="292"/>
        <v>-0.57845821449707224</v>
      </c>
      <c r="AT227" s="5">
        <f t="shared" si="293"/>
        <v>-0.5962748180432641</v>
      </c>
      <c r="AU227" s="5">
        <f t="shared" si="294"/>
        <v>-0.68834564468143045</v>
      </c>
      <c r="AV227" s="5">
        <f t="shared" si="295"/>
        <v>-0.72288674167998923</v>
      </c>
      <c r="AW227" s="5">
        <f t="shared" si="296"/>
        <v>-0.72481317696497338</v>
      </c>
      <c r="AX227" s="5">
        <f t="shared" si="297"/>
        <v>-0.71041706037985441</v>
      </c>
      <c r="AY227" s="5">
        <f t="shared" si="298"/>
        <v>-0.65198471331577335</v>
      </c>
      <c r="AZ227" s="5">
        <f t="shared" si="299"/>
        <v>-0.70331495482416906</v>
      </c>
      <c r="BA227" s="5">
        <f t="shared" si="300"/>
        <v>-0.69148604344064479</v>
      </c>
      <c r="BB227" s="5">
        <f t="shared" si="301"/>
        <v>-0.50537050270041239</v>
      </c>
      <c r="BC227" s="5">
        <f t="shared" si="302"/>
        <v>-0.70510010562517522</v>
      </c>
      <c r="BD227" s="5">
        <f t="shared" si="303"/>
        <v>-0.38544152803878695</v>
      </c>
      <c r="BE227" s="5">
        <f t="shared" si="304"/>
        <v>-0.52687327888906388</v>
      </c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</row>
    <row r="228" spans="2:190" x14ac:dyDescent="0.2">
      <c r="B228" s="3"/>
      <c r="C228" s="2" t="s">
        <v>39</v>
      </c>
      <c r="D228" s="5">
        <f t="shared" si="334"/>
        <v>-0.53625437863475911</v>
      </c>
      <c r="E228" s="5">
        <f t="shared" si="335"/>
        <v>-0.60857350439327718</v>
      </c>
      <c r="F228" s="5">
        <f t="shared" si="336"/>
        <v>-0.62525971155717275</v>
      </c>
      <c r="G228" s="5">
        <f t="shared" si="337"/>
        <v>-0.58918084558056616</v>
      </c>
      <c r="H228" s="5">
        <f t="shared" si="338"/>
        <v>-0.59172558553080801</v>
      </c>
      <c r="I228" s="5">
        <f t="shared" si="339"/>
        <v>-0.68751761321642579</v>
      </c>
      <c r="J228" s="5">
        <f t="shared" si="340"/>
        <v>-0.51533696712874455</v>
      </c>
      <c r="K228" s="5">
        <f t="shared" si="341"/>
        <v>-0.65277918180936034</v>
      </c>
      <c r="L228" s="5">
        <f t="shared" si="342"/>
        <v>-0.56250014855116082</v>
      </c>
      <c r="M228" s="5">
        <f t="shared" si="343"/>
        <v>-0.48984395097868061</v>
      </c>
      <c r="N228" s="5">
        <f t="shared" si="344"/>
        <v>-0.18757066383543239</v>
      </c>
      <c r="O228" s="5">
        <f t="shared" si="345"/>
        <v>-0.57084948631844934</v>
      </c>
      <c r="P228" s="5">
        <f t="shared" si="346"/>
        <v>-0.61769350677920976</v>
      </c>
      <c r="Q228" s="5">
        <f t="shared" si="347"/>
        <v>-0.71940571217369009</v>
      </c>
      <c r="R228" s="5">
        <f t="shared" si="348"/>
        <v>-0.64415891224542077</v>
      </c>
      <c r="S228" s="5">
        <f t="shared" si="349"/>
        <v>-0.51506391009495001</v>
      </c>
      <c r="T228" s="5">
        <f t="shared" si="350"/>
        <v>-0.57780634617793403</v>
      </c>
      <c r="U228" s="5">
        <f t="shared" si="268"/>
        <v>-0.64513368301165996</v>
      </c>
      <c r="V228" s="5">
        <f t="shared" si="269"/>
        <v>-0.62789052077761798</v>
      </c>
      <c r="W228" s="5">
        <f t="shared" si="270"/>
        <v>-0.70914093698716163</v>
      </c>
      <c r="X228" s="5">
        <f t="shared" si="271"/>
        <v>-0.58459766047341877</v>
      </c>
      <c r="Y228" s="5">
        <f t="shared" si="272"/>
        <v>-0.49318499277115457</v>
      </c>
      <c r="Z228" s="5">
        <f t="shared" si="273"/>
        <v>-0.50540889248861787</v>
      </c>
      <c r="AA228" s="5">
        <f t="shared" si="274"/>
        <v>-0.7776555244166482</v>
      </c>
      <c r="AB228" s="5">
        <f t="shared" si="275"/>
        <v>-0.66123081376958837</v>
      </c>
      <c r="AC228" s="5">
        <f t="shared" si="276"/>
        <v>-0.69391789094885348</v>
      </c>
      <c r="AD228" s="5">
        <f t="shared" si="277"/>
        <v>-0.61454984503616772</v>
      </c>
      <c r="AE228" s="5">
        <f t="shared" si="278"/>
        <v>-0.65145080982392523</v>
      </c>
      <c r="AF228" s="5">
        <f t="shared" si="279"/>
        <v>-0.62822024698505852</v>
      </c>
      <c r="AG228" s="5">
        <f t="shared" si="280"/>
        <v>-0.53404651833606354</v>
      </c>
      <c r="AH228" s="5">
        <f t="shared" si="281"/>
        <v>-0.58834060053225568</v>
      </c>
      <c r="AI228" s="5">
        <f t="shared" si="282"/>
        <v>-0.66660024838216836</v>
      </c>
      <c r="AJ228" s="5">
        <f t="shared" si="283"/>
        <v>-0.64422851812025894</v>
      </c>
      <c r="AK228" s="5">
        <f t="shared" si="284"/>
        <v>-0.63349936690227315</v>
      </c>
      <c r="AL228" s="5">
        <f t="shared" si="285"/>
        <v>-0.65598360180940851</v>
      </c>
      <c r="AM228" s="5">
        <f t="shared" si="286"/>
        <v>-0.59334176256853044</v>
      </c>
      <c r="AN228" s="5">
        <f t="shared" si="287"/>
        <v>-0.72453849768702117</v>
      </c>
      <c r="AO228" s="5">
        <f t="shared" si="288"/>
        <v>-0.59344335780249713</v>
      </c>
      <c r="AP228" s="5">
        <f t="shared" si="289"/>
        <v>-0.66654783712838506</v>
      </c>
      <c r="AQ228" s="5">
        <f t="shared" si="290"/>
        <v>-0.58159322495093935</v>
      </c>
      <c r="AR228" s="5">
        <f t="shared" si="291"/>
        <v>-0.76300735318313684</v>
      </c>
      <c r="AS228" s="5">
        <f t="shared" si="292"/>
        <v>-0.59152200136123601</v>
      </c>
      <c r="AT228" s="5">
        <f t="shared" si="293"/>
        <v>-0.59907651213414581</v>
      </c>
      <c r="AU228" s="5">
        <f t="shared" si="294"/>
        <v>-0.69989748546934527</v>
      </c>
      <c r="AV228" s="5">
        <f t="shared" si="295"/>
        <v>-0.7346752160090797</v>
      </c>
      <c r="AW228" s="5">
        <f t="shared" si="296"/>
        <v>-0.74384333918560763</v>
      </c>
      <c r="AX228" s="5">
        <f t="shared" si="297"/>
        <v>-0.73616216258779799</v>
      </c>
      <c r="AY228" s="5">
        <f t="shared" si="298"/>
        <v>-0.63229347893445942</v>
      </c>
      <c r="AZ228" s="5">
        <f t="shared" si="299"/>
        <v>-0.73363874977409982</v>
      </c>
      <c r="BA228" s="5">
        <f t="shared" si="300"/>
        <v>-0.68607866949202168</v>
      </c>
      <c r="BB228" s="5">
        <f t="shared" si="301"/>
        <v>-0.51527340848433889</v>
      </c>
      <c r="BC228" s="5">
        <f t="shared" si="302"/>
        <v>-0.71433238828415291</v>
      </c>
      <c r="BD228" s="5">
        <f t="shared" si="303"/>
        <v>-0.55764672455522313</v>
      </c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</row>
    <row r="229" spans="2:190" x14ac:dyDescent="0.2">
      <c r="B229" s="3"/>
      <c r="C229" s="2" t="s">
        <v>40</v>
      </c>
      <c r="D229" s="5">
        <f t="shared" si="334"/>
        <v>-0.54406316598210858</v>
      </c>
      <c r="E229" s="5">
        <f t="shared" si="335"/>
        <v>-0.61898142630570507</v>
      </c>
      <c r="F229" s="5">
        <f t="shared" si="336"/>
        <v>-0.62850367729200218</v>
      </c>
      <c r="G229" s="5">
        <f t="shared" si="337"/>
        <v>-0.59149180976542004</v>
      </c>
      <c r="H229" s="5">
        <f t="shared" si="338"/>
        <v>-0.60752024430337337</v>
      </c>
      <c r="I229" s="5">
        <f t="shared" si="339"/>
        <v>-0.6774029744402319</v>
      </c>
      <c r="J229" s="5">
        <f t="shared" si="340"/>
        <v>-0.53417293836138335</v>
      </c>
      <c r="K229" s="5">
        <f t="shared" si="341"/>
        <v>-0.66085035204060161</v>
      </c>
      <c r="L229" s="5">
        <f t="shared" si="342"/>
        <v>-0.55369334062523323</v>
      </c>
      <c r="M229" s="5">
        <f t="shared" si="343"/>
        <v>-0.50774890908580528</v>
      </c>
      <c r="N229" s="5">
        <f t="shared" si="344"/>
        <v>-0.21137060552374412</v>
      </c>
      <c r="O229" s="5">
        <f t="shared" si="345"/>
        <v>-0.58482960401635797</v>
      </c>
      <c r="P229" s="5">
        <f t="shared" si="346"/>
        <v>-0.63016564612015891</v>
      </c>
      <c r="Q229" s="5">
        <f t="shared" si="347"/>
        <v>-0.72451966354092767</v>
      </c>
      <c r="R229" s="5">
        <f t="shared" si="348"/>
        <v>-0.64959529320452936</v>
      </c>
      <c r="S229" s="5">
        <f t="shared" si="349"/>
        <v>-0.52148121479685738</v>
      </c>
      <c r="T229" s="5">
        <f t="shared" si="350"/>
        <v>-0.58651683900390961</v>
      </c>
      <c r="U229" s="5">
        <f t="shared" si="268"/>
        <v>-0.64400839636566076</v>
      </c>
      <c r="V229" s="5">
        <f t="shared" si="269"/>
        <v>-0.6240762092267732</v>
      </c>
      <c r="W229" s="5">
        <f t="shared" si="270"/>
        <v>-0.69008860245456061</v>
      </c>
      <c r="X229" s="5">
        <f t="shared" si="271"/>
        <v>-0.61116857065209962</v>
      </c>
      <c r="Y229" s="5">
        <f t="shared" si="272"/>
        <v>-0.50706396033329493</v>
      </c>
      <c r="Z229" s="5">
        <f t="shared" si="273"/>
        <v>-0.54746359106479692</v>
      </c>
      <c r="AA229" s="5">
        <f t="shared" si="274"/>
        <v>-0.78049868005712542</v>
      </c>
      <c r="AB229" s="5">
        <f t="shared" si="275"/>
        <v>-0.65507075191718711</v>
      </c>
      <c r="AC229" s="5">
        <f t="shared" si="276"/>
        <v>-0.70020298701024097</v>
      </c>
      <c r="AD229" s="5">
        <f t="shared" si="277"/>
        <v>-0.60421142750878065</v>
      </c>
      <c r="AE229" s="5">
        <f t="shared" si="278"/>
        <v>-0.64173789326058883</v>
      </c>
      <c r="AF229" s="5">
        <f t="shared" si="279"/>
        <v>-0.61259201849207967</v>
      </c>
      <c r="AG229" s="5">
        <f t="shared" si="280"/>
        <v>-0.54912110900821731</v>
      </c>
      <c r="AH229" s="5">
        <f t="shared" si="281"/>
        <v>-0.60612583014728616</v>
      </c>
      <c r="AI229" s="5">
        <f t="shared" si="282"/>
        <v>-0.66123726820559492</v>
      </c>
      <c r="AJ229" s="5">
        <f t="shared" si="283"/>
        <v>-0.63917465499808557</v>
      </c>
      <c r="AK229" s="5">
        <f t="shared" si="284"/>
        <v>-0.64474388464297194</v>
      </c>
      <c r="AL229" s="5">
        <f t="shared" si="285"/>
        <v>-0.6686210342522998</v>
      </c>
      <c r="AM229" s="5">
        <f t="shared" si="286"/>
        <v>-0.59175703201650143</v>
      </c>
      <c r="AN229" s="5">
        <f t="shared" si="287"/>
        <v>-0.72910879498507297</v>
      </c>
      <c r="AO229" s="5">
        <f t="shared" si="288"/>
        <v>-0.6790755769884661</v>
      </c>
      <c r="AP229" s="5">
        <f t="shared" si="289"/>
        <v>-0.62467384914160395</v>
      </c>
      <c r="AQ229" s="5">
        <f t="shared" si="290"/>
        <v>-0.66932294763908062</v>
      </c>
      <c r="AR229" s="5">
        <f t="shared" si="291"/>
        <v>-0.74438038443341725</v>
      </c>
      <c r="AS229" s="5">
        <f t="shared" si="292"/>
        <v>-0.60868408722422973</v>
      </c>
      <c r="AT229" s="5">
        <f t="shared" si="293"/>
        <v>-0.62038315478284023</v>
      </c>
      <c r="AU229" s="5">
        <f t="shared" si="294"/>
        <v>-0.69636984752732811</v>
      </c>
      <c r="AV229" s="5">
        <f t="shared" si="295"/>
        <v>-0.74403191015486736</v>
      </c>
      <c r="AW229" s="5">
        <f t="shared" si="296"/>
        <v>-0.74763342924707143</v>
      </c>
      <c r="AX229" s="5">
        <f t="shared" si="297"/>
        <v>-0.71118437926053912</v>
      </c>
      <c r="AY229" s="5">
        <f t="shared" si="298"/>
        <v>-0.62608979339314907</v>
      </c>
      <c r="AZ229" s="5">
        <f t="shared" si="299"/>
        <v>-0.69884839975172197</v>
      </c>
      <c r="BA229" s="5">
        <f t="shared" si="300"/>
        <v>-0.7140447839351578</v>
      </c>
      <c r="BB229" s="5">
        <f t="shared" si="301"/>
        <v>-0.52317615833832665</v>
      </c>
      <c r="BC229" s="5">
        <f t="shared" si="302"/>
        <v>-0.68223243651222465</v>
      </c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</row>
    <row r="230" spans="2:190" x14ac:dyDescent="0.2">
      <c r="B230" s="3"/>
      <c r="C230" s="2" t="s">
        <v>41</v>
      </c>
      <c r="D230" s="5">
        <f t="shared" si="334"/>
        <v>-0.5827134227993862</v>
      </c>
      <c r="E230" s="5">
        <f t="shared" si="335"/>
        <v>-0.64026374615339965</v>
      </c>
      <c r="F230" s="5">
        <f t="shared" si="336"/>
        <v>-0.65799490306665276</v>
      </c>
      <c r="G230" s="5">
        <f t="shared" si="337"/>
        <v>-0.62495178280607333</v>
      </c>
      <c r="H230" s="5">
        <f t="shared" si="338"/>
        <v>-0.60575483644642703</v>
      </c>
      <c r="I230" s="5">
        <f t="shared" si="339"/>
        <v>-0.68027319760300731</v>
      </c>
      <c r="J230" s="5">
        <f t="shared" si="340"/>
        <v>-0.55075875809304842</v>
      </c>
      <c r="K230" s="5">
        <f t="shared" si="341"/>
        <v>-0.67247420835574079</v>
      </c>
      <c r="L230" s="5">
        <f t="shared" si="342"/>
        <v>-0.52991977340398311</v>
      </c>
      <c r="M230" s="5">
        <f t="shared" si="343"/>
        <v>-0.53499797968845697</v>
      </c>
      <c r="N230" s="5">
        <f t="shared" si="344"/>
        <v>-0.25515069691732678</v>
      </c>
      <c r="O230" s="5">
        <f t="shared" si="345"/>
        <v>-0.56997271289404805</v>
      </c>
      <c r="P230" s="5">
        <f t="shared" si="346"/>
        <v>-0.63762618288167072</v>
      </c>
      <c r="Q230" s="5">
        <f t="shared" si="347"/>
        <v>-0.73534304637340753</v>
      </c>
      <c r="R230" s="5">
        <f t="shared" si="348"/>
        <v>-0.65276653219658953</v>
      </c>
      <c r="S230" s="5">
        <f t="shared" si="349"/>
        <v>-0.52647459350158565</v>
      </c>
      <c r="T230" s="5">
        <f t="shared" si="350"/>
        <v>-0.62101861109358014</v>
      </c>
      <c r="U230" s="5">
        <f t="shared" si="268"/>
        <v>-0.65974136742271405</v>
      </c>
      <c r="V230" s="5">
        <f t="shared" si="269"/>
        <v>-0.64037701902004818</v>
      </c>
      <c r="W230" s="5">
        <f t="shared" si="270"/>
        <v>-0.7089857795365142</v>
      </c>
      <c r="X230" s="5">
        <f t="shared" si="271"/>
        <v>-0.61569538318562211</v>
      </c>
      <c r="Y230" s="5">
        <f t="shared" si="272"/>
        <v>-0.54151915438527709</v>
      </c>
      <c r="Z230" s="5">
        <f t="shared" si="273"/>
        <v>-0.54063275795576538</v>
      </c>
      <c r="AA230" s="5">
        <f t="shared" si="274"/>
        <v>-0.77180196042101035</v>
      </c>
      <c r="AB230" s="5">
        <f t="shared" si="275"/>
        <v>-0.60847491247915853</v>
      </c>
      <c r="AC230" s="5">
        <f t="shared" si="276"/>
        <v>-0.68988856858916991</v>
      </c>
      <c r="AD230" s="5">
        <f t="shared" si="277"/>
        <v>-0.6161582076464418</v>
      </c>
      <c r="AE230" s="5">
        <f t="shared" si="278"/>
        <v>-0.64790626238181159</v>
      </c>
      <c r="AF230" s="5">
        <f t="shared" si="279"/>
        <v>-0.60945885665787236</v>
      </c>
      <c r="AG230" s="5">
        <f t="shared" si="280"/>
        <v>-0.57089489717933362</v>
      </c>
      <c r="AH230" s="5">
        <f t="shared" si="281"/>
        <v>-0.5939498945903916</v>
      </c>
      <c r="AI230" s="5">
        <f t="shared" si="282"/>
        <v>-0.6884736384648954</v>
      </c>
      <c r="AJ230" s="5">
        <f t="shared" si="283"/>
        <v>-0.6643404655764884</v>
      </c>
      <c r="AK230" s="5">
        <f t="shared" si="284"/>
        <v>-0.65054537359946574</v>
      </c>
      <c r="AL230" s="5">
        <f t="shared" si="285"/>
        <v>-0.68484350212936007</v>
      </c>
      <c r="AM230" s="5">
        <f t="shared" si="286"/>
        <v>-0.62929044090452879</v>
      </c>
      <c r="AN230" s="5">
        <f t="shared" si="287"/>
        <v>-0.73956647909449902</v>
      </c>
      <c r="AO230" s="5">
        <f t="shared" si="288"/>
        <v>-0.62415333757730718</v>
      </c>
      <c r="AP230" s="5">
        <f t="shared" si="289"/>
        <v>-0.63044297705709162</v>
      </c>
      <c r="AQ230" s="5">
        <f t="shared" si="290"/>
        <v>-0.67137459648660147</v>
      </c>
      <c r="AR230" s="5">
        <f t="shared" si="291"/>
        <v>-0.76156154102128848</v>
      </c>
      <c r="AS230" s="5">
        <f t="shared" si="292"/>
        <v>-0.62004750731596359</v>
      </c>
      <c r="AT230" s="5">
        <f t="shared" si="293"/>
        <v>-0.62613752665583</v>
      </c>
      <c r="AU230" s="5">
        <f t="shared" si="294"/>
        <v>-0.70084366512411045</v>
      </c>
      <c r="AV230" s="5">
        <f t="shared" si="295"/>
        <v>-0.74407412803114437</v>
      </c>
      <c r="AW230" s="5">
        <f t="shared" si="296"/>
        <v>-0.75056122120029334</v>
      </c>
      <c r="AX230" s="5">
        <f t="shared" si="297"/>
        <v>-0.73206692674234952</v>
      </c>
      <c r="AY230" s="5">
        <f t="shared" si="298"/>
        <v>-0.64103615325402841</v>
      </c>
      <c r="AZ230" s="5">
        <f t="shared" si="299"/>
        <v>-0.70725522476658154</v>
      </c>
      <c r="BA230" s="5">
        <f t="shared" si="300"/>
        <v>-0.72489635034834488</v>
      </c>
      <c r="BB230" s="5">
        <f t="shared" si="301"/>
        <v>-0.72750555040554721</v>
      </c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</row>
    <row r="231" spans="2:190" x14ac:dyDescent="0.2">
      <c r="B231" s="3"/>
      <c r="C231" s="2" t="s">
        <v>42</v>
      </c>
      <c r="D231" s="5">
        <f t="shared" si="334"/>
        <v>-0.57449596956016091</v>
      </c>
      <c r="E231" s="5">
        <f t="shared" si="335"/>
        <v>-0.66209582046040016</v>
      </c>
      <c r="F231" s="5">
        <f t="shared" si="336"/>
        <v>-0.65630218518441741</v>
      </c>
      <c r="G231" s="5">
        <f t="shared" si="337"/>
        <v>-0.63544433811623202</v>
      </c>
      <c r="H231" s="5">
        <f t="shared" si="338"/>
        <v>-0.60335666149673539</v>
      </c>
      <c r="I231" s="5">
        <f t="shared" si="339"/>
        <v>-0.6865407022599862</v>
      </c>
      <c r="J231" s="5">
        <f t="shared" si="340"/>
        <v>-0.5747665659630784</v>
      </c>
      <c r="K231" s="5">
        <f t="shared" si="341"/>
        <v>-0.68478945890514831</v>
      </c>
      <c r="L231" s="5">
        <f t="shared" si="342"/>
        <v>-0.54356674812875982</v>
      </c>
      <c r="M231" s="5">
        <f t="shared" si="343"/>
        <v>-0.51778655526118023</v>
      </c>
      <c r="N231" s="5">
        <f t="shared" si="344"/>
        <v>-0.30197954698295337</v>
      </c>
      <c r="O231" s="5">
        <f t="shared" si="345"/>
        <v>-0.60414403032217312</v>
      </c>
      <c r="P231" s="5">
        <f t="shared" si="346"/>
        <v>-0.6274924642994445</v>
      </c>
      <c r="Q231" s="5">
        <f t="shared" si="347"/>
        <v>-0.7368245035678731</v>
      </c>
      <c r="R231" s="5">
        <f t="shared" si="348"/>
        <v>-0.64563484913584013</v>
      </c>
      <c r="S231" s="5">
        <f t="shared" si="349"/>
        <v>-0.51170634810313098</v>
      </c>
      <c r="T231" s="5">
        <f t="shared" si="350"/>
        <v>-0.62421969818811507</v>
      </c>
      <c r="U231" s="5">
        <f t="shared" si="268"/>
        <v>-0.69769251460256021</v>
      </c>
      <c r="V231" s="5">
        <f t="shared" si="269"/>
        <v>-0.65177900614577122</v>
      </c>
      <c r="W231" s="5">
        <f t="shared" si="270"/>
        <v>-0.70795245356592407</v>
      </c>
      <c r="X231" s="5">
        <f t="shared" si="271"/>
        <v>-0.6064615589153638</v>
      </c>
      <c r="Y231" s="5">
        <f t="shared" si="272"/>
        <v>-0.49218442916095606</v>
      </c>
      <c r="Z231" s="5">
        <f t="shared" si="273"/>
        <v>-0.54505229918185394</v>
      </c>
      <c r="AA231" s="5">
        <f t="shared" si="274"/>
        <v>-0.76475313199559891</v>
      </c>
      <c r="AB231" s="5">
        <f t="shared" si="275"/>
        <v>-0.72058334718298156</v>
      </c>
      <c r="AC231" s="5">
        <f t="shared" si="276"/>
        <v>-0.69560688182349995</v>
      </c>
      <c r="AD231" s="5">
        <f t="shared" si="277"/>
        <v>-0.62524224947865925</v>
      </c>
      <c r="AE231" s="5">
        <f t="shared" si="278"/>
        <v>-0.64628941157355546</v>
      </c>
      <c r="AF231" s="5">
        <f t="shared" si="279"/>
        <v>-0.63649431223806363</v>
      </c>
      <c r="AG231" s="5">
        <f t="shared" si="280"/>
        <v>-0.59473577418266987</v>
      </c>
      <c r="AH231" s="5">
        <f t="shared" si="281"/>
        <v>-0.60284626662677376</v>
      </c>
      <c r="AI231" s="5">
        <f t="shared" si="282"/>
        <v>-0.6879990589086602</v>
      </c>
      <c r="AJ231" s="5">
        <f t="shared" si="283"/>
        <v>-0.67567450864405865</v>
      </c>
      <c r="AK231" s="5">
        <f t="shared" si="284"/>
        <v>-0.65083595229147873</v>
      </c>
      <c r="AL231" s="5">
        <f t="shared" si="285"/>
        <v>-0.67366672173842379</v>
      </c>
      <c r="AM231" s="5">
        <f t="shared" si="286"/>
        <v>-0.63550733781233015</v>
      </c>
      <c r="AN231" s="5">
        <f t="shared" si="287"/>
        <v>-0.73150092779509357</v>
      </c>
      <c r="AO231" s="5">
        <f t="shared" si="288"/>
        <v>-0.6350449238188316</v>
      </c>
      <c r="AP231" s="5">
        <f t="shared" si="289"/>
        <v>-0.6122377306726029</v>
      </c>
      <c r="AQ231" s="5">
        <f t="shared" si="290"/>
        <v>-0.67835230769831345</v>
      </c>
      <c r="AR231" s="5">
        <f t="shared" si="291"/>
        <v>-0.76502928460463826</v>
      </c>
      <c r="AS231" s="5">
        <f t="shared" si="292"/>
        <v>-0.62201417002519765</v>
      </c>
      <c r="AT231" s="5">
        <f t="shared" si="293"/>
        <v>-0.62342797935341587</v>
      </c>
      <c r="AU231" s="5">
        <f t="shared" si="294"/>
        <v>-0.70371365314313983</v>
      </c>
      <c r="AV231" s="5">
        <f t="shared" si="295"/>
        <v>-0.75512640192333491</v>
      </c>
      <c r="AW231" s="5">
        <f t="shared" si="296"/>
        <v>-0.74328472937265144</v>
      </c>
      <c r="AX231" s="5">
        <f t="shared" si="297"/>
        <v>-0.7312584487636119</v>
      </c>
      <c r="AY231" s="5">
        <f t="shared" si="298"/>
        <v>-0.66779578899172309</v>
      </c>
      <c r="AZ231" s="5">
        <f t="shared" si="299"/>
        <v>-0.72068280473817314</v>
      </c>
      <c r="BA231" s="5">
        <f t="shared" si="300"/>
        <v>-0.78273701106506988</v>
      </c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</row>
    <row r="232" spans="2:190" x14ac:dyDescent="0.2">
      <c r="B232" s="3"/>
      <c r="C232" s="2" t="s">
        <v>43</v>
      </c>
      <c r="D232" s="5">
        <f t="shared" si="334"/>
        <v>-0.56033524763699627</v>
      </c>
      <c r="E232" s="5">
        <f t="shared" si="335"/>
        <v>-0.65318408370691583</v>
      </c>
      <c r="F232" s="5">
        <f t="shared" si="336"/>
        <v>-0.64638325256390283</v>
      </c>
      <c r="G232" s="5">
        <f t="shared" si="337"/>
        <v>-0.65677795582296628</v>
      </c>
      <c r="H232" s="5">
        <f t="shared" si="338"/>
        <v>-0.59336216221078364</v>
      </c>
      <c r="I232" s="5">
        <f t="shared" si="339"/>
        <v>-0.69192530401076191</v>
      </c>
      <c r="J232" s="5">
        <f t="shared" si="340"/>
        <v>-0.58341431951555334</v>
      </c>
      <c r="K232" s="5">
        <f t="shared" si="341"/>
        <v>-0.6974004473305071</v>
      </c>
      <c r="L232" s="5">
        <f t="shared" si="342"/>
        <v>-0.53724216843885397</v>
      </c>
      <c r="M232" s="5">
        <f t="shared" si="343"/>
        <v>-0.56195330591015291</v>
      </c>
      <c r="N232" s="5">
        <f t="shared" si="344"/>
        <v>-0.29666028056202748</v>
      </c>
      <c r="O232" s="5">
        <f t="shared" si="345"/>
        <v>-0.62205636643725548</v>
      </c>
      <c r="P232" s="5">
        <f t="shared" si="346"/>
        <v>-0.63283173213363619</v>
      </c>
      <c r="Q232" s="5">
        <f t="shared" si="347"/>
        <v>-0.74341397064229664</v>
      </c>
      <c r="R232" s="5">
        <f t="shared" si="348"/>
        <v>-0.66689416148301883</v>
      </c>
      <c r="S232" s="5">
        <f t="shared" si="349"/>
        <v>-0.51719915039838982</v>
      </c>
      <c r="T232" s="5">
        <f t="shared" si="350"/>
        <v>-0.64240049780163444</v>
      </c>
      <c r="U232" s="5">
        <f t="shared" si="268"/>
        <v>-0.71461039126859693</v>
      </c>
      <c r="V232" s="5">
        <f t="shared" si="269"/>
        <v>-0.65922783127607132</v>
      </c>
      <c r="W232" s="5">
        <f t="shared" si="270"/>
        <v>-0.73404767169257268</v>
      </c>
      <c r="X232" s="5">
        <f t="shared" si="271"/>
        <v>-0.61681111930099652</v>
      </c>
      <c r="Y232" s="5">
        <f t="shared" si="272"/>
        <v>-0.49676342432779214</v>
      </c>
      <c r="Z232" s="5">
        <f t="shared" si="273"/>
        <v>-0.54033907075899446</v>
      </c>
      <c r="AA232" s="5">
        <f t="shared" si="274"/>
        <v>-0.76834617867904298</v>
      </c>
      <c r="AB232" s="5">
        <f t="shared" si="275"/>
        <v>-0.63886943981300282</v>
      </c>
      <c r="AC232" s="5">
        <f t="shared" si="276"/>
        <v>-0.72841834589080523</v>
      </c>
      <c r="AD232" s="5">
        <f t="shared" si="277"/>
        <v>-0.64044889728690013</v>
      </c>
      <c r="AE232" s="5">
        <f t="shared" si="278"/>
        <v>-0.65819038130991381</v>
      </c>
      <c r="AF232" s="5">
        <f t="shared" si="279"/>
        <v>-0.63686287307090894</v>
      </c>
      <c r="AG232" s="5">
        <f t="shared" si="280"/>
        <v>-0.58633620205125236</v>
      </c>
      <c r="AH232" s="5">
        <f t="shared" si="281"/>
        <v>-0.58633111850216968</v>
      </c>
      <c r="AI232" s="5">
        <f t="shared" si="282"/>
        <v>-0.6891834749118495</v>
      </c>
      <c r="AJ232" s="5">
        <f t="shared" si="283"/>
        <v>-0.67008057496115692</v>
      </c>
      <c r="AK232" s="5">
        <f t="shared" si="284"/>
        <v>-0.66548832877469399</v>
      </c>
      <c r="AL232" s="5">
        <f t="shared" si="285"/>
        <v>-0.67368632667972173</v>
      </c>
      <c r="AM232" s="5">
        <f t="shared" si="286"/>
        <v>-0.6359535035832834</v>
      </c>
      <c r="AN232" s="5">
        <f t="shared" si="287"/>
        <v>-0.74994186900244042</v>
      </c>
      <c r="AO232" s="5">
        <f t="shared" si="288"/>
        <v>-0.62422959576264736</v>
      </c>
      <c r="AP232" s="5">
        <f t="shared" si="289"/>
        <v>-0.615356135961732</v>
      </c>
      <c r="AQ232" s="5">
        <f t="shared" si="290"/>
        <v>-0.68404353281899344</v>
      </c>
      <c r="AR232" s="5">
        <f t="shared" si="291"/>
        <v>-0.76458640163845526</v>
      </c>
      <c r="AS232" s="5">
        <f t="shared" si="292"/>
        <v>-0.62649298673474663</v>
      </c>
      <c r="AT232" s="5">
        <f t="shared" si="293"/>
        <v>-0.64368815292921033</v>
      </c>
      <c r="AU232" s="5">
        <f t="shared" si="294"/>
        <v>-0.69970954938451191</v>
      </c>
      <c r="AV232" s="5">
        <f t="shared" si="295"/>
        <v>-0.75733988479515735</v>
      </c>
      <c r="AW232" s="5">
        <f t="shared" si="296"/>
        <v>-0.73972628486068137</v>
      </c>
      <c r="AX232" s="5">
        <f t="shared" si="297"/>
        <v>-0.75574202562060455</v>
      </c>
      <c r="AY232" s="5">
        <f t="shared" si="298"/>
        <v>-0.66469135132246793</v>
      </c>
      <c r="AZ232" s="5">
        <f t="shared" si="299"/>
        <v>-0.80084423340337285</v>
      </c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</row>
    <row r="233" spans="2:190" x14ac:dyDescent="0.2">
      <c r="B233" s="3"/>
      <c r="C233" s="2" t="s">
        <v>44</v>
      </c>
      <c r="D233" s="5">
        <f t="shared" si="334"/>
        <v>-0.56178520370993379</v>
      </c>
      <c r="E233" s="5">
        <f t="shared" si="335"/>
        <v>-0.64453400746248135</v>
      </c>
      <c r="F233" s="5">
        <f t="shared" si="336"/>
        <v>-0.63978360880980834</v>
      </c>
      <c r="G233" s="5">
        <f t="shared" si="337"/>
        <v>-0.66697249903415945</v>
      </c>
      <c r="H233" s="5">
        <f t="shared" si="338"/>
        <v>-0.58921932586620296</v>
      </c>
      <c r="I233" s="5">
        <f t="shared" si="339"/>
        <v>-0.6936142408725875</v>
      </c>
      <c r="J233" s="5">
        <f t="shared" si="340"/>
        <v>-0.58125660031815218</v>
      </c>
      <c r="K233" s="5">
        <f t="shared" si="341"/>
        <v>-0.72159626955127287</v>
      </c>
      <c r="L233" s="5">
        <f t="shared" si="342"/>
        <v>-0.56736197739261141</v>
      </c>
      <c r="M233" s="5">
        <f t="shared" si="343"/>
        <v>-0.54875152107566272</v>
      </c>
      <c r="N233" s="5">
        <f t="shared" si="344"/>
        <v>-0.30115959384104257</v>
      </c>
      <c r="O233" s="5">
        <f t="shared" si="345"/>
        <v>-0.62310602786182134</v>
      </c>
      <c r="P233" s="5">
        <f t="shared" si="346"/>
        <v>-0.6403984124419384</v>
      </c>
      <c r="Q233" s="5">
        <f t="shared" si="347"/>
        <v>-0.74466428609751589</v>
      </c>
      <c r="R233" s="5">
        <f t="shared" si="348"/>
        <v>-0.67051761069191362</v>
      </c>
      <c r="S233" s="5">
        <f t="shared" si="349"/>
        <v>-0.54114588256444762</v>
      </c>
      <c r="T233" s="5">
        <f t="shared" si="350"/>
        <v>-0.66638029214701278</v>
      </c>
      <c r="U233" s="5">
        <f t="shared" si="268"/>
        <v>-0.70712344462092924</v>
      </c>
      <c r="V233" s="5">
        <f t="shared" si="269"/>
        <v>-0.66520636096675712</v>
      </c>
      <c r="W233" s="5">
        <f t="shared" si="270"/>
        <v>-0.72689004331233442</v>
      </c>
      <c r="X233" s="5">
        <f t="shared" si="271"/>
        <v>-0.58629580869966924</v>
      </c>
      <c r="Y233" s="5">
        <f t="shared" si="272"/>
        <v>-0.50335332595502336</v>
      </c>
      <c r="Z233" s="5">
        <f t="shared" si="273"/>
        <v>-0.53195772457618196</v>
      </c>
      <c r="AA233" s="5">
        <f t="shared" si="274"/>
        <v>-0.7773368496838825</v>
      </c>
      <c r="AB233" s="5">
        <f t="shared" si="275"/>
        <v>-0.71654700570605501</v>
      </c>
      <c r="AC233" s="5">
        <f t="shared" si="276"/>
        <v>-0.67519681987017288</v>
      </c>
      <c r="AD233" s="5">
        <f t="shared" si="277"/>
        <v>-0.65970793598860178</v>
      </c>
      <c r="AE233" s="5">
        <f t="shared" si="278"/>
        <v>-0.64807691759521346</v>
      </c>
      <c r="AF233" s="5">
        <f t="shared" si="279"/>
        <v>-0.65575625193265485</v>
      </c>
      <c r="AG233" s="5">
        <f t="shared" si="280"/>
        <v>-0.585568060585965</v>
      </c>
      <c r="AH233" s="5">
        <f t="shared" si="281"/>
        <v>-0.58179307669802582</v>
      </c>
      <c r="AI233" s="5">
        <f t="shared" si="282"/>
        <v>-0.66446499912394508</v>
      </c>
      <c r="AJ233" s="5">
        <f t="shared" si="283"/>
        <v>-0.67878324369066823</v>
      </c>
      <c r="AK233" s="5">
        <f t="shared" si="284"/>
        <v>-0.67623118957746398</v>
      </c>
      <c r="AL233" s="5">
        <f t="shared" si="285"/>
        <v>-0.68579644494938352</v>
      </c>
      <c r="AM233" s="5">
        <f t="shared" si="286"/>
        <v>-0.64942021110856452</v>
      </c>
      <c r="AN233" s="5">
        <f t="shared" si="287"/>
        <v>-0.77160895189294476</v>
      </c>
      <c r="AO233" s="5">
        <f t="shared" si="288"/>
        <v>-0.63462420485840743</v>
      </c>
      <c r="AP233" s="5">
        <f t="shared" si="289"/>
        <v>-0.64118504657045372</v>
      </c>
      <c r="AQ233" s="5">
        <f t="shared" si="290"/>
        <v>-0.62364137777876094</v>
      </c>
      <c r="AR233" s="5">
        <f t="shared" si="291"/>
        <v>-0.7763341515029627</v>
      </c>
      <c r="AS233" s="5">
        <f t="shared" si="292"/>
        <v>-0.64698572031464918</v>
      </c>
      <c r="AT233" s="5">
        <f t="shared" si="293"/>
        <v>-0.65745218585728016</v>
      </c>
      <c r="AU233" s="5">
        <f t="shared" si="294"/>
        <v>-0.73355429273097894</v>
      </c>
      <c r="AV233" s="5">
        <f t="shared" si="295"/>
        <v>-0.77296222881184551</v>
      </c>
      <c r="AW233" s="5">
        <f t="shared" si="296"/>
        <v>-0.73734908902202978</v>
      </c>
      <c r="AX233" s="5">
        <f t="shared" si="297"/>
        <v>-0.76140625070305923</v>
      </c>
      <c r="AY233" s="5">
        <f t="shared" si="298"/>
        <v>-0.79804143199479238</v>
      </c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</row>
    <row r="234" spans="2:190" x14ac:dyDescent="0.2">
      <c r="B234" s="3"/>
      <c r="C234" s="2" t="s">
        <v>45</v>
      </c>
      <c r="D234" s="5">
        <f t="shared" si="334"/>
        <v>-0.59693087082741914</v>
      </c>
      <c r="E234" s="5">
        <f t="shared" si="335"/>
        <v>-0.64909721394585573</v>
      </c>
      <c r="F234" s="5">
        <f t="shared" si="336"/>
        <v>-0.6539228286932427</v>
      </c>
      <c r="G234" s="5">
        <f t="shared" si="337"/>
        <v>-0.67582554814376194</v>
      </c>
      <c r="H234" s="5">
        <f t="shared" si="338"/>
        <v>-0.59679524226076575</v>
      </c>
      <c r="I234" s="5">
        <f t="shared" si="339"/>
        <v>-0.71364818231606486</v>
      </c>
      <c r="J234" s="5">
        <f t="shared" si="340"/>
        <v>-0.5648276565027337</v>
      </c>
      <c r="K234" s="5">
        <f t="shared" si="341"/>
        <v>-0.70388816709154911</v>
      </c>
      <c r="L234" s="5">
        <f t="shared" si="342"/>
        <v>-0.56638958792020078</v>
      </c>
      <c r="M234" s="5">
        <f t="shared" si="343"/>
        <v>-0.56722648365688744</v>
      </c>
      <c r="N234" s="5">
        <f t="shared" si="344"/>
        <v>-0.30231078161114555</v>
      </c>
      <c r="O234" s="5">
        <f t="shared" si="345"/>
        <v>-0.62633921822876826</v>
      </c>
      <c r="P234" s="5">
        <f t="shared" si="346"/>
        <v>-0.64647631522710269</v>
      </c>
      <c r="Q234" s="5">
        <f t="shared" si="347"/>
        <v>-0.75378576069914804</v>
      </c>
      <c r="R234" s="5">
        <f t="shared" si="348"/>
        <v>-0.68499258499535698</v>
      </c>
      <c r="S234" s="5">
        <f t="shared" si="349"/>
        <v>-0.51691627420780761</v>
      </c>
      <c r="T234" s="5">
        <f t="shared" si="350"/>
        <v>-0.65119174552770176</v>
      </c>
      <c r="U234" s="5">
        <f t="shared" si="268"/>
        <v>-0.73379332887297688</v>
      </c>
      <c r="V234" s="5">
        <f t="shared" si="269"/>
        <v>-0.65307038812219953</v>
      </c>
      <c r="W234" s="5">
        <f t="shared" si="270"/>
        <v>-0.73604900461210243</v>
      </c>
      <c r="X234" s="5">
        <f t="shared" si="271"/>
        <v>-0.60410267639807547</v>
      </c>
      <c r="Y234" s="5">
        <f t="shared" si="272"/>
        <v>-0.50690843692677989</v>
      </c>
      <c r="Z234" s="5">
        <f t="shared" si="273"/>
        <v>-0.5472508364566977</v>
      </c>
      <c r="AA234" s="5">
        <f t="shared" si="274"/>
        <v>-0.78161902501268798</v>
      </c>
      <c r="AB234" s="5">
        <f t="shared" si="275"/>
        <v>-0.73407067073399568</v>
      </c>
      <c r="AC234" s="5">
        <f t="shared" si="276"/>
        <v>-0.72561794743482211</v>
      </c>
      <c r="AD234" s="5">
        <f t="shared" si="277"/>
        <v>-0.67737281683073935</v>
      </c>
      <c r="AE234" s="5">
        <f t="shared" si="278"/>
        <v>-0.6400906669289117</v>
      </c>
      <c r="AF234" s="5">
        <f t="shared" si="279"/>
        <v>-0.67289958528791904</v>
      </c>
      <c r="AG234" s="5">
        <f t="shared" si="280"/>
        <v>-0.58009492008571517</v>
      </c>
      <c r="AH234" s="5">
        <f t="shared" si="281"/>
        <v>-0.5577893570414475</v>
      </c>
      <c r="AI234" s="5">
        <f t="shared" si="282"/>
        <v>-0.66721915332219672</v>
      </c>
      <c r="AJ234" s="5">
        <f t="shared" si="283"/>
        <v>-0.69328208267512237</v>
      </c>
      <c r="AK234" s="5">
        <f t="shared" si="284"/>
        <v>-0.69443199525116861</v>
      </c>
      <c r="AL234" s="5">
        <f t="shared" si="285"/>
        <v>-0.68423991164214093</v>
      </c>
      <c r="AM234" s="5">
        <f t="shared" si="286"/>
        <v>-0.64161389810925895</v>
      </c>
      <c r="AN234" s="5">
        <f t="shared" si="287"/>
        <v>-0.76657442168005219</v>
      </c>
      <c r="AO234" s="5">
        <f t="shared" si="288"/>
        <v>-0.64915556187017165</v>
      </c>
      <c r="AP234" s="5">
        <f t="shared" si="289"/>
        <v>-0.63112035159337776</v>
      </c>
      <c r="AQ234" s="5">
        <f t="shared" si="290"/>
        <v>-0.65001849940945022</v>
      </c>
      <c r="AR234" s="5">
        <f t="shared" si="291"/>
        <v>-0.78982496318033846</v>
      </c>
      <c r="AS234" s="5">
        <f t="shared" si="292"/>
        <v>-0.64660112433376937</v>
      </c>
      <c r="AT234" s="5">
        <f t="shared" si="293"/>
        <v>-0.66388285535033598</v>
      </c>
      <c r="AU234" s="5">
        <f t="shared" si="294"/>
        <v>-0.73491075566028052</v>
      </c>
      <c r="AV234" s="5">
        <f t="shared" si="295"/>
        <v>-0.78592676437924835</v>
      </c>
      <c r="AW234" s="5">
        <f t="shared" si="296"/>
        <v>-0.74895343660687719</v>
      </c>
      <c r="AX234" s="5">
        <f t="shared" si="297"/>
        <v>-0.80729328370297382</v>
      </c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</row>
    <row r="235" spans="2:190" x14ac:dyDescent="0.2">
      <c r="B235" s="3"/>
      <c r="C235" s="2" t="s">
        <v>46</v>
      </c>
      <c r="D235" s="5">
        <f t="shared" si="334"/>
        <v>-0.58974944309176902</v>
      </c>
      <c r="E235" s="5">
        <f t="shared" si="335"/>
        <v>-0.66684451941559175</v>
      </c>
      <c r="F235" s="5">
        <f t="shared" si="336"/>
        <v>-0.64780482574778309</v>
      </c>
      <c r="G235" s="5">
        <f t="shared" si="337"/>
        <v>-0.66980740250155046</v>
      </c>
      <c r="H235" s="5">
        <f t="shared" si="338"/>
        <v>-0.60674138149530199</v>
      </c>
      <c r="I235" s="5">
        <f t="shared" si="339"/>
        <v>-0.71214607404729113</v>
      </c>
      <c r="J235" s="5">
        <f t="shared" si="340"/>
        <v>-0.57988285688505092</v>
      </c>
      <c r="K235" s="5">
        <f t="shared" si="341"/>
        <v>-0.70168083458790975</v>
      </c>
      <c r="L235" s="5">
        <f t="shared" si="342"/>
        <v>-0.56767591764816938</v>
      </c>
      <c r="M235" s="5">
        <f t="shared" si="343"/>
        <v>-0.56350755060221003</v>
      </c>
      <c r="N235" s="5">
        <f t="shared" si="344"/>
        <v>-0.32985032464709224</v>
      </c>
      <c r="O235" s="5">
        <f t="shared" si="345"/>
        <v>-0.64856268909798176</v>
      </c>
      <c r="P235" s="5">
        <f t="shared" si="346"/>
        <v>-0.65325004327040503</v>
      </c>
      <c r="Q235" s="5">
        <f t="shared" si="347"/>
        <v>-0.76009667336325937</v>
      </c>
      <c r="R235" s="5">
        <f t="shared" si="348"/>
        <v>-0.70471068516252433</v>
      </c>
      <c r="S235" s="5">
        <f t="shared" si="349"/>
        <v>-0.53815675464788049</v>
      </c>
      <c r="T235" s="5">
        <f t="shared" si="350"/>
        <v>-0.69081891790505423</v>
      </c>
      <c r="U235" s="5">
        <f t="shared" si="268"/>
        <v>-0.71693011710989341</v>
      </c>
      <c r="V235" s="5">
        <f t="shared" si="269"/>
        <v>-0.64918325330144544</v>
      </c>
      <c r="W235" s="5">
        <f t="shared" si="270"/>
        <v>-0.72800162752993003</v>
      </c>
      <c r="X235" s="5">
        <f t="shared" si="271"/>
        <v>-0.61811168179623099</v>
      </c>
      <c r="Y235" s="5">
        <f t="shared" si="272"/>
        <v>-0.49453204959032071</v>
      </c>
      <c r="Z235" s="5">
        <f t="shared" si="273"/>
        <v>-0.56672260416545328</v>
      </c>
      <c r="AA235" s="5">
        <f t="shared" si="274"/>
        <v>-0.78302906234877712</v>
      </c>
      <c r="AB235" s="5">
        <f t="shared" si="275"/>
        <v>-0.69652650822669104</v>
      </c>
      <c r="AC235" s="5">
        <f t="shared" si="276"/>
        <v>-0.72439297721329843</v>
      </c>
      <c r="AD235" s="5">
        <f t="shared" si="277"/>
        <v>-0.67862119370688423</v>
      </c>
      <c r="AE235" s="5">
        <f t="shared" si="278"/>
        <v>-0.63911945187946995</v>
      </c>
      <c r="AF235" s="5">
        <f t="shared" si="279"/>
        <v>-0.66927634825288018</v>
      </c>
      <c r="AG235" s="5">
        <f t="shared" si="280"/>
        <v>-0.59190443231411727</v>
      </c>
      <c r="AH235" s="5">
        <f t="shared" si="281"/>
        <v>-0.5884267957827316</v>
      </c>
      <c r="AI235" s="5">
        <f t="shared" si="282"/>
        <v>-0.6777921305828648</v>
      </c>
      <c r="AJ235" s="5">
        <f t="shared" si="283"/>
        <v>-0.70215253783487241</v>
      </c>
      <c r="AK235" s="5">
        <f t="shared" si="284"/>
        <v>-0.70367292424130001</v>
      </c>
      <c r="AL235" s="5">
        <f t="shared" si="285"/>
        <v>-0.68699809301102233</v>
      </c>
      <c r="AM235" s="5">
        <f t="shared" si="286"/>
        <v>-0.64329553911482729</v>
      </c>
      <c r="AN235" s="5">
        <f t="shared" si="287"/>
        <v>-0.75893737196365674</v>
      </c>
      <c r="AO235" s="5">
        <f t="shared" si="288"/>
        <v>-0.6364430212035459</v>
      </c>
      <c r="AP235" s="5">
        <f t="shared" si="289"/>
        <v>-0.6971977608338551</v>
      </c>
      <c r="AQ235" s="5">
        <f t="shared" si="290"/>
        <v>-0.59380777993062039</v>
      </c>
      <c r="AR235" s="5">
        <f t="shared" si="291"/>
        <v>-0.79489393802878427</v>
      </c>
      <c r="AS235" s="5">
        <f t="shared" si="292"/>
        <v>-0.64997974459153407</v>
      </c>
      <c r="AT235" s="5">
        <f t="shared" si="293"/>
        <v>-0.65157556834462038</v>
      </c>
      <c r="AU235" s="5">
        <f t="shared" si="294"/>
        <v>-0.73485847167126206</v>
      </c>
      <c r="AV235" s="5">
        <f t="shared" si="295"/>
        <v>-0.75853978268917066</v>
      </c>
      <c r="AW235" s="5">
        <f t="shared" si="296"/>
        <v>-0.80922887619028172</v>
      </c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</row>
    <row r="236" spans="2:190" x14ac:dyDescent="0.2">
      <c r="B236" s="3"/>
      <c r="C236" s="2" t="s">
        <v>47</v>
      </c>
      <c r="D236" s="5">
        <f t="shared" si="334"/>
        <v>-0.5788997710895244</v>
      </c>
      <c r="E236" s="5">
        <f t="shared" si="335"/>
        <v>-0.68731148983764068</v>
      </c>
      <c r="F236" s="5">
        <f t="shared" si="336"/>
        <v>-0.67592151117929022</v>
      </c>
      <c r="G236" s="5">
        <f t="shared" si="337"/>
        <v>-0.67603658314133452</v>
      </c>
      <c r="H236" s="5">
        <f t="shared" si="338"/>
        <v>-0.61928356082989622</v>
      </c>
      <c r="I236" s="5">
        <f t="shared" si="339"/>
        <v>-0.72962717710749014</v>
      </c>
      <c r="J236" s="5">
        <f t="shared" si="340"/>
        <v>-0.58952621412434669</v>
      </c>
      <c r="K236" s="5">
        <f t="shared" si="341"/>
        <v>-0.70523554805724675</v>
      </c>
      <c r="L236" s="5">
        <f t="shared" si="342"/>
        <v>-0.56916575686087734</v>
      </c>
      <c r="M236" s="5">
        <f t="shared" si="343"/>
        <v>-0.5693480955748591</v>
      </c>
      <c r="N236" s="5">
        <f t="shared" si="344"/>
        <v>-0.35139943709242982</v>
      </c>
      <c r="O236" s="5">
        <f t="shared" si="345"/>
        <v>-0.68402566745353588</v>
      </c>
      <c r="P236" s="5">
        <f t="shared" si="346"/>
        <v>-0.65856388026825796</v>
      </c>
      <c r="Q236" s="5">
        <f t="shared" si="347"/>
        <v>-0.74727416883759468</v>
      </c>
      <c r="R236" s="5">
        <f t="shared" si="348"/>
        <v>-0.6942114454408117</v>
      </c>
      <c r="S236" s="5">
        <f t="shared" si="349"/>
        <v>-0.56752053111221079</v>
      </c>
      <c r="T236" s="5">
        <f t="shared" si="350"/>
        <v>-0.67475562177862147</v>
      </c>
      <c r="U236" s="5">
        <f t="shared" si="268"/>
        <v>-0.72881024855664656</v>
      </c>
      <c r="V236" s="5">
        <f t="shared" si="269"/>
        <v>-0.67861238353108166</v>
      </c>
      <c r="W236" s="5">
        <f t="shared" si="270"/>
        <v>-0.7253458491663457</v>
      </c>
      <c r="X236" s="5">
        <f t="shared" si="271"/>
        <v>-0.61253326190536705</v>
      </c>
      <c r="Y236" s="5">
        <f t="shared" si="272"/>
        <v>-0.48754601506396816</v>
      </c>
      <c r="Z236" s="5">
        <f t="shared" si="273"/>
        <v>-0.56009520615431019</v>
      </c>
      <c r="AA236" s="5">
        <f t="shared" si="274"/>
        <v>-0.76748416134121411</v>
      </c>
      <c r="AB236" s="5">
        <f t="shared" si="275"/>
        <v>-0.6991319040496371</v>
      </c>
      <c r="AC236" s="5">
        <f t="shared" si="276"/>
        <v>-0.72513796773352313</v>
      </c>
      <c r="AD236" s="5">
        <f t="shared" si="277"/>
        <v>-0.6670834273871441</v>
      </c>
      <c r="AE236" s="5">
        <f t="shared" si="278"/>
        <v>-0.65267254722547641</v>
      </c>
      <c r="AF236" s="5">
        <f t="shared" si="279"/>
        <v>-0.68556551946471211</v>
      </c>
      <c r="AG236" s="5">
        <f t="shared" si="280"/>
        <v>-0.59026161374384833</v>
      </c>
      <c r="AH236" s="5">
        <f t="shared" si="281"/>
        <v>-0.57577432757344627</v>
      </c>
      <c r="AI236" s="5">
        <f t="shared" si="282"/>
        <v>-0.67880611887308262</v>
      </c>
      <c r="AJ236" s="5">
        <f t="shared" si="283"/>
        <v>-0.7001011103799778</v>
      </c>
      <c r="AK236" s="5">
        <f t="shared" si="284"/>
        <v>-0.69106428235759687</v>
      </c>
      <c r="AL236" s="5">
        <f t="shared" si="285"/>
        <v>-0.71110796335426918</v>
      </c>
      <c r="AM236" s="5">
        <f t="shared" si="286"/>
        <v>-0.66109272759578797</v>
      </c>
      <c r="AN236" s="5">
        <f t="shared" si="287"/>
        <v>-0.72465180066984547</v>
      </c>
      <c r="AO236" s="5">
        <f t="shared" si="288"/>
        <v>-0.6682920672405458</v>
      </c>
      <c r="AP236" s="5">
        <f t="shared" si="289"/>
        <v>-0.68444175083285441</v>
      </c>
      <c r="AQ236" s="5">
        <f t="shared" si="290"/>
        <v>-0.6342773020270408</v>
      </c>
      <c r="AR236" s="5">
        <f t="shared" si="291"/>
        <v>-0.8064121401777129</v>
      </c>
      <c r="AS236" s="5">
        <f t="shared" si="292"/>
        <v>-0.66231364732906317</v>
      </c>
      <c r="AT236" s="5">
        <f t="shared" si="293"/>
        <v>-0.66549289917204535</v>
      </c>
      <c r="AU236" s="5">
        <f t="shared" si="294"/>
        <v>-0.7459906246432193</v>
      </c>
      <c r="AV236" s="5">
        <f t="shared" si="295"/>
        <v>-0.72737930340122769</v>
      </c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</row>
    <row r="237" spans="2:190" x14ac:dyDescent="0.2">
      <c r="B237" s="3"/>
      <c r="C237" s="2" t="s">
        <v>48</v>
      </c>
      <c r="D237" s="5">
        <f t="shared" si="334"/>
        <v>-0.60272136556713796</v>
      </c>
      <c r="E237" s="5">
        <f t="shared" si="335"/>
        <v>-0.68446240797953772</v>
      </c>
      <c r="F237" s="5">
        <f t="shared" si="336"/>
        <v>-0.66802003108625574</v>
      </c>
      <c r="G237" s="5">
        <f t="shared" si="337"/>
        <v>-0.6764973803035873</v>
      </c>
      <c r="H237" s="5">
        <f t="shared" si="338"/>
        <v>-0.6225405584783853</v>
      </c>
      <c r="I237" s="5">
        <f t="shared" si="339"/>
        <v>-0.74682589900515239</v>
      </c>
      <c r="J237" s="5">
        <f t="shared" si="340"/>
        <v>-0.59573666791432178</v>
      </c>
      <c r="K237" s="5">
        <f t="shared" si="341"/>
        <v>-0.70945539274947822</v>
      </c>
      <c r="L237" s="5">
        <f t="shared" si="342"/>
        <v>-0.57934676953358066</v>
      </c>
      <c r="M237" s="5">
        <f t="shared" si="343"/>
        <v>-0.59473453036220236</v>
      </c>
      <c r="N237" s="5">
        <f t="shared" si="344"/>
        <v>-0.36382208507426356</v>
      </c>
      <c r="O237" s="5">
        <f t="shared" si="345"/>
        <v>-0.66936975097250384</v>
      </c>
      <c r="P237" s="5">
        <f t="shared" si="346"/>
        <v>-0.67450928305207414</v>
      </c>
      <c r="Q237" s="5">
        <f t="shared" si="347"/>
        <v>-0.76326294956094598</v>
      </c>
      <c r="R237" s="5">
        <f t="shared" si="348"/>
        <v>-0.68044705525732108</v>
      </c>
      <c r="S237" s="5">
        <f t="shared" si="349"/>
        <v>-0.56302370321769923</v>
      </c>
      <c r="T237" s="5">
        <f t="shared" si="350"/>
        <v>-0.6940689684298037</v>
      </c>
      <c r="U237" s="5">
        <f t="shared" si="268"/>
        <v>-0.7121788160307253</v>
      </c>
      <c r="V237" s="5">
        <f t="shared" si="269"/>
        <v>-0.67548021858105456</v>
      </c>
      <c r="W237" s="5">
        <f t="shared" si="270"/>
        <v>-0.74903055850528788</v>
      </c>
      <c r="X237" s="5">
        <f t="shared" si="271"/>
        <v>-0.60894348522855313</v>
      </c>
      <c r="Y237" s="5">
        <f t="shared" si="272"/>
        <v>-0.49326845121661628</v>
      </c>
      <c r="Z237" s="5">
        <f t="shared" si="273"/>
        <v>-0.57872135093658006</v>
      </c>
      <c r="AA237" s="5">
        <f t="shared" si="274"/>
        <v>-0.76884825531048051</v>
      </c>
      <c r="AB237" s="5">
        <f t="shared" si="275"/>
        <v>-0.70110010883142915</v>
      </c>
      <c r="AC237" s="5">
        <f t="shared" si="276"/>
        <v>-0.73182100962543739</v>
      </c>
      <c r="AD237" s="5">
        <f t="shared" si="277"/>
        <v>-0.68459567789993936</v>
      </c>
      <c r="AE237" s="5">
        <f t="shared" si="278"/>
        <v>-0.65261963502338827</v>
      </c>
      <c r="AF237" s="5">
        <f t="shared" si="279"/>
        <v>-0.67849437712308425</v>
      </c>
      <c r="AG237" s="5">
        <f t="shared" si="280"/>
        <v>-0.58630509461961622</v>
      </c>
      <c r="AH237" s="5">
        <f t="shared" si="281"/>
        <v>-0.58113860058143119</v>
      </c>
      <c r="AI237" s="5">
        <f t="shared" si="282"/>
        <v>-0.68016558641156188</v>
      </c>
      <c r="AJ237" s="5">
        <f t="shared" si="283"/>
        <v>-0.71158107439905049</v>
      </c>
      <c r="AK237" s="5">
        <f t="shared" si="284"/>
        <v>-0.68901377974901079</v>
      </c>
      <c r="AL237" s="5">
        <f t="shared" si="285"/>
        <v>-0.70600372960509106</v>
      </c>
      <c r="AM237" s="5">
        <f t="shared" si="286"/>
        <v>-0.65640777240721604</v>
      </c>
      <c r="AN237" s="5">
        <f t="shared" si="287"/>
        <v>-0.73422800913403008</v>
      </c>
      <c r="AO237" s="5">
        <f t="shared" si="288"/>
        <v>-0.68428754922469326</v>
      </c>
      <c r="AP237" s="5">
        <f t="shared" si="289"/>
        <v>-0.66196760833215962</v>
      </c>
      <c r="AQ237" s="5">
        <f t="shared" si="290"/>
        <v>-0.58566571198436423</v>
      </c>
      <c r="AR237" s="5">
        <f t="shared" si="291"/>
        <v>-0.80708074817282638</v>
      </c>
      <c r="AS237" s="5">
        <f t="shared" si="292"/>
        <v>-0.67012050835184422</v>
      </c>
      <c r="AT237" s="5">
        <f t="shared" si="293"/>
        <v>-0.67991962455283161</v>
      </c>
      <c r="AU237" s="5">
        <f t="shared" si="294"/>
        <v>-0.77102885636722041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</row>
    <row r="238" spans="2:190" x14ac:dyDescent="0.2">
      <c r="B238" s="3"/>
      <c r="C238" s="2" t="s">
        <v>49</v>
      </c>
      <c r="D238" s="5">
        <f t="shared" si="334"/>
        <v>-0.61495862123589684</v>
      </c>
      <c r="E238" s="5">
        <f t="shared" si="335"/>
        <v>-0.73105845304779105</v>
      </c>
      <c r="F238" s="5">
        <f t="shared" si="336"/>
        <v>-0.65789403879919583</v>
      </c>
      <c r="G238" s="5">
        <f t="shared" si="337"/>
        <v>-0.69362685532596768</v>
      </c>
      <c r="H238" s="5">
        <f t="shared" si="338"/>
        <v>-0.62872102486361925</v>
      </c>
      <c r="I238" s="5">
        <f t="shared" si="339"/>
        <v>-0.76261723090993194</v>
      </c>
      <c r="J238" s="5">
        <f t="shared" si="340"/>
        <v>-0.60752920849653114</v>
      </c>
      <c r="K238" s="5">
        <f t="shared" si="341"/>
        <v>-0.71549434157653991</v>
      </c>
      <c r="L238" s="5">
        <f t="shared" si="342"/>
        <v>-0.58477607341947724</v>
      </c>
      <c r="M238" s="5">
        <f t="shared" si="343"/>
        <v>-0.61125104823834475</v>
      </c>
      <c r="N238" s="5">
        <f t="shared" si="344"/>
        <v>-0.31309459319779959</v>
      </c>
      <c r="O238" s="5">
        <f t="shared" si="345"/>
        <v>-0.72049406523256976</v>
      </c>
      <c r="P238" s="5">
        <f t="shared" si="346"/>
        <v>-0.69443615501906442</v>
      </c>
      <c r="Q238" s="5">
        <f t="shared" si="347"/>
        <v>-0.77812002599152297</v>
      </c>
      <c r="R238" s="5">
        <f t="shared" si="348"/>
        <v>-0.65085588870294864</v>
      </c>
      <c r="S238" s="5">
        <f t="shared" si="349"/>
        <v>-0.58133330897427449</v>
      </c>
      <c r="T238" s="5">
        <f t="shared" si="350"/>
        <v>-0.70072916210165759</v>
      </c>
      <c r="U238" s="5">
        <f t="shared" si="268"/>
        <v>-0.70489527525676832</v>
      </c>
      <c r="V238" s="5">
        <f t="shared" si="269"/>
        <v>-0.7023395762269169</v>
      </c>
      <c r="W238" s="5">
        <f t="shared" si="270"/>
        <v>-0.75919231448897651</v>
      </c>
      <c r="X238" s="5">
        <f t="shared" si="271"/>
        <v>-0.64792529781747155</v>
      </c>
      <c r="Y238" s="5">
        <f t="shared" si="272"/>
        <v>-0.51104416236462347</v>
      </c>
      <c r="Z238" s="5">
        <f t="shared" si="273"/>
        <v>-0.58510290599087145</v>
      </c>
      <c r="AA238" s="5">
        <f t="shared" si="274"/>
        <v>-0.78340609521161708</v>
      </c>
      <c r="AB238" s="5">
        <f t="shared" si="275"/>
        <v>-0.67642512880172845</v>
      </c>
      <c r="AC238" s="5">
        <f t="shared" si="276"/>
        <v>-0.74821152938025537</v>
      </c>
      <c r="AD238" s="5">
        <f t="shared" si="277"/>
        <v>-0.63614389574701469</v>
      </c>
      <c r="AE238" s="5">
        <f t="shared" si="278"/>
        <v>-0.66591970953910262</v>
      </c>
      <c r="AF238" s="5">
        <f t="shared" si="279"/>
        <v>-0.66907107564164137</v>
      </c>
      <c r="AG238" s="5">
        <f t="shared" si="280"/>
        <v>-0.60416064254756663</v>
      </c>
      <c r="AH238" s="5">
        <f t="shared" si="281"/>
        <v>-0.59191024422263905</v>
      </c>
      <c r="AI238" s="5">
        <f t="shared" si="282"/>
        <v>-0.68459798248601333</v>
      </c>
      <c r="AJ238" s="5">
        <f t="shared" si="283"/>
        <v>-0.7113676955775099</v>
      </c>
      <c r="AK238" s="5">
        <f t="shared" si="284"/>
        <v>-0.69574304609765258</v>
      </c>
      <c r="AL238" s="5">
        <f t="shared" si="285"/>
        <v>-0.71705991722697549</v>
      </c>
      <c r="AM238" s="5">
        <f t="shared" si="286"/>
        <v>-0.66477000290988864</v>
      </c>
      <c r="AN238" s="5">
        <f t="shared" si="287"/>
        <v>-0.74281558193877673</v>
      </c>
      <c r="AO238" s="5">
        <f t="shared" si="288"/>
        <v>-0.6802349680908808</v>
      </c>
      <c r="AP238" s="5">
        <f t="shared" si="289"/>
        <v>-0.69085693001721504</v>
      </c>
      <c r="AQ238" s="5">
        <f t="shared" si="290"/>
        <v>-0.6047888994620455</v>
      </c>
      <c r="AR238" s="5">
        <f t="shared" si="291"/>
        <v>-0.8084831272985511</v>
      </c>
      <c r="AS238" s="5">
        <f t="shared" si="292"/>
        <v>-0.67662614980785307</v>
      </c>
      <c r="AT238" s="5">
        <f t="shared" si="293"/>
        <v>-0.71544049848382596</v>
      </c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</row>
    <row r="239" spans="2:190" x14ac:dyDescent="0.2">
      <c r="B239" s="3"/>
      <c r="C239" s="2" t="s">
        <v>50</v>
      </c>
      <c r="D239" s="5">
        <f t="shared" si="334"/>
        <v>-0.62217712432799333</v>
      </c>
      <c r="E239" s="5">
        <f t="shared" si="335"/>
        <v>-0.68630075449903283</v>
      </c>
      <c r="F239" s="5">
        <f t="shared" si="336"/>
        <v>-0.65902663227441938</v>
      </c>
      <c r="G239" s="5">
        <f t="shared" si="337"/>
        <v>-0.68731348519247115</v>
      </c>
      <c r="H239" s="5">
        <f t="shared" si="338"/>
        <v>-0.63379155207450233</v>
      </c>
      <c r="I239" s="5">
        <f t="shared" si="339"/>
        <v>-0.76396960689959537</v>
      </c>
      <c r="J239" s="5">
        <f t="shared" si="340"/>
        <v>-0.62691679366012987</v>
      </c>
      <c r="K239" s="5">
        <f t="shared" si="341"/>
        <v>-0.71754354465875358</v>
      </c>
      <c r="L239" s="5">
        <f t="shared" si="342"/>
        <v>-0.60933242117314823</v>
      </c>
      <c r="M239" s="5">
        <f t="shared" si="343"/>
        <v>-0.62701645947069273</v>
      </c>
      <c r="N239" s="5">
        <f t="shared" si="344"/>
        <v>-0.33939429385095421</v>
      </c>
      <c r="O239" s="5">
        <f t="shared" si="345"/>
        <v>-0.68894526271458811</v>
      </c>
      <c r="P239" s="5">
        <f t="shared" si="346"/>
        <v>-0.70828079626172458</v>
      </c>
      <c r="Q239" s="5">
        <f t="shared" si="347"/>
        <v>-0.7818172605173267</v>
      </c>
      <c r="R239" s="5">
        <f t="shared" si="348"/>
        <v>-0.67595266474873128</v>
      </c>
      <c r="S239" s="5">
        <f t="shared" si="349"/>
        <v>-0.58976975129136111</v>
      </c>
      <c r="T239" s="5">
        <f t="shared" si="350"/>
        <v>-0.71346179184229785</v>
      </c>
      <c r="U239" s="5">
        <f t="shared" si="268"/>
        <v>-0.70555059014601706</v>
      </c>
      <c r="V239" s="5">
        <f t="shared" si="269"/>
        <v>-0.71688996162968732</v>
      </c>
      <c r="W239" s="5">
        <f t="shared" si="270"/>
        <v>-0.76600954025790347</v>
      </c>
      <c r="X239" s="5">
        <f t="shared" si="271"/>
        <v>-0.62110168513952879</v>
      </c>
      <c r="Y239" s="5">
        <f t="shared" si="272"/>
        <v>-0.49886143300526464</v>
      </c>
      <c r="Z239" s="5">
        <f t="shared" si="273"/>
        <v>-0.58988330379089471</v>
      </c>
      <c r="AA239" s="5">
        <f t="shared" si="274"/>
        <v>-0.7877117012203626</v>
      </c>
      <c r="AB239" s="5">
        <f t="shared" si="275"/>
        <v>-0.66959957539659143</v>
      </c>
      <c r="AC239" s="5">
        <f t="shared" si="276"/>
        <v>-0.7594667362085129</v>
      </c>
      <c r="AD239" s="5">
        <f t="shared" si="277"/>
        <v>-0.64179845593520657</v>
      </c>
      <c r="AE239" s="5">
        <f t="shared" si="278"/>
        <v>-0.65896535800716616</v>
      </c>
      <c r="AF239" s="5">
        <f t="shared" si="279"/>
        <v>-0.65587599428921062</v>
      </c>
      <c r="AG239" s="5">
        <f t="shared" si="280"/>
        <v>-0.61223243190123666</v>
      </c>
      <c r="AH239" s="5">
        <f t="shared" si="281"/>
        <v>-0.59067063496339045</v>
      </c>
      <c r="AI239" s="5">
        <f t="shared" si="282"/>
        <v>-0.7002433390132472</v>
      </c>
      <c r="AJ239" s="5">
        <f t="shared" si="283"/>
        <v>-0.71161187370602785</v>
      </c>
      <c r="AK239" s="5">
        <f t="shared" si="284"/>
        <v>-0.70682693972446886</v>
      </c>
      <c r="AL239" s="5">
        <f t="shared" si="285"/>
        <v>-0.73270336010062431</v>
      </c>
      <c r="AM239" s="5">
        <f t="shared" si="286"/>
        <v>-0.67476573678983476</v>
      </c>
      <c r="AN239" s="5">
        <f t="shared" si="287"/>
        <v>-0.73468476871253896</v>
      </c>
      <c r="AO239" s="5">
        <f t="shared" si="288"/>
        <v>-0.68188542788152828</v>
      </c>
      <c r="AP239" s="5">
        <f t="shared" si="289"/>
        <v>-0.67116857080575887</v>
      </c>
      <c r="AQ239" s="5">
        <f t="shared" si="290"/>
        <v>-0.65272596280425887</v>
      </c>
      <c r="AR239" s="5">
        <f t="shared" si="291"/>
        <v>-0.81737408618865814</v>
      </c>
      <c r="AS239" s="5">
        <f t="shared" si="292"/>
        <v>-0.83021028467232016</v>
      </c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</row>
    <row r="240" spans="2:190" x14ac:dyDescent="0.2">
      <c r="B240" s="3"/>
      <c r="C240" s="2" t="s">
        <v>51</v>
      </c>
      <c r="D240" s="5">
        <f t="shared" si="334"/>
        <v>-0.62377296342873789</v>
      </c>
      <c r="E240" s="5">
        <f t="shared" si="335"/>
        <v>-0.70328365385245029</v>
      </c>
      <c r="F240" s="5">
        <f t="shared" si="336"/>
        <v>-0.6475061337734358</v>
      </c>
      <c r="G240" s="5">
        <f t="shared" si="337"/>
        <v>-0.7010255589948523</v>
      </c>
      <c r="H240" s="5">
        <f t="shared" si="338"/>
        <v>-0.62714545438850422</v>
      </c>
      <c r="I240" s="5">
        <f t="shared" si="339"/>
        <v>-0.75846948017305704</v>
      </c>
      <c r="J240" s="5">
        <f t="shared" si="340"/>
        <v>-0.62108492520753411</v>
      </c>
      <c r="K240" s="5">
        <f t="shared" si="341"/>
        <v>-0.72572990386268443</v>
      </c>
      <c r="L240" s="5">
        <f t="shared" si="342"/>
        <v>-0.63622670633711409</v>
      </c>
      <c r="M240" s="5">
        <f t="shared" si="343"/>
        <v>-0.63319186819711248</v>
      </c>
      <c r="N240" s="5">
        <f t="shared" si="344"/>
        <v>-0.32918135195678555</v>
      </c>
      <c r="O240" s="5">
        <f t="shared" si="345"/>
        <v>-0.68190976493666255</v>
      </c>
      <c r="P240" s="5">
        <f t="shared" si="346"/>
        <v>-0.7169462363194975</v>
      </c>
      <c r="Q240" s="5">
        <f t="shared" si="347"/>
        <v>-0.78495568155785633</v>
      </c>
      <c r="R240" s="5">
        <f t="shared" si="348"/>
        <v>-0.69908672716404352</v>
      </c>
      <c r="S240" s="5">
        <f t="shared" si="349"/>
        <v>-0.58482578904154781</v>
      </c>
      <c r="T240" s="5">
        <f t="shared" si="350"/>
        <v>-0.71855238644659181</v>
      </c>
      <c r="U240" s="5">
        <f t="shared" si="268"/>
        <v>-0.70842910331513442</v>
      </c>
      <c r="V240" s="5">
        <f t="shared" si="269"/>
        <v>-0.71771701148611944</v>
      </c>
      <c r="W240" s="5">
        <f t="shared" si="270"/>
        <v>-0.76696313568451102</v>
      </c>
      <c r="X240" s="5">
        <f t="shared" si="271"/>
        <v>-0.59494673207278614</v>
      </c>
      <c r="Y240" s="5">
        <f t="shared" si="272"/>
        <v>-0.49335284739742036</v>
      </c>
      <c r="Z240" s="5">
        <f t="shared" si="273"/>
        <v>-0.59332338843493748</v>
      </c>
      <c r="AA240" s="5">
        <f t="shared" si="274"/>
        <v>-0.78544797405489342</v>
      </c>
      <c r="AB240" s="5">
        <f t="shared" si="275"/>
        <v>-0.63996365137486799</v>
      </c>
      <c r="AC240" s="5">
        <f t="shared" si="276"/>
        <v>-0.73933186845022381</v>
      </c>
      <c r="AD240" s="5">
        <f t="shared" si="277"/>
        <v>-0.63420729586933777</v>
      </c>
      <c r="AE240" s="5">
        <f t="shared" si="278"/>
        <v>-0.66089428391440552</v>
      </c>
      <c r="AF240" s="5">
        <f t="shared" si="279"/>
        <v>-0.70282684070976953</v>
      </c>
      <c r="AG240" s="5">
        <f t="shared" si="280"/>
        <v>-0.6237920713283982</v>
      </c>
      <c r="AH240" s="5">
        <f t="shared" si="281"/>
        <v>-0.61884045839297241</v>
      </c>
      <c r="AI240" s="5">
        <f t="shared" si="282"/>
        <v>-0.71509537518435695</v>
      </c>
      <c r="AJ240" s="5">
        <f t="shared" si="283"/>
        <v>-0.72318530559714356</v>
      </c>
      <c r="AK240" s="5">
        <f t="shared" si="284"/>
        <v>-0.72958756495534804</v>
      </c>
      <c r="AL240" s="5">
        <f t="shared" si="285"/>
        <v>-0.74872729213893152</v>
      </c>
      <c r="AM240" s="5">
        <f t="shared" si="286"/>
        <v>-0.67212764368541256</v>
      </c>
      <c r="AN240" s="5">
        <f t="shared" si="287"/>
        <v>-0.7477475013833581</v>
      </c>
      <c r="AO240" s="5">
        <f t="shared" si="288"/>
        <v>-0.66163357388539279</v>
      </c>
      <c r="AP240" s="5">
        <f t="shared" si="289"/>
        <v>-0.67031781609917929</v>
      </c>
      <c r="AQ240" s="5">
        <f t="shared" si="290"/>
        <v>-0.66609829598679204</v>
      </c>
      <c r="AR240" s="5">
        <f t="shared" si="291"/>
        <v>-0.83471689841829733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</row>
    <row r="241" spans="2:190" x14ac:dyDescent="0.2">
      <c r="B241" s="3"/>
      <c r="C241" s="2" t="s">
        <v>52</v>
      </c>
      <c r="D241" s="5">
        <f t="shared" si="334"/>
        <v>-0.59838831699546846</v>
      </c>
      <c r="E241" s="5">
        <f t="shared" si="335"/>
        <v>-0.68438127412242511</v>
      </c>
      <c r="F241" s="5">
        <f t="shared" si="336"/>
        <v>-0.65512632701525508</v>
      </c>
      <c r="G241" s="5">
        <f t="shared" si="337"/>
        <v>-0.70212802976940492</v>
      </c>
      <c r="H241" s="5">
        <f t="shared" si="338"/>
        <v>-0.67118963719539848</v>
      </c>
      <c r="I241" s="5">
        <f t="shared" si="339"/>
        <v>-0.78536707272330897</v>
      </c>
      <c r="J241" s="5">
        <f t="shared" si="340"/>
        <v>-0.64158935661101235</v>
      </c>
      <c r="K241" s="5">
        <f t="shared" si="341"/>
        <v>-0.72919541237270935</v>
      </c>
      <c r="L241" s="5">
        <f t="shared" si="342"/>
        <v>-0.65030159809657195</v>
      </c>
      <c r="M241" s="5">
        <f t="shared" si="343"/>
        <v>-0.64462049587585091</v>
      </c>
      <c r="N241" s="5">
        <f t="shared" si="344"/>
        <v>-0.38380817017979635</v>
      </c>
      <c r="O241" s="5">
        <f t="shared" si="345"/>
        <v>-0.68298035043388639</v>
      </c>
      <c r="P241" s="5">
        <f t="shared" si="346"/>
        <v>-0.70237687974637697</v>
      </c>
      <c r="Q241" s="5">
        <f t="shared" si="347"/>
        <v>-0.78948774046629755</v>
      </c>
      <c r="R241" s="5">
        <f t="shared" si="348"/>
        <v>-0.69304167648404047</v>
      </c>
      <c r="S241" s="5">
        <f t="shared" si="349"/>
        <v>-0.58680754410644487</v>
      </c>
      <c r="T241" s="5">
        <f t="shared" si="350"/>
        <v>-0.7217653135452754</v>
      </c>
      <c r="U241" s="5">
        <f t="shared" si="268"/>
        <v>-0.71897864646908316</v>
      </c>
      <c r="V241" s="5">
        <f t="shared" si="269"/>
        <v>-0.71369978334752004</v>
      </c>
      <c r="W241" s="5">
        <f t="shared" si="270"/>
        <v>-0.77142474291712848</v>
      </c>
      <c r="X241" s="5">
        <f t="shared" si="271"/>
        <v>-0.61517270773905075</v>
      </c>
      <c r="Y241" s="5">
        <f t="shared" si="272"/>
        <v>-0.52849760513333832</v>
      </c>
      <c r="Z241" s="5">
        <f t="shared" si="273"/>
        <v>-0.60195513514209498</v>
      </c>
      <c r="AA241" s="5">
        <f t="shared" si="274"/>
        <v>-0.78331560732453553</v>
      </c>
      <c r="AB241" s="5">
        <f t="shared" si="275"/>
        <v>-0.62341469285300843</v>
      </c>
      <c r="AC241" s="5">
        <f t="shared" si="276"/>
        <v>-0.75858078248673178</v>
      </c>
      <c r="AD241" s="5">
        <f t="shared" si="277"/>
        <v>-0.63009893486252155</v>
      </c>
      <c r="AE241" s="5">
        <f t="shared" si="278"/>
        <v>-0.71264184745893167</v>
      </c>
      <c r="AF241" s="5">
        <f t="shared" si="279"/>
        <v>-0.70545489156298868</v>
      </c>
      <c r="AG241" s="5">
        <f t="shared" si="280"/>
        <v>-0.62627178138828232</v>
      </c>
      <c r="AH241" s="5">
        <f t="shared" si="281"/>
        <v>-0.66294673382160729</v>
      </c>
      <c r="AI241" s="5">
        <f t="shared" si="282"/>
        <v>-0.7161230595551662</v>
      </c>
      <c r="AJ241" s="5">
        <f t="shared" si="283"/>
        <v>-0.72920148784344474</v>
      </c>
      <c r="AK241" s="5">
        <f t="shared" si="284"/>
        <v>-0.73177413370928246</v>
      </c>
      <c r="AL241" s="5">
        <f t="shared" si="285"/>
        <v>-0.74109813553819082</v>
      </c>
      <c r="AM241" s="5">
        <f t="shared" si="286"/>
        <v>-0.68102881304866214</v>
      </c>
      <c r="AN241" s="5">
        <f t="shared" si="287"/>
        <v>-0.72362371151314198</v>
      </c>
      <c r="AO241" s="5">
        <f t="shared" si="288"/>
        <v>-0.67774720859866799</v>
      </c>
      <c r="AP241" s="5">
        <f t="shared" si="289"/>
        <v>-0.68112629662168256</v>
      </c>
      <c r="AQ241" s="5">
        <f t="shared" si="290"/>
        <v>-0.82101116514182093</v>
      </c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</row>
    <row r="242" spans="2:190" x14ac:dyDescent="0.2">
      <c r="B242" s="3"/>
      <c r="C242" s="2" t="s">
        <v>53</v>
      </c>
      <c r="D242" s="5">
        <f t="shared" si="334"/>
        <v>-0.59318822287743256</v>
      </c>
      <c r="E242" s="5">
        <f t="shared" si="335"/>
        <v>-0.69659409693891583</v>
      </c>
      <c r="F242" s="5">
        <f t="shared" si="336"/>
        <v>-0.65708210930922584</v>
      </c>
      <c r="G242" s="5">
        <f t="shared" si="337"/>
        <v>-0.70435285874780296</v>
      </c>
      <c r="H242" s="5">
        <f t="shared" si="338"/>
        <v>-0.68975116794964675</v>
      </c>
      <c r="I242" s="5">
        <f t="shared" si="339"/>
        <v>-0.78737218786721896</v>
      </c>
      <c r="J242" s="5">
        <f t="shared" si="340"/>
        <v>-0.65025181466975024</v>
      </c>
      <c r="K242" s="5">
        <f t="shared" si="341"/>
        <v>-0.73049797961741081</v>
      </c>
      <c r="L242" s="5">
        <f t="shared" si="342"/>
        <v>-0.66317810241531849</v>
      </c>
      <c r="M242" s="5">
        <f t="shared" si="343"/>
        <v>-0.65272023199538465</v>
      </c>
      <c r="N242" s="5">
        <f t="shared" si="344"/>
        <v>-0.35871242927825825</v>
      </c>
      <c r="O242" s="5">
        <f t="shared" si="345"/>
        <v>-0.68088724654339572</v>
      </c>
      <c r="P242" s="5">
        <f t="shared" si="346"/>
        <v>-0.7082214129103791</v>
      </c>
      <c r="Q242" s="5">
        <f t="shared" si="347"/>
        <v>-0.79651808974229044</v>
      </c>
      <c r="R242" s="5">
        <f t="shared" si="348"/>
        <v>-0.68653039928358128</v>
      </c>
      <c r="S242" s="5">
        <f t="shared" si="349"/>
        <v>-0.58197239999481043</v>
      </c>
      <c r="T242" s="5">
        <f t="shared" si="350"/>
        <v>-0.71056011577273925</v>
      </c>
      <c r="U242" s="5">
        <f t="shared" si="268"/>
        <v>-0.72432494547980331</v>
      </c>
      <c r="V242" s="5">
        <f t="shared" si="269"/>
        <v>-0.6968434330295481</v>
      </c>
      <c r="W242" s="5">
        <f t="shared" si="270"/>
        <v>-0.7766015844709061</v>
      </c>
      <c r="X242" s="5">
        <f t="shared" si="271"/>
        <v>-0.63652383680273827</v>
      </c>
      <c r="Y242" s="5">
        <f t="shared" si="272"/>
        <v>-0.57639306289650394</v>
      </c>
      <c r="Z242" s="5">
        <f t="shared" si="273"/>
        <v>-0.59921568964069005</v>
      </c>
      <c r="AA242" s="5">
        <f t="shared" si="274"/>
        <v>-0.79583502027747166</v>
      </c>
      <c r="AB242" s="5">
        <f t="shared" si="275"/>
        <v>-0.604071796576367</v>
      </c>
      <c r="AC242" s="5">
        <f t="shared" si="276"/>
        <v>-0.75571904154420488</v>
      </c>
      <c r="AD242" s="5">
        <f t="shared" si="277"/>
        <v>-0.65105209287665888</v>
      </c>
      <c r="AE242" s="5">
        <f t="shared" si="278"/>
        <v>-0.72649989168141793</v>
      </c>
      <c r="AF242" s="5">
        <f t="shared" si="279"/>
        <v>-0.71099774331712651</v>
      </c>
      <c r="AG242" s="5">
        <f t="shared" si="280"/>
        <v>-0.62397265939554014</v>
      </c>
      <c r="AH242" s="5">
        <f t="shared" si="281"/>
        <v>-0.65543108814044515</v>
      </c>
      <c r="AI242" s="5">
        <f t="shared" si="282"/>
        <v>-0.71815235950543788</v>
      </c>
      <c r="AJ242" s="5">
        <f t="shared" si="283"/>
        <v>-0.74583503697572706</v>
      </c>
      <c r="AK242" s="5">
        <f t="shared" si="284"/>
        <v>-0.74821236658871626</v>
      </c>
      <c r="AL242" s="5">
        <f t="shared" si="285"/>
        <v>-0.74864301662843113</v>
      </c>
      <c r="AM242" s="5">
        <f t="shared" si="286"/>
        <v>-0.68756658991574571</v>
      </c>
      <c r="AN242" s="5">
        <f t="shared" si="287"/>
        <v>-0.71752967716436777</v>
      </c>
      <c r="AO242" s="5">
        <f t="shared" si="288"/>
        <v>-0.68706562778970581</v>
      </c>
      <c r="AP242" s="5">
        <f t="shared" si="289"/>
        <v>-0.74226118192702872</v>
      </c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</row>
    <row r="243" spans="2:190" x14ac:dyDescent="0.2">
      <c r="B243" s="3"/>
      <c r="C243" s="2" t="s">
        <v>54</v>
      </c>
      <c r="D243" s="5">
        <f t="shared" si="334"/>
        <v>-0.61195353407503772</v>
      </c>
      <c r="E243" s="5">
        <f t="shared" si="335"/>
        <v>-0.67510932443458416</v>
      </c>
      <c r="F243" s="5">
        <f t="shared" si="336"/>
        <v>-0.67076316765365052</v>
      </c>
      <c r="G243" s="5">
        <f t="shared" si="337"/>
        <v>-0.70508420352529477</v>
      </c>
      <c r="H243" s="5">
        <f t="shared" si="338"/>
        <v>-0.67322798918253357</v>
      </c>
      <c r="I243" s="5">
        <f t="shared" si="339"/>
        <v>-0.79192126294072918</v>
      </c>
      <c r="J243" s="5">
        <f t="shared" si="340"/>
        <v>-0.64220093039421444</v>
      </c>
      <c r="K243" s="5">
        <f t="shared" si="341"/>
        <v>-0.73704807137334183</v>
      </c>
      <c r="L243" s="5">
        <f t="shared" si="342"/>
        <v>-0.6596128969763505</v>
      </c>
      <c r="M243" s="5">
        <f t="shared" si="343"/>
        <v>-0.65976569059704981</v>
      </c>
      <c r="N243" s="5">
        <f t="shared" si="344"/>
        <v>-0.32899927786652849</v>
      </c>
      <c r="O243" s="5">
        <f t="shared" si="345"/>
        <v>-0.69249260232071008</v>
      </c>
      <c r="P243" s="5">
        <f t="shared" si="346"/>
        <v>-0.70439304876893671</v>
      </c>
      <c r="Q243" s="5">
        <f t="shared" si="347"/>
        <v>-0.79663123632613397</v>
      </c>
      <c r="R243" s="5">
        <f t="shared" si="348"/>
        <v>-0.6723150060290225</v>
      </c>
      <c r="S243" s="5">
        <f t="shared" si="349"/>
        <v>-0.58353674471362094</v>
      </c>
      <c r="T243" s="5">
        <f t="shared" si="350"/>
        <v>-0.74061283218578156</v>
      </c>
      <c r="U243" s="5">
        <f t="shared" si="268"/>
        <v>-0.75107252846030881</v>
      </c>
      <c r="V243" s="5">
        <f t="shared" si="269"/>
        <v>-0.72973955916111155</v>
      </c>
      <c r="W243" s="5">
        <f t="shared" si="270"/>
        <v>-0.76520642113258064</v>
      </c>
      <c r="X243" s="5">
        <f t="shared" si="271"/>
        <v>-0.65172316710038303</v>
      </c>
      <c r="Y243" s="5">
        <f t="shared" si="272"/>
        <v>-0.57537327571178887</v>
      </c>
      <c r="Z243" s="5">
        <f t="shared" si="273"/>
        <v>-0.59992122815076465</v>
      </c>
      <c r="AA243" s="5">
        <f t="shared" si="274"/>
        <v>-0.80025454636061655</v>
      </c>
      <c r="AB243" s="5">
        <f t="shared" si="275"/>
        <v>-0.60683452440308028</v>
      </c>
      <c r="AC243" s="5">
        <f t="shared" si="276"/>
        <v>-0.76143881139828451</v>
      </c>
      <c r="AD243" s="5">
        <f t="shared" si="277"/>
        <v>-0.66024137814076378</v>
      </c>
      <c r="AE243" s="5">
        <f t="shared" si="278"/>
        <v>-0.7269008842216883</v>
      </c>
      <c r="AF243" s="5">
        <f t="shared" si="279"/>
        <v>-0.73670471666458337</v>
      </c>
      <c r="AG243" s="5">
        <f t="shared" si="280"/>
        <v>-0.64998752167799145</v>
      </c>
      <c r="AH243" s="5">
        <f t="shared" si="281"/>
        <v>-0.6516841640262464</v>
      </c>
      <c r="AI243" s="5">
        <f t="shared" si="282"/>
        <v>-0.72408526564329578</v>
      </c>
      <c r="AJ243" s="5">
        <f t="shared" si="283"/>
        <v>-0.73847911035093627</v>
      </c>
      <c r="AK243" s="5">
        <f t="shared" si="284"/>
        <v>-0.74491020543961395</v>
      </c>
      <c r="AL243" s="5">
        <f t="shared" si="285"/>
        <v>-0.74576229758248791</v>
      </c>
      <c r="AM243" s="5">
        <f t="shared" si="286"/>
        <v>-0.7058236401420438</v>
      </c>
      <c r="AN243" s="5">
        <f t="shared" si="287"/>
        <v>-0.73789487207392679</v>
      </c>
      <c r="AO243" s="5">
        <f t="shared" si="288"/>
        <v>-0.72190821567571262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</row>
    <row r="244" spans="2:190" x14ac:dyDescent="0.2">
      <c r="B244" s="3"/>
      <c r="C244" s="2" t="s">
        <v>55</v>
      </c>
      <c r="D244" s="5">
        <f t="shared" si="334"/>
        <v>-0.61816673240105102</v>
      </c>
      <c r="E244" s="5">
        <f t="shared" si="335"/>
        <v>-0.70203293026155345</v>
      </c>
      <c r="F244" s="5">
        <f t="shared" si="336"/>
        <v>-0.66600274573711948</v>
      </c>
      <c r="G244" s="5">
        <f t="shared" si="337"/>
        <v>-0.74542331880596846</v>
      </c>
      <c r="H244" s="5">
        <f t="shared" si="338"/>
        <v>-0.69037140978907552</v>
      </c>
      <c r="I244" s="5">
        <f t="shared" si="339"/>
        <v>-0.79252455215904793</v>
      </c>
      <c r="J244" s="5">
        <f t="shared" si="340"/>
        <v>-0.6378085996854127</v>
      </c>
      <c r="K244" s="5">
        <f t="shared" si="341"/>
        <v>-0.74980743093306945</v>
      </c>
      <c r="L244" s="5">
        <f t="shared" si="342"/>
        <v>-0.65905456883950475</v>
      </c>
      <c r="M244" s="5">
        <f t="shared" si="343"/>
        <v>-0.6708901417422003</v>
      </c>
      <c r="N244" s="5">
        <f t="shared" si="344"/>
        <v>-0.28461576100662073</v>
      </c>
      <c r="O244" s="5">
        <f t="shared" si="345"/>
        <v>-0.67060863782957081</v>
      </c>
      <c r="P244" s="5">
        <f t="shared" si="346"/>
        <v>-0.7149735012578522</v>
      </c>
      <c r="Q244" s="5">
        <f t="shared" si="347"/>
        <v>-0.79482037433356989</v>
      </c>
      <c r="R244" s="5">
        <f t="shared" si="348"/>
        <v>-0.67236320244147474</v>
      </c>
      <c r="S244" s="5">
        <f t="shared" si="349"/>
        <v>-0.58793835384127791</v>
      </c>
      <c r="T244" s="5">
        <f t="shared" si="350"/>
        <v>-0.71359687146730799</v>
      </c>
      <c r="U244" s="5">
        <f t="shared" si="268"/>
        <v>-0.77219342284689907</v>
      </c>
      <c r="V244" s="5">
        <f t="shared" si="269"/>
        <v>-0.73501334393355711</v>
      </c>
      <c r="W244" s="5">
        <f t="shared" si="270"/>
        <v>-0.7611113214692119</v>
      </c>
      <c r="X244" s="5">
        <f t="shared" si="271"/>
        <v>-0.72418573096030858</v>
      </c>
      <c r="Y244" s="5">
        <f t="shared" si="272"/>
        <v>-0.57019405024149483</v>
      </c>
      <c r="Z244" s="5">
        <f t="shared" si="273"/>
        <v>-0.60270008283327825</v>
      </c>
      <c r="AA244" s="5">
        <f t="shared" si="274"/>
        <v>-0.8017922065886548</v>
      </c>
      <c r="AB244" s="5">
        <f t="shared" si="275"/>
        <v>-0.61252580055434336</v>
      </c>
      <c r="AC244" s="5">
        <f t="shared" si="276"/>
        <v>-0.76239035999652294</v>
      </c>
      <c r="AD244" s="5">
        <f t="shared" si="277"/>
        <v>-0.66517252056453646</v>
      </c>
      <c r="AE244" s="5">
        <f t="shared" si="278"/>
        <v>-0.74071043450003848</v>
      </c>
      <c r="AF244" s="5">
        <f t="shared" si="279"/>
        <v>-0.69347855054728402</v>
      </c>
      <c r="AG244" s="5">
        <f t="shared" si="280"/>
        <v>-0.6848880804098828</v>
      </c>
      <c r="AH244" s="5">
        <f t="shared" si="281"/>
        <v>-0.68482538140707672</v>
      </c>
      <c r="AI244" s="5">
        <f t="shared" si="282"/>
        <v>-0.73790150183821646</v>
      </c>
      <c r="AJ244" s="5">
        <f t="shared" si="283"/>
        <v>-0.76121213232849638</v>
      </c>
      <c r="AK244" s="5">
        <f t="shared" si="284"/>
        <v>-0.7397677524671662</v>
      </c>
      <c r="AL244" s="5">
        <f t="shared" si="285"/>
        <v>-0.75599124404380313</v>
      </c>
      <c r="AM244" s="5">
        <f t="shared" si="286"/>
        <v>-0.74068730026704022</v>
      </c>
      <c r="AN244" s="5">
        <f t="shared" si="287"/>
        <v>-0.74534692677009451</v>
      </c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</row>
    <row r="245" spans="2:190" x14ac:dyDescent="0.2">
      <c r="B245" s="3"/>
      <c r="C245" s="2" t="s">
        <v>56</v>
      </c>
      <c r="D245" s="5">
        <f t="shared" si="334"/>
        <v>-0.60584580420978829</v>
      </c>
      <c r="E245" s="5">
        <f t="shared" si="335"/>
        <v>-0.70531220491570323</v>
      </c>
      <c r="F245" s="5">
        <f t="shared" si="336"/>
        <v>-0.68119758540974407</v>
      </c>
      <c r="G245" s="5">
        <f t="shared" si="337"/>
        <v>-0.71808137756462243</v>
      </c>
      <c r="H245" s="5">
        <f t="shared" si="338"/>
        <v>-0.67754484917213276</v>
      </c>
      <c r="I245" s="5">
        <f t="shared" si="339"/>
        <v>-0.81658908875643166</v>
      </c>
      <c r="J245" s="5">
        <f t="shared" si="340"/>
        <v>-0.63897930674936831</v>
      </c>
      <c r="K245" s="5">
        <f t="shared" si="341"/>
        <v>-0.74645331702298645</v>
      </c>
      <c r="L245" s="5">
        <f t="shared" si="342"/>
        <v>-0.6626321452667947</v>
      </c>
      <c r="M245" s="5">
        <f t="shared" si="343"/>
        <v>-0.69179360930752987</v>
      </c>
      <c r="N245" s="5">
        <f t="shared" si="344"/>
        <v>-0.34777107383165023</v>
      </c>
      <c r="O245" s="5">
        <f t="shared" si="345"/>
        <v>-0.68367922332679454</v>
      </c>
      <c r="P245" s="5">
        <f t="shared" si="346"/>
        <v>-0.71224696668319587</v>
      </c>
      <c r="Q245" s="5">
        <f t="shared" si="347"/>
        <v>-0.77430952565470623</v>
      </c>
      <c r="R245" s="5">
        <f t="shared" si="348"/>
        <v>-0.67545148369391972</v>
      </c>
      <c r="S245" s="5">
        <f t="shared" si="349"/>
        <v>-0.60948645345076513</v>
      </c>
      <c r="T245" s="5">
        <f t="shared" si="350"/>
        <v>-0.73618381343925121</v>
      </c>
      <c r="U245" s="5">
        <f t="shared" si="268"/>
        <v>-0.74813294926599894</v>
      </c>
      <c r="V245" s="5">
        <f t="shared" si="269"/>
        <v>-0.73082230126141268</v>
      </c>
      <c r="W245" s="5">
        <f t="shared" si="270"/>
        <v>-0.76039046221857565</v>
      </c>
      <c r="X245" s="5">
        <f t="shared" si="271"/>
        <v>-0.70224853143323795</v>
      </c>
      <c r="Y245" s="5">
        <f t="shared" si="272"/>
        <v>-0.58453541887340554</v>
      </c>
      <c r="Z245" s="5">
        <f t="shared" si="273"/>
        <v>-0.61100867143637572</v>
      </c>
      <c r="AA245" s="5">
        <f t="shared" si="274"/>
        <v>-0.79583768833611146</v>
      </c>
      <c r="AB245" s="5">
        <f t="shared" si="275"/>
        <v>-0.62791867486565833</v>
      </c>
      <c r="AC245" s="5">
        <f t="shared" si="276"/>
        <v>-0.76655013708671349</v>
      </c>
      <c r="AD245" s="5">
        <f t="shared" si="277"/>
        <v>-0.68380281512126462</v>
      </c>
      <c r="AE245" s="5">
        <f t="shared" si="278"/>
        <v>-0.72081856423719493</v>
      </c>
      <c r="AF245" s="5">
        <f t="shared" si="279"/>
        <v>-0.70030461929167798</v>
      </c>
      <c r="AG245" s="5">
        <f t="shared" si="280"/>
        <v>-0.66728044928557784</v>
      </c>
      <c r="AH245" s="5">
        <f t="shared" si="281"/>
        <v>-0.68494475630364937</v>
      </c>
      <c r="AI245" s="5">
        <f t="shared" si="282"/>
        <v>-0.73536732832341645</v>
      </c>
      <c r="AJ245" s="5">
        <f t="shared" si="283"/>
        <v>-0.73504896172708456</v>
      </c>
      <c r="AK245" s="5">
        <f t="shared" si="284"/>
        <v>-0.7444745767580131</v>
      </c>
      <c r="AL245" s="5">
        <f t="shared" si="285"/>
        <v>-0.76254347839137948</v>
      </c>
      <c r="AM245" s="5">
        <f t="shared" si="286"/>
        <v>-0.76049401155200069</v>
      </c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</row>
    <row r="246" spans="2:190" x14ac:dyDescent="0.2">
      <c r="B246" s="3"/>
      <c r="C246" s="2" t="s">
        <v>57</v>
      </c>
      <c r="D246" s="5">
        <f t="shared" si="334"/>
        <v>-0.61704597189887322</v>
      </c>
      <c r="E246" s="5">
        <f t="shared" si="335"/>
        <v>-0.69955605570274759</v>
      </c>
      <c r="F246" s="5">
        <f t="shared" si="336"/>
        <v>-0.69015273487795725</v>
      </c>
      <c r="G246" s="5">
        <f t="shared" si="337"/>
        <v>-0.72973432602100807</v>
      </c>
      <c r="H246" s="5">
        <f t="shared" si="338"/>
        <v>-0.67842159272426894</v>
      </c>
      <c r="I246" s="5">
        <f t="shared" si="339"/>
        <v>-0.80915568222301393</v>
      </c>
      <c r="J246" s="5">
        <f t="shared" si="340"/>
        <v>-0.65580343417059905</v>
      </c>
      <c r="K246" s="5">
        <f t="shared" si="341"/>
        <v>-0.74240744750980192</v>
      </c>
      <c r="L246" s="5">
        <f t="shared" si="342"/>
        <v>-0.66557153629704657</v>
      </c>
      <c r="M246" s="5">
        <f t="shared" si="343"/>
        <v>-0.67371818148067319</v>
      </c>
      <c r="N246" s="5">
        <f t="shared" si="344"/>
        <v>-0.38068586011043326</v>
      </c>
      <c r="O246" s="5">
        <f t="shared" si="345"/>
        <v>-0.72033314492801814</v>
      </c>
      <c r="P246" s="5">
        <f t="shared" si="346"/>
        <v>-0.73700673760197299</v>
      </c>
      <c r="Q246" s="5">
        <f t="shared" si="347"/>
        <v>-0.77737426004637944</v>
      </c>
      <c r="R246" s="5">
        <f t="shared" si="348"/>
        <v>-0.69708112153677693</v>
      </c>
      <c r="S246" s="5">
        <f t="shared" si="349"/>
        <v>-0.60502143464795466</v>
      </c>
      <c r="T246" s="5">
        <f t="shared" si="350"/>
        <v>-0.74392390809713771</v>
      </c>
      <c r="U246" s="5">
        <f t="shared" si="268"/>
        <v>-0.75111262059561079</v>
      </c>
      <c r="V246" s="5">
        <f t="shared" si="269"/>
        <v>-0.72547674992143474</v>
      </c>
      <c r="W246" s="5">
        <f t="shared" si="270"/>
        <v>-0.77447069820432313</v>
      </c>
      <c r="X246" s="5">
        <f t="shared" si="271"/>
        <v>-0.6562239110330792</v>
      </c>
      <c r="Y246" s="5">
        <f t="shared" si="272"/>
        <v>-0.58525541206919773</v>
      </c>
      <c r="Z246" s="5">
        <f t="shared" si="273"/>
        <v>-0.61851136765651726</v>
      </c>
      <c r="AA246" s="5">
        <f t="shared" si="274"/>
        <v>-0.79989502093679876</v>
      </c>
      <c r="AB246" s="5">
        <f t="shared" si="275"/>
        <v>-0.64541862572174546</v>
      </c>
      <c r="AC246" s="5">
        <f t="shared" si="276"/>
        <v>-0.76679188897738249</v>
      </c>
      <c r="AD246" s="5">
        <f t="shared" si="277"/>
        <v>-0.68139091258901974</v>
      </c>
      <c r="AE246" s="5">
        <f t="shared" si="278"/>
        <v>-0.71284708266703145</v>
      </c>
      <c r="AF246" s="5">
        <f t="shared" si="279"/>
        <v>-0.71793051873002933</v>
      </c>
      <c r="AG246" s="5">
        <f t="shared" si="280"/>
        <v>-0.66941991002882384</v>
      </c>
      <c r="AH246" s="5">
        <f t="shared" si="281"/>
        <v>-0.67915972891593734</v>
      </c>
      <c r="AI246" s="5">
        <f t="shared" si="282"/>
        <v>-0.72791353313777629</v>
      </c>
      <c r="AJ246" s="5">
        <f t="shared" si="283"/>
        <v>-0.72328733307807358</v>
      </c>
      <c r="AK246" s="5">
        <f t="shared" si="284"/>
        <v>-0.75440182038534787</v>
      </c>
      <c r="AL246" s="5">
        <f t="shared" si="285"/>
        <v>-0.84138469498966351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</row>
    <row r="247" spans="2:190" x14ac:dyDescent="0.2">
      <c r="B247" s="3"/>
      <c r="C247" s="2" t="s">
        <v>58</v>
      </c>
      <c r="D247" s="5">
        <f t="shared" si="334"/>
        <v>-0.63632687745028793</v>
      </c>
      <c r="E247" s="5">
        <f t="shared" si="335"/>
        <v>-0.72074971656628062</v>
      </c>
      <c r="F247" s="5">
        <f t="shared" si="336"/>
        <v>-0.68294961445330338</v>
      </c>
      <c r="G247" s="5">
        <f t="shared" si="337"/>
        <v>-0.73673733906944427</v>
      </c>
      <c r="H247" s="5">
        <f t="shared" si="338"/>
        <v>-0.69766456496301221</v>
      </c>
      <c r="I247" s="5">
        <f t="shared" si="339"/>
        <v>-0.80816668350445853</v>
      </c>
      <c r="J247" s="5">
        <f t="shared" si="340"/>
        <v>-0.65042793455157943</v>
      </c>
      <c r="K247" s="5">
        <f t="shared" si="341"/>
        <v>-0.74389211541804856</v>
      </c>
      <c r="L247" s="5">
        <f t="shared" si="342"/>
        <v>-0.62358687484906627</v>
      </c>
      <c r="M247" s="5">
        <f t="shared" si="343"/>
        <v>-0.65294807020887125</v>
      </c>
      <c r="N247" s="5">
        <f t="shared" si="344"/>
        <v>-0.33168790526599318</v>
      </c>
      <c r="O247" s="5">
        <f t="shared" si="345"/>
        <v>-0.67772118229876654</v>
      </c>
      <c r="P247" s="5">
        <f t="shared" si="346"/>
        <v>-0.74423037001902814</v>
      </c>
      <c r="Q247" s="5">
        <f t="shared" si="347"/>
        <v>-0.79189557289648493</v>
      </c>
      <c r="R247" s="5">
        <f t="shared" si="348"/>
        <v>-0.71090133103468933</v>
      </c>
      <c r="S247" s="5">
        <f t="shared" si="349"/>
        <v>-0.62541673848617452</v>
      </c>
      <c r="T247" s="5">
        <f t="shared" si="350"/>
        <v>-0.74822204390187819</v>
      </c>
      <c r="U247" s="5">
        <f t="shared" si="268"/>
        <v>-0.75792930505263045</v>
      </c>
      <c r="V247" s="5">
        <f t="shared" si="269"/>
        <v>-0.75449141783040796</v>
      </c>
      <c r="W247" s="5">
        <f t="shared" si="270"/>
        <v>-0.77204822293566122</v>
      </c>
      <c r="X247" s="5">
        <f t="shared" si="271"/>
        <v>-0.66673262022675772</v>
      </c>
      <c r="Y247" s="5">
        <f t="shared" si="272"/>
        <v>-0.59284375400588818</v>
      </c>
      <c r="Z247" s="5">
        <f t="shared" si="273"/>
        <v>-0.63194920212934458</v>
      </c>
      <c r="AA247" s="5">
        <f t="shared" si="274"/>
        <v>-0.81087703745280526</v>
      </c>
      <c r="AB247" s="5">
        <f t="shared" si="275"/>
        <v>-0.65293281937735559</v>
      </c>
      <c r="AC247" s="5">
        <f t="shared" si="276"/>
        <v>-0.77207906625975287</v>
      </c>
      <c r="AD247" s="5">
        <f t="shared" si="277"/>
        <v>-0.70849531245112995</v>
      </c>
      <c r="AE247" s="5">
        <f t="shared" si="278"/>
        <v>-0.69652698201626495</v>
      </c>
      <c r="AF247" s="5">
        <f t="shared" si="279"/>
        <v>-0.72838222812892695</v>
      </c>
      <c r="AG247" s="5">
        <f t="shared" si="280"/>
        <v>-0.66633320442602195</v>
      </c>
      <c r="AH247" s="5">
        <f t="shared" si="281"/>
        <v>-0.67767721204777531</v>
      </c>
      <c r="AI247" s="5">
        <f t="shared" si="282"/>
        <v>-0.72719607763384919</v>
      </c>
      <c r="AJ247" s="5">
        <f t="shared" si="283"/>
        <v>-0.73538262088600614</v>
      </c>
      <c r="AK247" s="5">
        <f t="shared" si="284"/>
        <v>-0.80059073164076422</v>
      </c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</row>
    <row r="248" spans="2:190" x14ac:dyDescent="0.2">
      <c r="B248" s="3"/>
      <c r="C248" s="2" t="s">
        <v>59</v>
      </c>
      <c r="D248" s="5">
        <f t="shared" si="334"/>
        <v>-0.65150054384862888</v>
      </c>
      <c r="E248" s="5">
        <f t="shared" si="335"/>
        <v>-0.71467353936138023</v>
      </c>
      <c r="F248" s="5">
        <f t="shared" si="336"/>
        <v>-0.68799795462868907</v>
      </c>
      <c r="G248" s="5">
        <f t="shared" si="337"/>
        <v>-0.76727442126738865</v>
      </c>
      <c r="H248" s="5">
        <f t="shared" si="338"/>
        <v>-0.69334552877109934</v>
      </c>
      <c r="I248" s="5">
        <f t="shared" si="339"/>
        <v>-0.77836185503344901</v>
      </c>
      <c r="J248" s="5">
        <f t="shared" si="340"/>
        <v>-0.66333949363027533</v>
      </c>
      <c r="K248" s="5">
        <f t="shared" si="341"/>
        <v>-0.74436737920460905</v>
      </c>
      <c r="L248" s="5">
        <f t="shared" si="342"/>
        <v>-0.67615353620152552</v>
      </c>
      <c r="M248" s="5">
        <f t="shared" si="343"/>
        <v>-0.64693588711539562</v>
      </c>
      <c r="N248" s="5">
        <f t="shared" si="344"/>
        <v>-0.33267947419881505</v>
      </c>
      <c r="O248" s="5">
        <f t="shared" si="345"/>
        <v>-0.67362170429231649</v>
      </c>
      <c r="P248" s="5">
        <f t="shared" si="346"/>
        <v>-0.75091384878825196</v>
      </c>
      <c r="Q248" s="5">
        <f t="shared" si="347"/>
        <v>-0.78199788967910011</v>
      </c>
      <c r="R248" s="5">
        <f t="shared" si="348"/>
        <v>-0.74643109589610679</v>
      </c>
      <c r="S248" s="5">
        <f t="shared" si="349"/>
        <v>-0.62011256665313685</v>
      </c>
      <c r="T248" s="5">
        <f t="shared" si="350"/>
        <v>-0.7450906038905718</v>
      </c>
      <c r="U248" s="5">
        <f t="shared" si="268"/>
        <v>-0.75431683899621893</v>
      </c>
      <c r="V248" s="5">
        <f t="shared" si="269"/>
        <v>-0.76537431346554474</v>
      </c>
      <c r="W248" s="5">
        <f t="shared" si="270"/>
        <v>-0.76664997056727335</v>
      </c>
      <c r="X248" s="5">
        <f t="shared" si="271"/>
        <v>-0.69386143104887665</v>
      </c>
      <c r="Y248" s="5">
        <f t="shared" si="272"/>
        <v>-0.61885815780829245</v>
      </c>
      <c r="Z248" s="5">
        <f t="shared" si="273"/>
        <v>-0.65652699868239295</v>
      </c>
      <c r="AA248" s="5">
        <f t="shared" si="274"/>
        <v>-0.78847538401616712</v>
      </c>
      <c r="AB248" s="5">
        <f t="shared" si="275"/>
        <v>-0.69144590327405675</v>
      </c>
      <c r="AC248" s="5">
        <f t="shared" si="276"/>
        <v>-0.78593046285267232</v>
      </c>
      <c r="AD248" s="5">
        <f t="shared" si="277"/>
        <v>-0.7203695408341686</v>
      </c>
      <c r="AE248" s="5">
        <f t="shared" si="278"/>
        <v>-0.73477571639914829</v>
      </c>
      <c r="AF248" s="5">
        <f t="shared" si="279"/>
        <v>-0.72908752376754193</v>
      </c>
      <c r="AG248" s="5">
        <f t="shared" si="280"/>
        <v>-0.6568095329330238</v>
      </c>
      <c r="AH248" s="5">
        <f t="shared" si="281"/>
        <v>-0.64526924826967169</v>
      </c>
      <c r="AI248" s="5">
        <f t="shared" si="282"/>
        <v>-0.73590723132806068</v>
      </c>
      <c r="AJ248" s="5">
        <f t="shared" si="283"/>
        <v>-0.76602156257188736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</row>
    <row r="249" spans="2:190" x14ac:dyDescent="0.2">
      <c r="B249" s="3"/>
      <c r="C249" s="2" t="s">
        <v>60</v>
      </c>
      <c r="D249" s="5">
        <f t="shared" si="334"/>
        <v>-0.65227919716573879</v>
      </c>
      <c r="E249" s="5">
        <f t="shared" si="335"/>
        <v>-0.6875483212472917</v>
      </c>
      <c r="F249" s="5">
        <f t="shared" si="336"/>
        <v>-0.70927073017036368</v>
      </c>
      <c r="G249" s="5">
        <f t="shared" si="337"/>
        <v>-0.75100957234543508</v>
      </c>
      <c r="H249" s="5">
        <f t="shared" si="338"/>
        <v>-0.70208178933074539</v>
      </c>
      <c r="I249" s="5">
        <f t="shared" si="339"/>
        <v>-0.78814424493138158</v>
      </c>
      <c r="J249" s="5">
        <f t="shared" si="340"/>
        <v>-0.6673432132019731</v>
      </c>
      <c r="K249" s="5">
        <f t="shared" si="341"/>
        <v>-0.74432567830411323</v>
      </c>
      <c r="L249" s="5">
        <f t="shared" si="342"/>
        <v>-0.70332402562210428</v>
      </c>
      <c r="M249" s="5">
        <f t="shared" si="343"/>
        <v>-0.64319922357410453</v>
      </c>
      <c r="N249" s="5">
        <f t="shared" si="344"/>
        <v>-0.34335161340103365</v>
      </c>
      <c r="O249" s="5">
        <f t="shared" si="345"/>
        <v>-0.6794155223814432</v>
      </c>
      <c r="P249" s="5">
        <f t="shared" si="346"/>
        <v>-0.74542206303585878</v>
      </c>
      <c r="Q249" s="5">
        <f t="shared" si="347"/>
        <v>-0.78502771038130847</v>
      </c>
      <c r="R249" s="5">
        <f t="shared" si="348"/>
        <v>-0.73378344967386944</v>
      </c>
      <c r="S249" s="5">
        <f t="shared" si="349"/>
        <v>-0.62083678530322661</v>
      </c>
      <c r="T249" s="5">
        <f t="shared" si="350"/>
        <v>-0.74539819644647431</v>
      </c>
      <c r="U249" s="5">
        <f t="shared" si="268"/>
        <v>-0.75734350022216668</v>
      </c>
      <c r="V249" s="5">
        <f t="shared" si="269"/>
        <v>-0.78204736246591178</v>
      </c>
      <c r="W249" s="5">
        <f t="shared" si="270"/>
        <v>-0.78416126317946455</v>
      </c>
      <c r="X249" s="5">
        <f t="shared" si="271"/>
        <v>-0.69772326616106628</v>
      </c>
      <c r="Y249" s="5">
        <f t="shared" si="272"/>
        <v>-0.61706076921992525</v>
      </c>
      <c r="Z249" s="5">
        <f t="shared" si="273"/>
        <v>-0.65259502374942291</v>
      </c>
      <c r="AA249" s="5">
        <f t="shared" si="274"/>
        <v>-0.79817129225882677</v>
      </c>
      <c r="AB249" s="5">
        <f t="shared" si="275"/>
        <v>-0.76836972663474989</v>
      </c>
      <c r="AC249" s="5">
        <f t="shared" si="276"/>
        <v>-0.79356275094386608</v>
      </c>
      <c r="AD249" s="5">
        <f t="shared" si="277"/>
        <v>-0.73330778616149417</v>
      </c>
      <c r="AE249" s="5">
        <f t="shared" si="278"/>
        <v>-0.72687736768742672</v>
      </c>
      <c r="AF249" s="5">
        <f t="shared" si="279"/>
        <v>-0.70859998251799194</v>
      </c>
      <c r="AG249" s="5">
        <f t="shared" si="280"/>
        <v>-0.66016969103957501</v>
      </c>
      <c r="AH249" s="5">
        <f t="shared" si="281"/>
        <v>-0.65234024249044609</v>
      </c>
      <c r="AI249" s="5">
        <f t="shared" si="282"/>
        <v>-0.77371141127300314</v>
      </c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</row>
    <row r="250" spans="2:190" x14ac:dyDescent="0.2">
      <c r="B250" s="3"/>
      <c r="C250" s="2" t="s">
        <v>61</v>
      </c>
      <c r="D250" s="5">
        <f t="shared" si="334"/>
        <v>-0.69096976013413092</v>
      </c>
      <c r="E250" s="5">
        <f t="shared" si="335"/>
        <v>-0.7198177467706891</v>
      </c>
      <c r="F250" s="5">
        <f t="shared" si="336"/>
        <v>-0.7208071504183805</v>
      </c>
      <c r="G250" s="5">
        <f t="shared" si="337"/>
        <v>-0.76369887342430343</v>
      </c>
      <c r="H250" s="5">
        <f t="shared" si="338"/>
        <v>-0.7134681461650636</v>
      </c>
      <c r="I250" s="5">
        <f t="shared" si="339"/>
        <v>-0.82487634857419356</v>
      </c>
      <c r="J250" s="5">
        <f t="shared" si="340"/>
        <v>-0.66748850374964908</v>
      </c>
      <c r="K250" s="5">
        <f t="shared" si="341"/>
        <v>-0.69162384961918721</v>
      </c>
      <c r="L250" s="5">
        <f t="shared" si="342"/>
        <v>-0.67329933585859092</v>
      </c>
      <c r="M250" s="5">
        <f t="shared" si="343"/>
        <v>-0.61591997901317952</v>
      </c>
      <c r="N250" s="5">
        <f t="shared" si="344"/>
        <v>-0.30812935582377132</v>
      </c>
      <c r="O250" s="5">
        <f t="shared" si="345"/>
        <v>-0.72199221996874685</v>
      </c>
      <c r="P250" s="5">
        <f t="shared" si="346"/>
        <v>-0.73668756047597028</v>
      </c>
      <c r="Q250" s="5">
        <f t="shared" si="347"/>
        <v>-0.77840795960583498</v>
      </c>
      <c r="R250" s="5">
        <f t="shared" si="348"/>
        <v>-0.74288935257195821</v>
      </c>
      <c r="S250" s="5">
        <f t="shared" si="349"/>
        <v>-0.61640358837423193</v>
      </c>
      <c r="T250" s="5">
        <f t="shared" si="350"/>
        <v>-0.75645486488626579</v>
      </c>
      <c r="U250" s="5">
        <f t="shared" si="268"/>
        <v>-0.75932023827156081</v>
      </c>
      <c r="V250" s="5">
        <f t="shared" si="269"/>
        <v>-0.76833065205944728</v>
      </c>
      <c r="W250" s="5">
        <f t="shared" si="270"/>
        <v>-0.78510540192933564</v>
      </c>
      <c r="X250" s="5">
        <f t="shared" si="271"/>
        <v>-0.67203516914937511</v>
      </c>
      <c r="Y250" s="5">
        <f t="shared" si="272"/>
        <v>-0.61772468584224993</v>
      </c>
      <c r="Z250" s="5">
        <f t="shared" si="273"/>
        <v>-0.65637749820609648</v>
      </c>
      <c r="AA250" s="5">
        <f t="shared" si="274"/>
        <v>-0.80472123829394915</v>
      </c>
      <c r="AB250" s="5">
        <f t="shared" si="275"/>
        <v>-0.77604509445460079</v>
      </c>
      <c r="AC250" s="5">
        <f t="shared" si="276"/>
        <v>-0.79840782063842231</v>
      </c>
      <c r="AD250" s="5">
        <f t="shared" si="277"/>
        <v>-0.69088198749702745</v>
      </c>
      <c r="AE250" s="5">
        <f t="shared" si="278"/>
        <v>-0.73806495801229699</v>
      </c>
      <c r="AF250" s="5">
        <f t="shared" si="279"/>
        <v>-0.69981459672484914</v>
      </c>
      <c r="AG250" s="5">
        <f t="shared" si="280"/>
        <v>-0.67299629845129771</v>
      </c>
      <c r="AH250" s="5">
        <f t="shared" si="281"/>
        <v>-0.74429681666021574</v>
      </c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</row>
    <row r="251" spans="2:190" x14ac:dyDescent="0.2">
      <c r="B251" s="3"/>
      <c r="C251" s="2" t="s">
        <v>62</v>
      </c>
      <c r="D251" s="5">
        <f t="shared" si="334"/>
        <v>-0.69648457774202122</v>
      </c>
      <c r="E251" s="5">
        <f t="shared" si="335"/>
        <v>-0.70909157583036142</v>
      </c>
      <c r="F251" s="5">
        <f t="shared" si="336"/>
        <v>-0.71809882144362547</v>
      </c>
      <c r="G251" s="5">
        <f t="shared" si="337"/>
        <v>-0.77822859692596091</v>
      </c>
      <c r="H251" s="5">
        <f t="shared" si="338"/>
        <v>-0.7040909871154557</v>
      </c>
      <c r="I251" s="5">
        <f t="shared" si="339"/>
        <v>-0.80438881474352497</v>
      </c>
      <c r="J251" s="5">
        <f t="shared" si="340"/>
        <v>-0.66080692092094762</v>
      </c>
      <c r="K251" s="5">
        <f t="shared" si="341"/>
        <v>-0.74333802539763394</v>
      </c>
      <c r="L251" s="5">
        <f t="shared" si="342"/>
        <v>-0.71007096148813953</v>
      </c>
      <c r="M251" s="5">
        <f t="shared" si="343"/>
        <v>-0.6181877286980838</v>
      </c>
      <c r="N251" s="5">
        <f t="shared" si="344"/>
        <v>-0.3150736293640754</v>
      </c>
      <c r="O251" s="5">
        <f t="shared" si="345"/>
        <v>-0.69441821546918459</v>
      </c>
      <c r="P251" s="5">
        <f t="shared" si="346"/>
        <v>-0.74596557167529176</v>
      </c>
      <c r="Q251" s="5">
        <f t="shared" si="347"/>
        <v>-0.780775215056007</v>
      </c>
      <c r="R251" s="5">
        <f t="shared" si="348"/>
        <v>-0.74418090604044496</v>
      </c>
      <c r="S251" s="5">
        <f t="shared" si="349"/>
        <v>-0.6229204777340992</v>
      </c>
      <c r="T251" s="5">
        <f t="shared" si="350"/>
        <v>-0.75233815080422195</v>
      </c>
      <c r="U251" s="5">
        <f t="shared" si="268"/>
        <v>-0.76697378434006303</v>
      </c>
      <c r="V251" s="5">
        <f t="shared" si="269"/>
        <v>-0.77353487286321898</v>
      </c>
      <c r="W251" s="5">
        <f t="shared" si="270"/>
        <v>-0.77581617066051123</v>
      </c>
      <c r="X251" s="5">
        <f t="shared" si="271"/>
        <v>-0.63977136533645118</v>
      </c>
      <c r="Y251" s="5">
        <f t="shared" si="272"/>
        <v>-0.64441438412246532</v>
      </c>
      <c r="Z251" s="5">
        <f t="shared" si="273"/>
        <v>-0.65080101803386536</v>
      </c>
      <c r="AA251" s="5">
        <f t="shared" si="274"/>
        <v>-0.80884296155051649</v>
      </c>
      <c r="AB251" s="5">
        <f t="shared" si="275"/>
        <v>-0.74458389402070468</v>
      </c>
      <c r="AC251" s="5">
        <f t="shared" si="276"/>
        <v>-0.8091611984691397</v>
      </c>
      <c r="AD251" s="5">
        <f t="shared" si="277"/>
        <v>-0.67211483982837905</v>
      </c>
      <c r="AE251" s="5">
        <f t="shared" si="278"/>
        <v>-0.73613646858618598</v>
      </c>
      <c r="AF251" s="5">
        <f t="shared" si="279"/>
        <v>-0.70709307226867912</v>
      </c>
      <c r="AG251" s="5">
        <f t="shared" si="280"/>
        <v>-0.77288393463763017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</row>
    <row r="252" spans="2:190" x14ac:dyDescent="0.2">
      <c r="B252" s="3"/>
      <c r="C252" s="2" t="s">
        <v>63</v>
      </c>
      <c r="D252" s="5">
        <f t="shared" si="334"/>
        <v>-0.68755977851016103</v>
      </c>
      <c r="E252" s="5">
        <f t="shared" si="335"/>
        <v>-0.72595603219422877</v>
      </c>
      <c r="F252" s="5">
        <f t="shared" si="336"/>
        <v>-0.72044047258420052</v>
      </c>
      <c r="G252" s="5">
        <f t="shared" si="337"/>
        <v>-0.75432557199745187</v>
      </c>
      <c r="H252" s="5">
        <f t="shared" si="338"/>
        <v>-0.70756483468878095</v>
      </c>
      <c r="I252" s="5">
        <f t="shared" si="339"/>
        <v>-0.80925895992073826</v>
      </c>
      <c r="J252" s="5">
        <f t="shared" si="340"/>
        <v>-0.6703333244215115</v>
      </c>
      <c r="K252" s="5">
        <f t="shared" si="341"/>
        <v>-0.75279828945212557</v>
      </c>
      <c r="L252" s="5">
        <f t="shared" si="342"/>
        <v>-0.69491670259923044</v>
      </c>
      <c r="M252" s="5">
        <f t="shared" si="343"/>
        <v>-0.62031112242772479</v>
      </c>
      <c r="N252" s="5">
        <f t="shared" si="344"/>
        <v>-0.31231462369707114</v>
      </c>
      <c r="O252" s="5">
        <f t="shared" si="345"/>
        <v>-0.74743824184592877</v>
      </c>
      <c r="P252" s="5">
        <f t="shared" si="346"/>
        <v>-0.75337188338504524</v>
      </c>
      <c r="Q252" s="5">
        <f t="shared" si="347"/>
        <v>-0.78437863013326936</v>
      </c>
      <c r="R252" s="5">
        <f t="shared" si="348"/>
        <v>-0.72418194637500843</v>
      </c>
      <c r="S252" s="5">
        <f t="shared" si="349"/>
        <v>-0.63195805926082438</v>
      </c>
      <c r="T252" s="5">
        <f t="shared" si="350"/>
        <v>-0.72989307458334707</v>
      </c>
      <c r="U252" s="5">
        <f t="shared" si="268"/>
        <v>-0.78721668649993115</v>
      </c>
      <c r="V252" s="5">
        <f t="shared" si="269"/>
        <v>-0.75964113941306111</v>
      </c>
      <c r="W252" s="5">
        <f t="shared" si="270"/>
        <v>-0.78403498540028793</v>
      </c>
      <c r="X252" s="5">
        <f t="shared" si="271"/>
        <v>-0.65561784864961381</v>
      </c>
      <c r="Y252" s="5">
        <f t="shared" si="272"/>
        <v>-0.65865073825246578</v>
      </c>
      <c r="Z252" s="5">
        <f t="shared" si="273"/>
        <v>-0.65659164256571845</v>
      </c>
      <c r="AA252" s="5">
        <f t="shared" si="274"/>
        <v>-0.81979992997024398</v>
      </c>
      <c r="AB252" s="5">
        <f t="shared" si="275"/>
        <v>-0.81461236174923746</v>
      </c>
      <c r="AC252" s="5">
        <f t="shared" si="276"/>
        <v>-0.74343073722747532</v>
      </c>
      <c r="AD252" s="5">
        <f t="shared" si="277"/>
        <v>-0.73869766846277851</v>
      </c>
      <c r="AE252" s="5">
        <f t="shared" si="278"/>
        <v>-0.74036272828853789</v>
      </c>
      <c r="AF252" s="5">
        <f t="shared" si="279"/>
        <v>-0.78939714328949362</v>
      </c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</row>
    <row r="253" spans="2:190" x14ac:dyDescent="0.2">
      <c r="B253" s="3"/>
      <c r="C253" s="2" t="s">
        <v>64</v>
      </c>
      <c r="D253" s="5">
        <f t="shared" si="334"/>
        <v>-0.68991520128896988</v>
      </c>
      <c r="E253" s="5">
        <f t="shared" si="335"/>
        <v>-0.74912334179814621</v>
      </c>
      <c r="F253" s="5">
        <f t="shared" si="336"/>
        <v>-0.72369233285193402</v>
      </c>
      <c r="G253" s="5">
        <f t="shared" si="337"/>
        <v>-0.76041241626653266</v>
      </c>
      <c r="H253" s="5">
        <f t="shared" si="338"/>
        <v>-0.70347183337718378</v>
      </c>
      <c r="I253" s="5">
        <f t="shared" si="339"/>
        <v>-0.81249700907645606</v>
      </c>
      <c r="J253" s="5">
        <f t="shared" si="340"/>
        <v>-0.69045593995214349</v>
      </c>
      <c r="K253" s="5">
        <f t="shared" si="341"/>
        <v>-0.77061748227111881</v>
      </c>
      <c r="L253" s="5">
        <f t="shared" si="342"/>
        <v>-0.71264397970914461</v>
      </c>
      <c r="M253" s="5">
        <f t="shared" si="343"/>
        <v>-0.61814064213396314</v>
      </c>
      <c r="N253" s="5">
        <f t="shared" si="344"/>
        <v>-0.33146228284759077</v>
      </c>
      <c r="O253" s="5">
        <f t="shared" si="345"/>
        <v>-0.74281278052997313</v>
      </c>
      <c r="P253" s="5">
        <f t="shared" si="346"/>
        <v>-0.75715610567060876</v>
      </c>
      <c r="Q253" s="5">
        <f t="shared" si="347"/>
        <v>-0.78424472568808978</v>
      </c>
      <c r="R253" s="5">
        <f t="shared" si="348"/>
        <v>-0.72104267439120739</v>
      </c>
      <c r="S253" s="5">
        <f t="shared" si="349"/>
        <v>-0.64191001896035005</v>
      </c>
      <c r="T253" s="5">
        <f t="shared" si="350"/>
        <v>-0.7586929828349227</v>
      </c>
      <c r="U253" s="5">
        <f t="shared" si="268"/>
        <v>-0.80899238504793181</v>
      </c>
      <c r="V253" s="5">
        <f t="shared" si="269"/>
        <v>-0.78115237891082701</v>
      </c>
      <c r="W253" s="5">
        <f t="shared" si="270"/>
        <v>-0.7769760009175054</v>
      </c>
      <c r="X253" s="5">
        <f t="shared" si="271"/>
        <v>-0.65811746902561441</v>
      </c>
      <c r="Y253" s="5">
        <f t="shared" si="272"/>
        <v>-0.67862808006596909</v>
      </c>
      <c r="Z253" s="5">
        <f t="shared" si="273"/>
        <v>-0.663057400212264</v>
      </c>
      <c r="AA253" s="5">
        <f t="shared" si="274"/>
        <v>-0.81703480373964144</v>
      </c>
      <c r="AB253" s="5">
        <f t="shared" si="275"/>
        <v>-0.73477112467057626</v>
      </c>
      <c r="AC253" s="5">
        <f t="shared" si="276"/>
        <v>-0.77784833769144557</v>
      </c>
      <c r="AD253" s="5">
        <f t="shared" si="277"/>
        <v>-0.73782846222311627</v>
      </c>
      <c r="AE253" s="5">
        <f t="shared" si="278"/>
        <v>-0.78513690898673671</v>
      </c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</row>
    <row r="254" spans="2:190" x14ac:dyDescent="0.2">
      <c r="B254" s="3"/>
      <c r="C254" s="2" t="s">
        <v>65</v>
      </c>
      <c r="D254" s="5">
        <f t="shared" si="334"/>
        <v>-0.72230578259447098</v>
      </c>
      <c r="E254" s="5">
        <f t="shared" si="335"/>
        <v>-0.74416286972438939</v>
      </c>
      <c r="F254" s="5">
        <f t="shared" si="336"/>
        <v>-0.72702897111537157</v>
      </c>
      <c r="G254" s="5">
        <f t="shared" si="337"/>
        <v>-0.75465035635541811</v>
      </c>
      <c r="H254" s="5">
        <f t="shared" si="338"/>
        <v>-0.71049617920532782</v>
      </c>
      <c r="I254" s="5">
        <f t="shared" si="339"/>
        <v>-0.82087638047737799</v>
      </c>
      <c r="J254" s="5">
        <f t="shared" si="340"/>
        <v>-0.71783436599070494</v>
      </c>
      <c r="K254" s="5">
        <f t="shared" si="341"/>
        <v>-0.76558197763712021</v>
      </c>
      <c r="L254" s="5">
        <f t="shared" si="342"/>
        <v>-0.72073854928411796</v>
      </c>
      <c r="M254" s="5">
        <f t="shared" si="343"/>
        <v>-0.62647239350089745</v>
      </c>
      <c r="N254" s="5">
        <f t="shared" si="344"/>
        <v>-0.33130130321122525</v>
      </c>
      <c r="O254" s="5">
        <f t="shared" si="345"/>
        <v>-0.74191717121457212</v>
      </c>
      <c r="P254" s="5">
        <f t="shared" si="346"/>
        <v>-0.75860114104462573</v>
      </c>
      <c r="Q254" s="5">
        <f t="shared" si="347"/>
        <v>-0.78703281330416242</v>
      </c>
      <c r="R254" s="5">
        <f t="shared" si="348"/>
        <v>-0.72587798617683963</v>
      </c>
      <c r="S254" s="5">
        <f t="shared" si="349"/>
        <v>-0.63789537797448603</v>
      </c>
      <c r="T254" s="5">
        <f t="shared" si="350"/>
        <v>-0.76301454863279028</v>
      </c>
      <c r="U254" s="5">
        <f t="shared" si="268"/>
        <v>-0.7910658379256279</v>
      </c>
      <c r="V254" s="5">
        <f t="shared" si="269"/>
        <v>-0.74229947158439358</v>
      </c>
      <c r="W254" s="5">
        <f t="shared" si="270"/>
        <v>-0.64669968965867286</v>
      </c>
      <c r="X254" s="5">
        <f t="shared" si="271"/>
        <v>-0.6714955165265154</v>
      </c>
      <c r="Y254" s="5">
        <f t="shared" si="272"/>
        <v>-0.67743685923176544</v>
      </c>
      <c r="Z254" s="5">
        <f t="shared" si="273"/>
        <v>-0.66043751421685148</v>
      </c>
      <c r="AA254" s="5">
        <f t="shared" si="274"/>
        <v>-0.81314197455810344</v>
      </c>
      <c r="AB254" s="5">
        <f t="shared" si="275"/>
        <v>-0.74286832469293984</v>
      </c>
      <c r="AC254" s="5">
        <f t="shared" si="276"/>
        <v>-0.72723557065428068</v>
      </c>
      <c r="AD254" s="5">
        <f t="shared" si="277"/>
        <v>-0.79132372317495081</v>
      </c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</row>
    <row r="255" spans="2:190" x14ac:dyDescent="0.2">
      <c r="B255" s="3"/>
      <c r="C255" s="2" t="s">
        <v>66</v>
      </c>
      <c r="D255" s="5">
        <f t="shared" si="334"/>
        <v>-0.66825970791368361</v>
      </c>
      <c r="E255" s="5">
        <f t="shared" si="335"/>
        <v>-0.73961532467294344</v>
      </c>
      <c r="F255" s="5">
        <f t="shared" si="336"/>
        <v>-0.71841709451319924</v>
      </c>
      <c r="G255" s="5">
        <f t="shared" si="337"/>
        <v>-0.74536887626670112</v>
      </c>
      <c r="H255" s="5">
        <f t="shared" si="338"/>
        <v>-0.71087628920945312</v>
      </c>
      <c r="I255" s="5">
        <f t="shared" si="339"/>
        <v>-0.81611601770272246</v>
      </c>
      <c r="J255" s="5">
        <f t="shared" si="340"/>
        <v>-0.70597086502600026</v>
      </c>
      <c r="K255" s="5">
        <f t="shared" si="341"/>
        <v>-0.76322321697821094</v>
      </c>
      <c r="L255" s="5">
        <f t="shared" si="342"/>
        <v>-0.72935951690489786</v>
      </c>
      <c r="M255" s="5">
        <f t="shared" si="343"/>
        <v>-0.63499529528694165</v>
      </c>
      <c r="N255" s="5">
        <f t="shared" si="344"/>
        <v>-0.35211959233494527</v>
      </c>
      <c r="O255" s="5">
        <f t="shared" si="345"/>
        <v>-0.74907271336901959</v>
      </c>
      <c r="P255" s="5">
        <f t="shared" si="346"/>
        <v>-0.75728465911517973</v>
      </c>
      <c r="Q255" s="5">
        <f t="shared" si="347"/>
        <v>-0.79184366933536809</v>
      </c>
      <c r="R255" s="5">
        <f t="shared" si="348"/>
        <v>-0.73591703510692852</v>
      </c>
      <c r="S255" s="5">
        <f t="shared" si="349"/>
        <v>-0.63259178533102778</v>
      </c>
      <c r="T255" s="5">
        <f t="shared" si="350"/>
        <v>-0.76613902393577382</v>
      </c>
      <c r="U255" s="5">
        <f t="shared" si="268"/>
        <v>-0.79404738192397983</v>
      </c>
      <c r="V255" s="5">
        <f t="shared" si="269"/>
        <v>-0.78978882106503101</v>
      </c>
      <c r="W255" s="5">
        <f t="shared" si="270"/>
        <v>-0.71408651466194484</v>
      </c>
      <c r="X255" s="5">
        <f t="shared" si="271"/>
        <v>-0.67331090130232218</v>
      </c>
      <c r="Y255" s="5">
        <f t="shared" si="272"/>
        <v>-0.70664075099597656</v>
      </c>
      <c r="Z255" s="5">
        <f t="shared" si="273"/>
        <v>-0.6704910234460133</v>
      </c>
      <c r="AA255" s="5">
        <f t="shared" si="274"/>
        <v>-0.81800984350841199</v>
      </c>
      <c r="AB255" s="5">
        <f t="shared" si="275"/>
        <v>-0.68249072073569328</v>
      </c>
      <c r="AC255" s="5">
        <f t="shared" si="276"/>
        <v>-0.84976635349342056</v>
      </c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</row>
    <row r="256" spans="2:190" x14ac:dyDescent="0.2">
      <c r="B256" s="3"/>
      <c r="C256" s="2" t="s">
        <v>67</v>
      </c>
      <c r="D256" s="5">
        <f t="shared" si="334"/>
        <v>-0.65640676502817419</v>
      </c>
      <c r="E256" s="5">
        <f t="shared" si="335"/>
        <v>-0.73371149961648585</v>
      </c>
      <c r="F256" s="5">
        <f t="shared" si="336"/>
        <v>-0.72921510659179756</v>
      </c>
      <c r="G256" s="5">
        <f t="shared" si="337"/>
        <v>-0.74938527638007624</v>
      </c>
      <c r="H256" s="5">
        <f t="shared" si="338"/>
        <v>-0.72026394239021829</v>
      </c>
      <c r="I256" s="5">
        <f t="shared" si="339"/>
        <v>-0.81978688672774358</v>
      </c>
      <c r="J256" s="5">
        <f t="shared" si="340"/>
        <v>-0.70566655415491419</v>
      </c>
      <c r="K256" s="5">
        <f t="shared" si="341"/>
        <v>-0.76877873667735741</v>
      </c>
      <c r="L256" s="5">
        <f t="shared" si="342"/>
        <v>-0.749935590458912</v>
      </c>
      <c r="M256" s="5">
        <f t="shared" si="343"/>
        <v>-0.59566567552779803</v>
      </c>
      <c r="N256" s="5">
        <f t="shared" si="344"/>
        <v>-0.3674174899742404</v>
      </c>
      <c r="O256" s="5">
        <f t="shared" si="345"/>
        <v>-0.74481129545278235</v>
      </c>
      <c r="P256" s="5">
        <f t="shared" si="346"/>
        <v>-0.76426570886449285</v>
      </c>
      <c r="Q256" s="5">
        <f t="shared" si="347"/>
        <v>-0.79141693542457803</v>
      </c>
      <c r="R256" s="5">
        <f t="shared" si="348"/>
        <v>-0.74622442806998401</v>
      </c>
      <c r="S256" s="5">
        <f t="shared" si="349"/>
        <v>-0.6316896396421442</v>
      </c>
      <c r="T256" s="5">
        <f t="shared" si="350"/>
        <v>-0.76290536343616</v>
      </c>
      <c r="U256" s="5">
        <f t="shared" si="268"/>
        <v>-0.8333014979647495</v>
      </c>
      <c r="V256" s="5">
        <f t="shared" si="269"/>
        <v>-0.79528411444079306</v>
      </c>
      <c r="W256" s="5">
        <f t="shared" si="270"/>
        <v>-0.81971157249207138</v>
      </c>
      <c r="X256" s="5">
        <f t="shared" si="271"/>
        <v>-0.68068179818601648</v>
      </c>
      <c r="Y256" s="5">
        <f t="shared" si="272"/>
        <v>-0.68142774363153458</v>
      </c>
      <c r="Z256" s="5">
        <f t="shared" si="273"/>
        <v>-0.66981649761770012</v>
      </c>
      <c r="AA256" s="5">
        <f t="shared" si="274"/>
        <v>-0.82487756814022029</v>
      </c>
      <c r="AB256" s="5">
        <f t="shared" si="275"/>
        <v>-0.82588633280972734</v>
      </c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</row>
    <row r="257" spans="2:190" x14ac:dyDescent="0.2">
      <c r="B257" s="3"/>
      <c r="C257" s="2" t="s">
        <v>68</v>
      </c>
      <c r="D257" s="5">
        <f t="shared" si="334"/>
        <v>-0.67313560298971664</v>
      </c>
      <c r="E257" s="5">
        <f t="shared" si="335"/>
        <v>-0.73633902951072161</v>
      </c>
      <c r="F257" s="5">
        <f t="shared" si="336"/>
        <v>-0.73962530206340438</v>
      </c>
      <c r="G257" s="5">
        <f t="shared" si="337"/>
        <v>-0.75420899761182481</v>
      </c>
      <c r="H257" s="5">
        <f t="shared" si="338"/>
        <v>-0.71411085124837481</v>
      </c>
      <c r="I257" s="5">
        <f t="shared" si="339"/>
        <v>-0.8301861728053711</v>
      </c>
      <c r="J257" s="5">
        <f t="shared" si="340"/>
        <v>-0.7302249455264882</v>
      </c>
      <c r="K257" s="5">
        <f t="shared" si="341"/>
        <v>-0.77633679239388964</v>
      </c>
      <c r="L257" s="5">
        <f t="shared" si="342"/>
        <v>-0.76550482687084176</v>
      </c>
      <c r="M257" s="5">
        <f t="shared" si="343"/>
        <v>-0.62962094235111921</v>
      </c>
      <c r="N257" s="5">
        <f t="shared" si="344"/>
        <v>-0.37711821165135478</v>
      </c>
      <c r="O257" s="5">
        <f t="shared" si="345"/>
        <v>-0.75882368587292615</v>
      </c>
      <c r="P257" s="5">
        <f t="shared" si="346"/>
        <v>-0.7712192141327584</v>
      </c>
      <c r="Q257" s="5">
        <f t="shared" si="347"/>
        <v>-0.79244338199788966</v>
      </c>
      <c r="R257" s="5">
        <f t="shared" si="348"/>
        <v>-0.7553853231640989</v>
      </c>
      <c r="S257" s="5">
        <f t="shared" si="349"/>
        <v>-0.62560706018196754</v>
      </c>
      <c r="T257" s="5">
        <f t="shared" si="350"/>
        <v>-0.80466136141618028</v>
      </c>
      <c r="U257" s="5">
        <f t="shared" ref="U257:U263" si="351">(U180-$U$116)/$U$116</f>
        <v>-0.81908974679816215</v>
      </c>
      <c r="V257" s="5">
        <f t="shared" ref="V257:V262" si="352">(V181-$V$117)/$V$117</f>
        <v>-0.80880262563658578</v>
      </c>
      <c r="W257" s="5">
        <f>(W182-$W$118)/$W$118</f>
        <v>-0.82378813631401249</v>
      </c>
      <c r="X257" s="5">
        <f>(X183-$X$119)/$X$119</f>
        <v>-0.67514067268721001</v>
      </c>
      <c r="Y257" s="5">
        <f>(Y184-$Y$120)/$Y$120</f>
        <v>-0.67415197232780522</v>
      </c>
      <c r="Z257" s="5">
        <f>(Z185-$Z$121)/$Z$121</f>
        <v>-0.66731850100583279</v>
      </c>
      <c r="AA257" s="5">
        <f>(AA186-$AA$122)/$AA$122</f>
        <v>-0.84337071313634948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</row>
    <row r="258" spans="2:190" x14ac:dyDescent="0.2">
      <c r="B258" s="3"/>
      <c r="C258" s="2" t="s">
        <v>69</v>
      </c>
      <c r="D258" s="5">
        <f t="shared" ref="D258:D280" si="353">(D164-$D$99)/$D$99</f>
        <v>-0.67504198867597798</v>
      </c>
      <c r="E258" s="5">
        <f t="shared" ref="E258:E279" si="354">(E165-$E$100)/$E$100</f>
        <v>-0.74354825401773017</v>
      </c>
      <c r="F258" s="5">
        <f t="shared" ref="F258:F278" si="355">(F166-$F$101)/$F$101</f>
        <v>-0.76973967582707403</v>
      </c>
      <c r="G258" s="5">
        <f t="shared" ref="G258:G277" si="356">(G167-$G$102)/$G$102</f>
        <v>-0.76104159241621039</v>
      </c>
      <c r="H258" s="5">
        <f t="shared" ref="H258:H276" si="357">(H168-$H$103)/$H$103</f>
        <v>-0.72272931363135173</v>
      </c>
      <c r="I258" s="5">
        <f t="shared" ref="I258:I275" si="358">(I169-$I$104)/$I$104</f>
        <v>-0.8320834374617827</v>
      </c>
      <c r="J258" s="5">
        <f t="shared" ref="J258:J274" si="359">(J170-$J$105)/$J$105</f>
        <v>-0.72328207921718557</v>
      </c>
      <c r="K258" s="5">
        <f t="shared" ref="K258:K273" si="360">(K171-$K$106)/$K$106</f>
        <v>-0.78185231340100436</v>
      </c>
      <c r="L258" s="5">
        <f t="shared" ref="L258:L272" si="361">(L172-$L$107)/$L$107</f>
        <v>-0.76126157942285022</v>
      </c>
      <c r="M258" s="5">
        <f t="shared" ref="M258:M271" si="362">(M173-$M$108)/$M$108</f>
        <v>-0.64277959232090576</v>
      </c>
      <c r="N258" s="5">
        <f t="shared" ref="N258:N270" si="363">(N174-$N$109)/$N$109</f>
        <v>-0.37792401703257195</v>
      </c>
      <c r="O258" s="5">
        <f t="shared" ref="O258:O269" si="364">(O175-$O$110)/$O$110</f>
        <v>-0.77143671243807566</v>
      </c>
      <c r="P258" s="5">
        <f t="shared" ref="P258:P268" si="365">(P176-$P$111)/$P$111</f>
        <v>-0.77458029504395243</v>
      </c>
      <c r="Q258" s="5">
        <f t="shared" ref="Q258:Q267" si="366">(Q177-$Q$112)/$Q$112</f>
        <v>-0.79835883801200613</v>
      </c>
      <c r="R258" s="5">
        <f t="shared" ref="R258:R266" si="367">(R178-$R$113)/$R$113</f>
        <v>-0.7465565272830591</v>
      </c>
      <c r="S258" s="5">
        <f t="shared" ref="S258:S265" si="368">(S179-$S$114)/$S$114</f>
        <v>-0.64439335220101301</v>
      </c>
      <c r="T258" s="5">
        <f t="shared" ref="T258:T264" si="369">(T180-$T$115)/$T$115</f>
        <v>-0.80480053057505163</v>
      </c>
      <c r="U258" s="5">
        <f t="shared" si="351"/>
        <v>-0.84691648067661229</v>
      </c>
      <c r="V258" s="5">
        <f t="shared" si="352"/>
        <v>-0.80297787897014106</v>
      </c>
      <c r="W258" s="5">
        <f>(W183-$W$118)/$W$118</f>
        <v>-0.81643207142363949</v>
      </c>
      <c r="X258" s="5">
        <f>(X184-$X$119)/$X$119</f>
        <v>-0.68744855524555648</v>
      </c>
      <c r="Y258" s="5">
        <f>(Y185-$Y$120)/$Y$120</f>
        <v>-0.67488825086070825</v>
      </c>
      <c r="Z258" s="5">
        <f>(Z186-$Z$121)/$Z$121</f>
        <v>-0.69781426829275772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</row>
    <row r="259" spans="2:190" x14ac:dyDescent="0.2">
      <c r="B259" s="3"/>
      <c r="C259" s="2" t="s">
        <v>70</v>
      </c>
      <c r="D259" s="5">
        <f t="shared" si="353"/>
        <v>-0.68149668275989084</v>
      </c>
      <c r="E259" s="5">
        <f t="shared" si="354"/>
        <v>-0.75306536241317457</v>
      </c>
      <c r="F259" s="5">
        <f t="shared" si="355"/>
        <v>-0.74336452435420686</v>
      </c>
      <c r="G259" s="5">
        <f t="shared" si="356"/>
        <v>-0.76194814488450602</v>
      </c>
      <c r="H259" s="5">
        <f t="shared" si="357"/>
        <v>-0.73039102075712548</v>
      </c>
      <c r="I259" s="5">
        <f t="shared" si="358"/>
        <v>-0.83326332356741406</v>
      </c>
      <c r="J259" s="5">
        <f t="shared" si="359"/>
        <v>-0.73671328010517179</v>
      </c>
      <c r="K259" s="5">
        <f t="shared" si="360"/>
        <v>-0.77589039560000062</v>
      </c>
      <c r="L259" s="5">
        <f t="shared" si="361"/>
        <v>-0.77803207494243498</v>
      </c>
      <c r="M259" s="5">
        <f t="shared" si="362"/>
        <v>-0.67068352252716745</v>
      </c>
      <c r="N259" s="5">
        <f t="shared" si="363"/>
        <v>-0.38789238183173019</v>
      </c>
      <c r="O259" s="5">
        <f t="shared" si="364"/>
        <v>-0.76779599029158485</v>
      </c>
      <c r="P259" s="5">
        <f t="shared" si="365"/>
        <v>-0.78678206399922068</v>
      </c>
      <c r="Q259" s="5">
        <f t="shared" si="366"/>
        <v>-0.7894315447270791</v>
      </c>
      <c r="R259" s="5">
        <f t="shared" si="367"/>
        <v>-0.7616001119515925</v>
      </c>
      <c r="S259" s="5">
        <f t="shared" si="368"/>
        <v>-0.67126774868547134</v>
      </c>
      <c r="T259" s="5">
        <f t="shared" si="369"/>
        <v>-0.79364694307701023</v>
      </c>
      <c r="U259" s="5">
        <f t="shared" si="351"/>
        <v>-0.83652470135189649</v>
      </c>
      <c r="V259" s="5">
        <f t="shared" si="352"/>
        <v>-0.77922316617664422</v>
      </c>
      <c r="W259" s="5">
        <f>(W184-$W$118)/$W$118</f>
        <v>-0.81645213349233636</v>
      </c>
      <c r="X259" s="5">
        <f>(X185-$X$119)/$X$119</f>
        <v>-0.69214416196943063</v>
      </c>
      <c r="Y259" s="5">
        <f>(Y186-$Y$120)/$Y$120</f>
        <v>-0.73484548575300257</v>
      </c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</row>
    <row r="260" spans="2:190" x14ac:dyDescent="0.2">
      <c r="B260" s="3"/>
      <c r="C260" s="2" t="s">
        <v>71</v>
      </c>
      <c r="D260" s="5">
        <f t="shared" si="353"/>
        <v>-0.68075842377218421</v>
      </c>
      <c r="E260" s="5">
        <f t="shared" si="354"/>
        <v>-0.75384239862851699</v>
      </c>
      <c r="F260" s="5">
        <f t="shared" si="355"/>
        <v>-0.74807728186736877</v>
      </c>
      <c r="G260" s="5">
        <f t="shared" si="356"/>
        <v>-0.76622822649218869</v>
      </c>
      <c r="H260" s="5">
        <f t="shared" si="357"/>
        <v>-0.73411160131277231</v>
      </c>
      <c r="I260" s="5">
        <f t="shared" si="358"/>
        <v>-0.83560851932370372</v>
      </c>
      <c r="J260" s="5">
        <f t="shared" si="359"/>
        <v>-0.66983203443528017</v>
      </c>
      <c r="K260" s="5">
        <f t="shared" si="360"/>
        <v>-0.7800459777537786</v>
      </c>
      <c r="L260" s="5">
        <f t="shared" si="361"/>
        <v>-0.77016254075627233</v>
      </c>
      <c r="M260" s="5">
        <f t="shared" si="362"/>
        <v>-0.70121764043794133</v>
      </c>
      <c r="N260" s="5">
        <f t="shared" si="363"/>
        <v>-0.40417122558487584</v>
      </c>
      <c r="O260" s="5">
        <f t="shared" si="364"/>
        <v>-0.78489078033048509</v>
      </c>
      <c r="P260" s="5">
        <f t="shared" si="365"/>
        <v>-0.78599568751775983</v>
      </c>
      <c r="Q260" s="5">
        <f t="shared" si="366"/>
        <v>-0.40305102326718228</v>
      </c>
      <c r="R260" s="5">
        <f t="shared" si="367"/>
        <v>-0.77324222810494658</v>
      </c>
      <c r="S260" s="5">
        <f t="shared" si="368"/>
        <v>-0.67315776012099038</v>
      </c>
      <c r="T260" s="5">
        <f t="shared" si="369"/>
        <v>-0.7896481290061137</v>
      </c>
      <c r="U260" s="5">
        <f t="shared" si="351"/>
        <v>-0.74767474735388262</v>
      </c>
      <c r="V260" s="5">
        <f t="shared" si="352"/>
        <v>-0.77124536673791289</v>
      </c>
      <c r="W260" s="5">
        <f>(W185-$W$118)/$W$118</f>
        <v>-0.82995256825408337</v>
      </c>
      <c r="X260" s="5">
        <f>(X186-$X$119)/$X$119</f>
        <v>-0.7271389775764413</v>
      </c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</row>
    <row r="261" spans="2:190" x14ac:dyDescent="0.2">
      <c r="B261" s="3"/>
      <c r="C261" s="2" t="s">
        <v>72</v>
      </c>
      <c r="D261" s="5">
        <f t="shared" si="353"/>
        <v>-0.67912584323605329</v>
      </c>
      <c r="E261" s="5">
        <f t="shared" si="354"/>
        <v>-0.75213106250210093</v>
      </c>
      <c r="F261" s="5">
        <f t="shared" si="355"/>
        <v>-0.75931055205186904</v>
      </c>
      <c r="G261" s="5">
        <f t="shared" si="356"/>
        <v>-0.77902222322002368</v>
      </c>
      <c r="H261" s="5">
        <f t="shared" si="357"/>
        <v>-0.73634658610275661</v>
      </c>
      <c r="I261" s="5">
        <f t="shared" si="358"/>
        <v>-0.83626434978651454</v>
      </c>
      <c r="J261" s="5">
        <f t="shared" si="359"/>
        <v>-0.68539032109294584</v>
      </c>
      <c r="K261" s="5">
        <f t="shared" si="360"/>
        <v>-0.78558334398330687</v>
      </c>
      <c r="L261" s="5">
        <f t="shared" si="361"/>
        <v>-0.77179765739864381</v>
      </c>
      <c r="M261" s="5">
        <f t="shared" si="362"/>
        <v>-0.6949079824257286</v>
      </c>
      <c r="N261" s="5">
        <f t="shared" si="363"/>
        <v>-0.42053497934046413</v>
      </c>
      <c r="O261" s="5">
        <f t="shared" si="364"/>
        <v>-0.78984892110250349</v>
      </c>
      <c r="P261" s="5">
        <f t="shared" si="365"/>
        <v>-0.79289905243654168</v>
      </c>
      <c r="Q261" s="5">
        <f t="shared" si="366"/>
        <v>-0.8046407586027372</v>
      </c>
      <c r="R261" s="5">
        <f t="shared" si="367"/>
        <v>-0.76551729996365137</v>
      </c>
      <c r="S261" s="5">
        <f t="shared" si="368"/>
        <v>-0.66521985109730941</v>
      </c>
      <c r="T261" s="5">
        <f t="shared" si="369"/>
        <v>-0.79240820082006302</v>
      </c>
      <c r="U261" s="5">
        <f t="shared" si="351"/>
        <v>-0.83457423173764933</v>
      </c>
      <c r="V261" s="5">
        <f t="shared" si="352"/>
        <v>-0.78214306278482038</v>
      </c>
      <c r="W261" s="5">
        <f>(W186-$W$118)/$W$118</f>
        <v>-0.84070992499175423</v>
      </c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</row>
    <row r="262" spans="2:190" x14ac:dyDescent="0.2">
      <c r="B262" s="3"/>
      <c r="C262" s="2" t="s">
        <v>73</v>
      </c>
      <c r="D262" s="5">
        <f t="shared" si="353"/>
        <v>-0.66865934059039922</v>
      </c>
      <c r="E262" s="5">
        <f t="shared" si="354"/>
        <v>-0.75485198800869091</v>
      </c>
      <c r="F262" s="5">
        <f t="shared" si="355"/>
        <v>-0.77603841713760802</v>
      </c>
      <c r="G262" s="5">
        <f t="shared" si="356"/>
        <v>-0.76020714873312722</v>
      </c>
      <c r="H262" s="5">
        <f t="shared" si="357"/>
        <v>-0.74313413610535084</v>
      </c>
      <c r="I262" s="5">
        <f t="shared" si="358"/>
        <v>-0.84121295907353144</v>
      </c>
      <c r="J262" s="5">
        <f t="shared" si="359"/>
        <v>-0.6999361690750866</v>
      </c>
      <c r="K262" s="5">
        <f t="shared" si="360"/>
        <v>-0.7795576010613976</v>
      </c>
      <c r="L262" s="5">
        <f t="shared" si="361"/>
        <v>-0.78772498774032496</v>
      </c>
      <c r="M262" s="5">
        <f t="shared" si="362"/>
        <v>-0.70113059455637849</v>
      </c>
      <c r="N262" s="5">
        <f t="shared" si="363"/>
        <v>-0.45042995942985026</v>
      </c>
      <c r="O262" s="5">
        <f t="shared" si="364"/>
        <v>-0.79432124214516076</v>
      </c>
      <c r="P262" s="5">
        <f t="shared" si="365"/>
        <v>-0.79734208458928335</v>
      </c>
      <c r="Q262" s="5">
        <f t="shared" si="366"/>
        <v>-0.80734916272720225</v>
      </c>
      <c r="R262" s="5">
        <f t="shared" si="367"/>
        <v>-0.76008916783394675</v>
      </c>
      <c r="S262" s="5">
        <f t="shared" si="368"/>
        <v>-0.67802262989666728</v>
      </c>
      <c r="T262" s="5">
        <f t="shared" si="369"/>
        <v>-0.79786273459950308</v>
      </c>
      <c r="U262" s="5">
        <f t="shared" si="351"/>
        <v>-0.83094042019281689</v>
      </c>
      <c r="V262" s="5">
        <f t="shared" si="352"/>
        <v>-0.86181536463590525</v>
      </c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</row>
    <row r="263" spans="2:190" x14ac:dyDescent="0.2">
      <c r="B263" s="3"/>
      <c r="C263" s="2" t="s">
        <v>74</v>
      </c>
      <c r="D263" s="5">
        <f t="shared" si="353"/>
        <v>-0.68065398743105954</v>
      </c>
      <c r="E263" s="5">
        <f t="shared" si="354"/>
        <v>-0.7585053034956315</v>
      </c>
      <c r="F263" s="5">
        <f t="shared" si="355"/>
        <v>-0.76917434336170498</v>
      </c>
      <c r="G263" s="5">
        <f t="shared" si="356"/>
        <v>-0.77613957495530939</v>
      </c>
      <c r="H263" s="5">
        <f t="shared" si="357"/>
        <v>-0.73703656230253223</v>
      </c>
      <c r="I263" s="5">
        <f t="shared" si="358"/>
        <v>-0.83365998649431849</v>
      </c>
      <c r="J263" s="5">
        <f t="shared" si="359"/>
        <v>-0.71370936209178293</v>
      </c>
      <c r="K263" s="5">
        <f t="shared" si="360"/>
        <v>-0.77907766870836781</v>
      </c>
      <c r="L263" s="5">
        <f t="shared" si="361"/>
        <v>-0.77077804707580688</v>
      </c>
      <c r="M263" s="5">
        <f t="shared" si="362"/>
        <v>-0.69367292404846659</v>
      </c>
      <c r="N263" s="5">
        <f t="shared" si="363"/>
        <v>-0.45633354980654933</v>
      </c>
      <c r="O263" s="5">
        <f t="shared" si="364"/>
        <v>-0.76924134720883064</v>
      </c>
      <c r="P263" s="5">
        <f t="shared" si="365"/>
        <v>-0.80341493811208753</v>
      </c>
      <c r="Q263" s="5">
        <f t="shared" si="366"/>
        <v>-0.80651576481248544</v>
      </c>
      <c r="R263" s="5">
        <f t="shared" si="367"/>
        <v>-0.75977389680768692</v>
      </c>
      <c r="S263" s="5">
        <f t="shared" si="368"/>
        <v>-0.68035407480719945</v>
      </c>
      <c r="T263" s="5">
        <f t="shared" si="369"/>
        <v>-0.79586645275368673</v>
      </c>
      <c r="U263" s="5">
        <f t="shared" si="351"/>
        <v>-0.8889095449925688</v>
      </c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</row>
    <row r="264" spans="2:190" x14ac:dyDescent="0.2">
      <c r="B264" s="3"/>
      <c r="C264" s="2" t="s">
        <v>75</v>
      </c>
      <c r="D264" s="5">
        <f t="shared" si="353"/>
        <v>-0.68263929991324879</v>
      </c>
      <c r="E264" s="5">
        <f t="shared" si="354"/>
        <v>-0.75709427302135657</v>
      </c>
      <c r="F264" s="5">
        <f t="shared" si="355"/>
        <v>-0.77126101733149033</v>
      </c>
      <c r="G264" s="5">
        <f t="shared" si="356"/>
        <v>-0.7818278474523791</v>
      </c>
      <c r="H264" s="5">
        <f t="shared" si="357"/>
        <v>-0.74560485113216568</v>
      </c>
      <c r="I264" s="5">
        <f t="shared" si="358"/>
        <v>-0.84460577412190918</v>
      </c>
      <c r="J264" s="5">
        <f t="shared" si="359"/>
        <v>-0.69527584316975688</v>
      </c>
      <c r="K264" s="5">
        <f t="shared" si="360"/>
        <v>-0.78791130326343772</v>
      </c>
      <c r="L264" s="5">
        <f t="shared" si="361"/>
        <v>-0.78732565979698832</v>
      </c>
      <c r="M264" s="5">
        <f t="shared" si="362"/>
        <v>-0.70669510477038011</v>
      </c>
      <c r="N264" s="5">
        <f t="shared" si="363"/>
        <v>-0.42533241378059039</v>
      </c>
      <c r="O264" s="5">
        <f t="shared" si="364"/>
        <v>-0.78161984240449511</v>
      </c>
      <c r="P264" s="5">
        <f t="shared" si="365"/>
        <v>-0.80114025380631293</v>
      </c>
      <c r="Q264" s="5">
        <f t="shared" si="366"/>
        <v>-0.81116524119230571</v>
      </c>
      <c r="R264" s="5">
        <f t="shared" si="367"/>
        <v>-0.75950906722952438</v>
      </c>
      <c r="S264" s="5">
        <f t="shared" si="368"/>
        <v>-0.67075495739944802</v>
      </c>
      <c r="T264" s="5">
        <f t="shared" si="369"/>
        <v>-0.82244547624514786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</row>
    <row r="265" spans="2:190" x14ac:dyDescent="0.2">
      <c r="B265" s="3"/>
      <c r="C265" s="2" t="s">
        <v>76</v>
      </c>
      <c r="D265" s="5">
        <f t="shared" si="353"/>
        <v>-0.67509136502828471</v>
      </c>
      <c r="E265" s="5">
        <f t="shared" si="354"/>
        <v>-0.76359450490011815</v>
      </c>
      <c r="F265" s="5">
        <f t="shared" si="355"/>
        <v>-0.77574334736071093</v>
      </c>
      <c r="G265" s="5">
        <f t="shared" si="356"/>
        <v>-0.7803827254384168</v>
      </c>
      <c r="H265" s="5">
        <f t="shared" si="357"/>
        <v>-0.75513519064463197</v>
      </c>
      <c r="I265" s="5">
        <f t="shared" si="358"/>
        <v>-0.84610967251381142</v>
      </c>
      <c r="J265" s="5">
        <f t="shared" si="359"/>
        <v>-0.69622411672704432</v>
      </c>
      <c r="K265" s="5">
        <f t="shared" si="360"/>
        <v>-0.78398989342778735</v>
      </c>
      <c r="L265" s="5">
        <f t="shared" si="361"/>
        <v>-0.79057515197624606</v>
      </c>
      <c r="M265" s="5">
        <f t="shared" si="362"/>
        <v>-0.70661720162738406</v>
      </c>
      <c r="N265" s="5">
        <f t="shared" si="363"/>
        <v>-0.49973261745650438</v>
      </c>
      <c r="O265" s="5">
        <f t="shared" si="364"/>
        <v>-0.78351431326262599</v>
      </c>
      <c r="P265" s="5">
        <f t="shared" si="365"/>
        <v>-0.74342457892009639</v>
      </c>
      <c r="Q265" s="5">
        <f t="shared" si="366"/>
        <v>-0.8096424973322921</v>
      </c>
      <c r="R265" s="5">
        <f t="shared" si="367"/>
        <v>-0.75729788914914553</v>
      </c>
      <c r="S265" s="5">
        <f t="shared" si="368"/>
        <v>-0.7589561243042775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</row>
    <row r="266" spans="2:190" x14ac:dyDescent="0.2">
      <c r="B266" s="3"/>
      <c r="C266" s="2" t="s">
        <v>77</v>
      </c>
      <c r="D266" s="5">
        <f t="shared" si="353"/>
        <v>-0.69106473537856439</v>
      </c>
      <c r="E266" s="5">
        <f t="shared" si="354"/>
        <v>-0.77405928272169711</v>
      </c>
      <c r="F266" s="5">
        <f t="shared" si="355"/>
        <v>-0.78259403726115506</v>
      </c>
      <c r="G266" s="5">
        <f t="shared" si="356"/>
        <v>-0.78254121309576929</v>
      </c>
      <c r="H266" s="5">
        <f t="shared" si="357"/>
        <v>-0.75875926871767929</v>
      </c>
      <c r="I266" s="5">
        <f t="shared" si="358"/>
        <v>-0.86157048742748676</v>
      </c>
      <c r="J266" s="5">
        <f t="shared" si="359"/>
        <v>-0.70161061687631732</v>
      </c>
      <c r="K266" s="5">
        <f t="shared" si="360"/>
        <v>-0.78918799809396012</v>
      </c>
      <c r="L266" s="5">
        <f t="shared" si="361"/>
        <v>-0.79050438556661229</v>
      </c>
      <c r="M266" s="5">
        <f t="shared" si="362"/>
        <v>-0.71110202159970526</v>
      </c>
      <c r="N266" s="5">
        <f t="shared" si="363"/>
        <v>-0.4969366096356736</v>
      </c>
      <c r="O266" s="5">
        <f t="shared" si="364"/>
        <v>-0.79029623965156093</v>
      </c>
      <c r="P266" s="5">
        <f t="shared" si="365"/>
        <v>-0.81850988407485537</v>
      </c>
      <c r="Q266" s="5">
        <f t="shared" si="366"/>
        <v>-0.81349462782245485</v>
      </c>
      <c r="R266" s="5">
        <f t="shared" si="367"/>
        <v>-0.76551461741750393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</row>
    <row r="267" spans="2:190" x14ac:dyDescent="0.2">
      <c r="B267" s="3"/>
      <c r="C267" s="2" t="s">
        <v>78</v>
      </c>
      <c r="D267" s="5">
        <f t="shared" si="353"/>
        <v>-0.70119834908416201</v>
      </c>
      <c r="E267" s="5">
        <f t="shared" si="354"/>
        <v>-0.77408460840308402</v>
      </c>
      <c r="F267" s="5">
        <f t="shared" si="355"/>
        <v>-0.77865708014031998</v>
      </c>
      <c r="G267" s="5">
        <f t="shared" si="356"/>
        <v>-0.7912588854994822</v>
      </c>
      <c r="H267" s="5">
        <f t="shared" si="357"/>
        <v>-0.75538615513145246</v>
      </c>
      <c r="I267" s="5">
        <f t="shared" si="358"/>
        <v>-0.85865779758138416</v>
      </c>
      <c r="J267" s="5">
        <f t="shared" si="359"/>
        <v>-0.73095599342307538</v>
      </c>
      <c r="K267" s="5">
        <f t="shared" si="360"/>
        <v>-0.79149255874214464</v>
      </c>
      <c r="L267" s="5">
        <f t="shared" si="361"/>
        <v>-0.80107441168695148</v>
      </c>
      <c r="M267" s="5">
        <f t="shared" si="362"/>
        <v>-0.74234214587201408</v>
      </c>
      <c r="N267" s="5">
        <f t="shared" si="363"/>
        <v>-0.43670155165425811</v>
      </c>
      <c r="O267" s="5">
        <f t="shared" si="364"/>
        <v>-0.79274861189613322</v>
      </c>
      <c r="P267" s="5">
        <f t="shared" si="365"/>
        <v>-0.81403328523114127</v>
      </c>
      <c r="Q267" s="5">
        <f t="shared" si="366"/>
        <v>-0.8603510047869708</v>
      </c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</row>
    <row r="268" spans="2:190" x14ac:dyDescent="0.2">
      <c r="B268" s="3"/>
      <c r="C268" s="2" t="s">
        <v>79</v>
      </c>
      <c r="D268" s="5">
        <f t="shared" si="353"/>
        <v>-0.64128226597616844</v>
      </c>
      <c r="E268" s="5">
        <f t="shared" si="354"/>
        <v>-0.78168406995541451</v>
      </c>
      <c r="F268" s="5">
        <f t="shared" si="355"/>
        <v>-0.78275898656042153</v>
      </c>
      <c r="G268" s="5">
        <f t="shared" si="356"/>
        <v>-0.80112308784612407</v>
      </c>
      <c r="H268" s="5">
        <f t="shared" si="357"/>
        <v>-0.75687646683592202</v>
      </c>
      <c r="I268" s="5">
        <f t="shared" si="358"/>
        <v>-0.86511174090360454</v>
      </c>
      <c r="J268" s="5">
        <f t="shared" si="359"/>
        <v>-0.74703832306245854</v>
      </c>
      <c r="K268" s="5">
        <f t="shared" si="360"/>
        <v>-0.79256275785576058</v>
      </c>
      <c r="L268" s="5">
        <f t="shared" si="361"/>
        <v>-0.79766188320717135</v>
      </c>
      <c r="M268" s="5">
        <f t="shared" si="362"/>
        <v>-0.74820168779460638</v>
      </c>
      <c r="N268" s="5">
        <f t="shared" si="363"/>
        <v>-0.48347743809594679</v>
      </c>
      <c r="O268" s="5">
        <f t="shared" si="364"/>
        <v>-0.80576755217164842</v>
      </c>
      <c r="P268" s="5">
        <f t="shared" si="365"/>
        <v>-0.83132460999570623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</row>
    <row r="269" spans="2:190" x14ac:dyDescent="0.2">
      <c r="B269" s="3"/>
      <c r="C269" s="2" t="s">
        <v>80</v>
      </c>
      <c r="D269" s="5">
        <f t="shared" si="353"/>
        <v>-0.69957597843740171</v>
      </c>
      <c r="E269" s="5">
        <f t="shared" si="354"/>
        <v>-0.7790076458346703</v>
      </c>
      <c r="F269" s="5">
        <f t="shared" si="355"/>
        <v>-0.78085203891822674</v>
      </c>
      <c r="G269" s="5">
        <f t="shared" si="356"/>
        <v>-0.79223080643245147</v>
      </c>
      <c r="H269" s="5">
        <f t="shared" si="357"/>
        <v>-0.7517671306837781</v>
      </c>
      <c r="I269" s="5">
        <f t="shared" si="358"/>
        <v>-0.86750384167512984</v>
      </c>
      <c r="J269" s="5">
        <f t="shared" si="359"/>
        <v>-0.73750952450973839</v>
      </c>
      <c r="K269" s="5">
        <f t="shared" si="360"/>
        <v>-0.80082333052667543</v>
      </c>
      <c r="L269" s="5">
        <f t="shared" si="361"/>
        <v>-0.79754502829935658</v>
      </c>
      <c r="M269" s="5">
        <f t="shared" si="362"/>
        <v>-0.76124132568073466</v>
      </c>
      <c r="N269" s="5">
        <f t="shared" si="363"/>
        <v>-0.49778221597734479</v>
      </c>
      <c r="O269" s="5">
        <f t="shared" si="364"/>
        <v>-0.85626226019882301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</row>
    <row r="270" spans="2:190" x14ac:dyDescent="0.2">
      <c r="B270" s="3"/>
      <c r="C270" s="2" t="s">
        <v>81</v>
      </c>
      <c r="D270" s="5">
        <f t="shared" si="353"/>
        <v>-0.71954850533518577</v>
      </c>
      <c r="E270" s="5">
        <f t="shared" si="354"/>
        <v>-0.79395667360353506</v>
      </c>
      <c r="F270" s="5">
        <f t="shared" si="355"/>
        <v>-0.78668481703370496</v>
      </c>
      <c r="G270" s="5">
        <f t="shared" si="356"/>
        <v>-0.80330864710289918</v>
      </c>
      <c r="H270" s="5">
        <f t="shared" si="357"/>
        <v>-0.76866737277177744</v>
      </c>
      <c r="I270" s="5">
        <f t="shared" si="358"/>
        <v>-0.87694835406154126</v>
      </c>
      <c r="J270" s="5">
        <f t="shared" si="359"/>
        <v>-0.73343487240498884</v>
      </c>
      <c r="K270" s="5">
        <f t="shared" si="360"/>
        <v>-0.80207090992345353</v>
      </c>
      <c r="L270" s="5">
        <f t="shared" si="361"/>
        <v>-0.80476879497316323</v>
      </c>
      <c r="M270" s="5">
        <f t="shared" si="362"/>
        <v>-0.74845180282682378</v>
      </c>
      <c r="N270" s="5">
        <f t="shared" si="363"/>
        <v>-0.64640996591343058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</row>
    <row r="271" spans="2:190" x14ac:dyDescent="0.2">
      <c r="B271" s="3"/>
      <c r="C271" s="2" t="s">
        <v>82</v>
      </c>
      <c r="D271" s="5">
        <f t="shared" si="353"/>
        <v>-0.72670959424265447</v>
      </c>
      <c r="E271" s="5">
        <f t="shared" si="354"/>
        <v>-0.78654740295260006</v>
      </c>
      <c r="F271" s="5">
        <f t="shared" si="355"/>
        <v>-0.79991315642298089</v>
      </c>
      <c r="G271" s="5">
        <f t="shared" si="356"/>
        <v>-0.8070531525691359</v>
      </c>
      <c r="H271" s="5">
        <f t="shared" si="357"/>
        <v>-0.7745657515228157</v>
      </c>
      <c r="I271" s="5">
        <f t="shared" si="358"/>
        <v>-0.87416586465605706</v>
      </c>
      <c r="J271" s="5">
        <f t="shared" si="359"/>
        <v>-0.74890891847401597</v>
      </c>
      <c r="K271" s="5">
        <f t="shared" si="360"/>
        <v>-0.80820673349759864</v>
      </c>
      <c r="L271" s="5">
        <f t="shared" si="361"/>
        <v>-0.82206990402810209</v>
      </c>
      <c r="M271" s="5">
        <f t="shared" si="362"/>
        <v>-0.78012035057056972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</row>
    <row r="272" spans="2:190" x14ac:dyDescent="0.2">
      <c r="B272" s="3"/>
      <c r="C272" s="2" t="s">
        <v>83</v>
      </c>
      <c r="D272" s="5">
        <f t="shared" si="353"/>
        <v>-0.72715878889968477</v>
      </c>
      <c r="E272" s="5">
        <f t="shared" si="354"/>
        <v>-0.80101921543101784</v>
      </c>
      <c r="F272" s="5">
        <f t="shared" si="355"/>
        <v>-0.80259518001801222</v>
      </c>
      <c r="G272" s="5">
        <f t="shared" si="356"/>
        <v>-0.81469499549586211</v>
      </c>
      <c r="H272" s="5">
        <f t="shared" si="357"/>
        <v>-0.77537457338273896</v>
      </c>
      <c r="I272" s="5">
        <f t="shared" si="358"/>
        <v>-0.86742648784678567</v>
      </c>
      <c r="J272" s="5">
        <f t="shared" si="359"/>
        <v>-0.7432442819522237</v>
      </c>
      <c r="K272" s="5">
        <f t="shared" si="360"/>
        <v>-0.82427376310097866</v>
      </c>
      <c r="L272" s="5">
        <f t="shared" si="361"/>
        <v>-0.85068556641044113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</row>
    <row r="273" spans="2:190" x14ac:dyDescent="0.2">
      <c r="B273" s="3"/>
      <c r="C273" s="2" t="s">
        <v>84</v>
      </c>
      <c r="D273" s="5">
        <f t="shared" si="353"/>
        <v>-0.71554904173383349</v>
      </c>
      <c r="E273" s="5">
        <f t="shared" si="354"/>
        <v>-0.79297263909643478</v>
      </c>
      <c r="F273" s="5">
        <f t="shared" si="355"/>
        <v>-0.80557604419036322</v>
      </c>
      <c r="G273" s="5">
        <f t="shared" si="356"/>
        <v>-0.81206547697557663</v>
      </c>
      <c r="H273" s="5">
        <f t="shared" si="357"/>
        <v>-0.77603730470877019</v>
      </c>
      <c r="I273" s="5">
        <f t="shared" si="358"/>
        <v>-0.8670690012708101</v>
      </c>
      <c r="J273" s="5">
        <f t="shared" si="359"/>
        <v>-0.75860525530142009</v>
      </c>
      <c r="K273" s="5">
        <f t="shared" si="360"/>
        <v>-0.83901704021181378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</row>
    <row r="274" spans="2:190" x14ac:dyDescent="0.2">
      <c r="B274" s="3"/>
      <c r="C274" s="2" t="s">
        <v>85</v>
      </c>
      <c r="D274" s="5">
        <f t="shared" si="353"/>
        <v>-0.7244884019476604</v>
      </c>
      <c r="E274" s="5">
        <f t="shared" si="354"/>
        <v>-0.78876433594000683</v>
      </c>
      <c r="F274" s="5">
        <f t="shared" si="355"/>
        <v>-0.81471066889838606</v>
      </c>
      <c r="G274" s="5">
        <f t="shared" si="356"/>
        <v>-0.81064305538906967</v>
      </c>
      <c r="H274" s="5">
        <f t="shared" si="357"/>
        <v>-0.77630236096914418</v>
      </c>
      <c r="I274" s="5">
        <f t="shared" si="358"/>
        <v>-0.85928691065513185</v>
      </c>
      <c r="J274" s="5">
        <f t="shared" si="359"/>
        <v>-0.83572894247864504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</row>
    <row r="275" spans="2:190" x14ac:dyDescent="0.2">
      <c r="B275" s="3"/>
      <c r="C275" s="2" t="s">
        <v>86</v>
      </c>
      <c r="D275" s="5">
        <f t="shared" si="353"/>
        <v>-0.70852850323603656</v>
      </c>
      <c r="E275" s="5">
        <f t="shared" si="354"/>
        <v>-0.7768360546026275</v>
      </c>
      <c r="F275" s="5">
        <f t="shared" si="355"/>
        <v>-0.81497262144145377</v>
      </c>
      <c r="G275" s="5">
        <f t="shared" si="356"/>
        <v>-0.82009996099220117</v>
      </c>
      <c r="H275" s="5">
        <f t="shared" si="357"/>
        <v>-0.78625403742956756</v>
      </c>
      <c r="I275" s="5">
        <f t="shared" si="358"/>
        <v>-0.88582860545863484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</row>
    <row r="276" spans="2:190" x14ac:dyDescent="0.2">
      <c r="B276" s="3"/>
      <c r="C276" s="2" t="s">
        <v>87</v>
      </c>
      <c r="D276" s="5">
        <f t="shared" si="353"/>
        <v>-0.70981227792826573</v>
      </c>
      <c r="E276" s="5">
        <f t="shared" si="354"/>
        <v>-0.79415459699588631</v>
      </c>
      <c r="F276" s="5">
        <f t="shared" si="355"/>
        <v>-0.81369756813464855</v>
      </c>
      <c r="G276" s="5">
        <f t="shared" si="356"/>
        <v>-0.82438561781524533</v>
      </c>
      <c r="H276" s="5">
        <f t="shared" si="357"/>
        <v>-0.8359455377805769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</row>
    <row r="277" spans="2:190" x14ac:dyDescent="0.2">
      <c r="B277" s="3"/>
      <c r="C277" s="2" t="s">
        <v>102</v>
      </c>
      <c r="D277" s="5">
        <f t="shared" si="353"/>
        <v>-0.70915228512209616</v>
      </c>
      <c r="E277" s="5">
        <f t="shared" si="354"/>
        <v>-0.79584406714399647</v>
      </c>
      <c r="F277" s="5">
        <f t="shared" si="355"/>
        <v>-0.83059177567251952</v>
      </c>
      <c r="G277" s="5">
        <f t="shared" si="356"/>
        <v>-0.89225989857972321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</row>
    <row r="278" spans="2:190" x14ac:dyDescent="0.2">
      <c r="B278" s="3"/>
      <c r="C278" s="2" t="s">
        <v>103</v>
      </c>
      <c r="D278" s="5">
        <f t="shared" si="353"/>
        <v>-0.72735861535686264</v>
      </c>
      <c r="E278" s="5">
        <f t="shared" si="354"/>
        <v>-0.76946949000265863</v>
      </c>
      <c r="F278" s="5">
        <f t="shared" si="355"/>
        <v>-0.86447297472909868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</row>
    <row r="279" spans="2:190" x14ac:dyDescent="0.2">
      <c r="B279" s="3"/>
      <c r="C279" s="2" t="s">
        <v>104</v>
      </c>
      <c r="D279" s="5">
        <f t="shared" si="353"/>
        <v>-0.72967860781024663</v>
      </c>
      <c r="E279" s="5">
        <f t="shared" si="354"/>
        <v>-0.7933367100908516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</row>
    <row r="280" spans="2:190" x14ac:dyDescent="0.2">
      <c r="B280" s="3"/>
      <c r="C280" s="2" t="s">
        <v>105</v>
      </c>
      <c r="D280" s="5">
        <f t="shared" si="353"/>
        <v>-0.87706149771032604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</row>
    <row r="281" spans="2:190" x14ac:dyDescent="0.2">
      <c r="B281" s="3"/>
      <c r="C281" s="2" t="s">
        <v>106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</row>
    <row r="282" spans="2:190" x14ac:dyDescent="0.2">
      <c r="B282" s="3"/>
      <c r="C282" s="2" t="s">
        <v>107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</row>
    <row r="283" spans="2:190" x14ac:dyDescent="0.2">
      <c r="B283" s="3"/>
    </row>
    <row r="284" spans="2:190" x14ac:dyDescent="0.2">
      <c r="B284" s="3"/>
    </row>
    <row r="285" spans="2:190" x14ac:dyDescent="0.2">
      <c r="B285" s="3"/>
    </row>
    <row r="286" spans="2:190" x14ac:dyDescent="0.2">
      <c r="B286" s="3"/>
    </row>
    <row r="287" spans="2:190" x14ac:dyDescent="0.2">
      <c r="B287" s="3"/>
    </row>
    <row r="288" spans="2:190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  <row r="2035" spans="2:2" x14ac:dyDescent="0.2">
      <c r="B2035" s="3"/>
    </row>
    <row r="2036" spans="2:2" x14ac:dyDescent="0.2">
      <c r="B2036" s="3"/>
    </row>
    <row r="2037" spans="2:2" x14ac:dyDescent="0.2">
      <c r="B2037" s="3"/>
    </row>
    <row r="2038" spans="2:2" x14ac:dyDescent="0.2">
      <c r="B2038" s="3"/>
    </row>
    <row r="2039" spans="2:2" x14ac:dyDescent="0.2">
      <c r="B2039" s="3"/>
    </row>
    <row r="2040" spans="2:2" x14ac:dyDescent="0.2">
      <c r="B2040" s="3"/>
    </row>
    <row r="2041" spans="2:2" x14ac:dyDescent="0.2">
      <c r="B2041" s="3"/>
    </row>
    <row r="2042" spans="2:2" x14ac:dyDescent="0.2">
      <c r="B2042" s="3"/>
    </row>
    <row r="2043" spans="2:2" x14ac:dyDescent="0.2">
      <c r="B2043" s="3"/>
    </row>
    <row r="2044" spans="2:2" x14ac:dyDescent="0.2">
      <c r="B2044" s="3"/>
    </row>
    <row r="2045" spans="2:2" x14ac:dyDescent="0.2">
      <c r="B2045" s="3"/>
    </row>
    <row r="2046" spans="2:2" x14ac:dyDescent="0.2">
      <c r="B2046" s="3"/>
    </row>
    <row r="2047" spans="2:2" x14ac:dyDescent="0.2">
      <c r="B2047" s="3"/>
    </row>
    <row r="2048" spans="2:2" x14ac:dyDescent="0.2">
      <c r="B2048" s="3"/>
    </row>
    <row r="2049" spans="2:2" x14ac:dyDescent="0.2">
      <c r="B2049" s="3"/>
    </row>
    <row r="2050" spans="2:2" x14ac:dyDescent="0.2">
      <c r="B2050" s="3"/>
    </row>
    <row r="2051" spans="2:2" x14ac:dyDescent="0.2">
      <c r="B2051" s="3"/>
    </row>
    <row r="2052" spans="2:2" x14ac:dyDescent="0.2">
      <c r="B2052" s="3"/>
    </row>
    <row r="2053" spans="2:2" x14ac:dyDescent="0.2">
      <c r="B2053" s="3"/>
    </row>
    <row r="2054" spans="2:2" x14ac:dyDescent="0.2">
      <c r="B2054" s="3"/>
    </row>
    <row r="2055" spans="2:2" x14ac:dyDescent="0.2">
      <c r="B2055" s="3"/>
    </row>
    <row r="2056" spans="2:2" x14ac:dyDescent="0.2">
      <c r="B2056" s="3"/>
    </row>
    <row r="2057" spans="2:2" x14ac:dyDescent="0.2">
      <c r="B2057" s="3"/>
    </row>
    <row r="2058" spans="2:2" x14ac:dyDescent="0.2">
      <c r="B2058" s="3"/>
    </row>
    <row r="2059" spans="2:2" x14ac:dyDescent="0.2">
      <c r="B2059" s="3"/>
    </row>
    <row r="2060" spans="2:2" x14ac:dyDescent="0.2">
      <c r="B2060" s="3"/>
    </row>
    <row r="2061" spans="2:2" x14ac:dyDescent="0.2">
      <c r="B2061" s="3"/>
    </row>
    <row r="2062" spans="2:2" x14ac:dyDescent="0.2">
      <c r="B2062" s="3"/>
    </row>
    <row r="2063" spans="2:2" x14ac:dyDescent="0.2">
      <c r="B2063" s="3"/>
    </row>
    <row r="2064" spans="2:2" x14ac:dyDescent="0.2">
      <c r="B2064" s="3"/>
    </row>
    <row r="2065" spans="2:2" x14ac:dyDescent="0.2">
      <c r="B2065" s="3"/>
    </row>
    <row r="2066" spans="2:2" x14ac:dyDescent="0.2">
      <c r="B2066" s="3"/>
    </row>
    <row r="2067" spans="2:2" x14ac:dyDescent="0.2">
      <c r="B2067" s="3"/>
    </row>
    <row r="2068" spans="2:2" x14ac:dyDescent="0.2">
      <c r="B2068" s="3"/>
    </row>
    <row r="2069" spans="2:2" x14ac:dyDescent="0.2">
      <c r="B2069" s="3"/>
    </row>
    <row r="2070" spans="2:2" x14ac:dyDescent="0.2">
      <c r="B2070" s="3"/>
    </row>
    <row r="2071" spans="2:2" x14ac:dyDescent="0.2">
      <c r="B2071" s="3"/>
    </row>
    <row r="2072" spans="2:2" x14ac:dyDescent="0.2">
      <c r="B2072" s="3"/>
    </row>
    <row r="2073" spans="2:2" x14ac:dyDescent="0.2">
      <c r="B2073" s="3"/>
    </row>
    <row r="2074" spans="2:2" x14ac:dyDescent="0.2">
      <c r="B2074" s="3"/>
    </row>
    <row r="2075" spans="2:2" x14ac:dyDescent="0.2">
      <c r="B2075" s="3"/>
    </row>
    <row r="2076" spans="2:2" x14ac:dyDescent="0.2">
      <c r="B2076" s="3"/>
    </row>
    <row r="2077" spans="2:2" x14ac:dyDescent="0.2">
      <c r="B2077" s="3"/>
    </row>
    <row r="2078" spans="2:2" x14ac:dyDescent="0.2">
      <c r="B2078" s="3"/>
    </row>
    <row r="2079" spans="2:2" x14ac:dyDescent="0.2">
      <c r="B2079" s="3"/>
    </row>
    <row r="2080" spans="2:2" x14ac:dyDescent="0.2">
      <c r="B2080" s="3"/>
    </row>
    <row r="2081" spans="2:2" x14ac:dyDescent="0.2">
      <c r="B2081" s="3"/>
    </row>
    <row r="2082" spans="2:2" x14ac:dyDescent="0.2">
      <c r="B2082" s="3"/>
    </row>
    <row r="2083" spans="2:2" x14ac:dyDescent="0.2">
      <c r="B2083" s="3"/>
    </row>
    <row r="2084" spans="2:2" x14ac:dyDescent="0.2">
      <c r="B2084" s="3"/>
    </row>
    <row r="2085" spans="2:2" x14ac:dyDescent="0.2">
      <c r="B2085" s="3"/>
    </row>
    <row r="2086" spans="2:2" x14ac:dyDescent="0.2">
      <c r="B2086" s="3"/>
    </row>
    <row r="2087" spans="2:2" x14ac:dyDescent="0.2">
      <c r="B2087" s="3"/>
    </row>
    <row r="2088" spans="2:2" x14ac:dyDescent="0.2">
      <c r="B2088" s="3"/>
    </row>
    <row r="2089" spans="2:2" x14ac:dyDescent="0.2">
      <c r="B2089" s="3"/>
    </row>
    <row r="2090" spans="2:2" x14ac:dyDescent="0.2">
      <c r="B2090" s="3"/>
    </row>
    <row r="2091" spans="2:2" x14ac:dyDescent="0.2">
      <c r="B2091" s="3"/>
    </row>
    <row r="2092" spans="2:2" x14ac:dyDescent="0.2">
      <c r="B2092" s="3"/>
    </row>
    <row r="2093" spans="2:2" x14ac:dyDescent="0.2">
      <c r="B2093" s="3"/>
    </row>
    <row r="2094" spans="2:2" x14ac:dyDescent="0.2">
      <c r="B2094" s="3"/>
    </row>
    <row r="2095" spans="2:2" x14ac:dyDescent="0.2">
      <c r="B2095" s="3"/>
    </row>
    <row r="2096" spans="2:2" x14ac:dyDescent="0.2">
      <c r="B2096" s="3"/>
    </row>
    <row r="2097" spans="2:2" x14ac:dyDescent="0.2">
      <c r="B2097" s="3"/>
    </row>
    <row r="2098" spans="2:2" x14ac:dyDescent="0.2">
      <c r="B2098" s="3"/>
    </row>
    <row r="2099" spans="2:2" x14ac:dyDescent="0.2">
      <c r="B2099" s="3"/>
    </row>
    <row r="2100" spans="2:2" x14ac:dyDescent="0.2">
      <c r="B2100" s="3"/>
    </row>
    <row r="2101" spans="2:2" x14ac:dyDescent="0.2">
      <c r="B2101" s="3"/>
    </row>
    <row r="2102" spans="2:2" x14ac:dyDescent="0.2">
      <c r="B2102" s="3"/>
    </row>
    <row r="2103" spans="2:2" x14ac:dyDescent="0.2">
      <c r="B2103" s="3"/>
    </row>
    <row r="2104" spans="2:2" x14ac:dyDescent="0.2">
      <c r="B2104" s="3"/>
    </row>
    <row r="2105" spans="2:2" x14ac:dyDescent="0.2">
      <c r="B2105" s="3"/>
    </row>
    <row r="2106" spans="2:2" x14ac:dyDescent="0.2">
      <c r="B2106" s="3"/>
    </row>
    <row r="2107" spans="2:2" x14ac:dyDescent="0.2">
      <c r="B2107" s="3"/>
    </row>
    <row r="2108" spans="2:2" x14ac:dyDescent="0.2">
      <c r="B2108" s="3"/>
    </row>
    <row r="2109" spans="2:2" x14ac:dyDescent="0.2">
      <c r="B2109" s="3"/>
    </row>
    <row r="2110" spans="2:2" x14ac:dyDescent="0.2">
      <c r="B2110" s="3"/>
    </row>
    <row r="2111" spans="2:2" x14ac:dyDescent="0.2">
      <c r="B2111" s="3"/>
    </row>
    <row r="2112" spans="2:2" x14ac:dyDescent="0.2">
      <c r="B2112" s="3"/>
    </row>
    <row r="2113" spans="2:2" x14ac:dyDescent="0.2">
      <c r="B2113" s="3"/>
    </row>
    <row r="2114" spans="2:2" x14ac:dyDescent="0.2">
      <c r="B2114" s="3"/>
    </row>
    <row r="2115" spans="2:2" x14ac:dyDescent="0.2">
      <c r="B2115" s="3"/>
    </row>
    <row r="2116" spans="2:2" x14ac:dyDescent="0.2">
      <c r="B2116" s="3"/>
    </row>
    <row r="2117" spans="2:2" x14ac:dyDescent="0.2">
      <c r="B2117" s="3"/>
    </row>
    <row r="2118" spans="2:2" x14ac:dyDescent="0.2">
      <c r="B2118" s="3"/>
    </row>
    <row r="2119" spans="2:2" x14ac:dyDescent="0.2">
      <c r="B2119" s="3"/>
    </row>
    <row r="2120" spans="2:2" x14ac:dyDescent="0.2">
      <c r="B2120" s="3"/>
    </row>
    <row r="2121" spans="2:2" x14ac:dyDescent="0.2">
      <c r="B2121" s="3"/>
    </row>
    <row r="2122" spans="2:2" x14ac:dyDescent="0.2">
      <c r="B2122" s="3"/>
    </row>
    <row r="2123" spans="2:2" x14ac:dyDescent="0.2">
      <c r="B2123" s="3"/>
    </row>
    <row r="2124" spans="2:2" x14ac:dyDescent="0.2">
      <c r="B2124" s="3"/>
    </row>
    <row r="2125" spans="2:2" x14ac:dyDescent="0.2">
      <c r="B2125" s="3"/>
    </row>
    <row r="2126" spans="2:2" x14ac:dyDescent="0.2">
      <c r="B2126" s="3"/>
    </row>
    <row r="2127" spans="2:2" x14ac:dyDescent="0.2">
      <c r="B2127" s="3"/>
    </row>
    <row r="2128" spans="2:2" x14ac:dyDescent="0.2">
      <c r="B2128" s="3"/>
    </row>
    <row r="2129" spans="2:2" x14ac:dyDescent="0.2">
      <c r="B2129" s="3"/>
    </row>
    <row r="2130" spans="2:2" x14ac:dyDescent="0.2">
      <c r="B2130" s="3"/>
    </row>
    <row r="2131" spans="2:2" x14ac:dyDescent="0.2">
      <c r="B2131" s="3"/>
    </row>
    <row r="2132" spans="2:2" x14ac:dyDescent="0.2">
      <c r="B2132" s="3"/>
    </row>
    <row r="2133" spans="2:2" x14ac:dyDescent="0.2">
      <c r="B2133" s="3"/>
    </row>
    <row r="2134" spans="2:2" x14ac:dyDescent="0.2">
      <c r="B2134" s="3"/>
    </row>
    <row r="2135" spans="2:2" x14ac:dyDescent="0.2">
      <c r="B2135" s="3"/>
    </row>
    <row r="2136" spans="2:2" x14ac:dyDescent="0.2">
      <c r="B2136" s="3"/>
    </row>
    <row r="2137" spans="2:2" x14ac:dyDescent="0.2">
      <c r="B2137" s="3"/>
    </row>
    <row r="2138" spans="2:2" x14ac:dyDescent="0.2">
      <c r="B2138" s="3"/>
    </row>
    <row r="2139" spans="2:2" x14ac:dyDescent="0.2">
      <c r="B2139" s="3"/>
    </row>
    <row r="2140" spans="2:2" x14ac:dyDescent="0.2">
      <c r="B2140" s="3"/>
    </row>
    <row r="2141" spans="2:2" x14ac:dyDescent="0.2">
      <c r="B2141" s="3"/>
    </row>
    <row r="2142" spans="2:2" x14ac:dyDescent="0.2">
      <c r="B2142" s="3"/>
    </row>
    <row r="2143" spans="2:2" x14ac:dyDescent="0.2">
      <c r="B2143" s="3"/>
    </row>
    <row r="2144" spans="2:2" x14ac:dyDescent="0.2">
      <c r="B2144" s="3"/>
    </row>
    <row r="2145" spans="2:2" x14ac:dyDescent="0.2">
      <c r="B2145" s="3"/>
    </row>
    <row r="2146" spans="2:2" x14ac:dyDescent="0.2">
      <c r="B2146" s="3"/>
    </row>
    <row r="2147" spans="2:2" x14ac:dyDescent="0.2">
      <c r="B2147" s="3"/>
    </row>
    <row r="2148" spans="2:2" x14ac:dyDescent="0.2">
      <c r="B2148" s="3"/>
    </row>
    <row r="2149" spans="2:2" x14ac:dyDescent="0.2">
      <c r="B2149" s="3"/>
    </row>
    <row r="2150" spans="2:2" x14ac:dyDescent="0.2">
      <c r="B2150" s="3"/>
    </row>
    <row r="2151" spans="2:2" x14ac:dyDescent="0.2">
      <c r="B2151" s="3"/>
    </row>
    <row r="2152" spans="2:2" x14ac:dyDescent="0.2">
      <c r="B2152" s="3"/>
    </row>
    <row r="2153" spans="2:2" x14ac:dyDescent="0.2">
      <c r="B2153" s="3"/>
    </row>
    <row r="2154" spans="2:2" x14ac:dyDescent="0.2">
      <c r="B2154" s="3"/>
    </row>
    <row r="2155" spans="2:2" x14ac:dyDescent="0.2">
      <c r="B2155" s="3"/>
    </row>
    <row r="2156" spans="2:2" x14ac:dyDescent="0.2">
      <c r="B2156" s="3"/>
    </row>
    <row r="2157" spans="2:2" x14ac:dyDescent="0.2">
      <c r="B2157" s="3"/>
    </row>
    <row r="2158" spans="2:2" x14ac:dyDescent="0.2">
      <c r="B2158" s="3"/>
    </row>
    <row r="2159" spans="2:2" x14ac:dyDescent="0.2">
      <c r="B2159" s="3"/>
    </row>
    <row r="2160" spans="2:2" x14ac:dyDescent="0.2">
      <c r="B2160" s="3"/>
    </row>
    <row r="2161" spans="2:2" x14ac:dyDescent="0.2">
      <c r="B2161" s="3"/>
    </row>
    <row r="2162" spans="2:2" x14ac:dyDescent="0.2">
      <c r="B2162" s="3"/>
    </row>
    <row r="2163" spans="2:2" x14ac:dyDescent="0.2">
      <c r="B2163" s="3"/>
    </row>
    <row r="2164" spans="2:2" x14ac:dyDescent="0.2">
      <c r="B2164" s="3"/>
    </row>
    <row r="2165" spans="2:2" x14ac:dyDescent="0.2">
      <c r="B2165" s="3"/>
    </row>
    <row r="2166" spans="2:2" x14ac:dyDescent="0.2">
      <c r="B2166" s="3"/>
    </row>
    <row r="2167" spans="2:2" x14ac:dyDescent="0.2">
      <c r="B2167" s="3"/>
    </row>
    <row r="2168" spans="2:2" x14ac:dyDescent="0.2">
      <c r="B2168" s="3"/>
    </row>
    <row r="2169" spans="2:2" x14ac:dyDescent="0.2">
      <c r="B2169" s="3"/>
    </row>
    <row r="2170" spans="2:2" x14ac:dyDescent="0.2">
      <c r="B2170" s="3"/>
    </row>
    <row r="2171" spans="2:2" x14ac:dyDescent="0.2">
      <c r="B2171" s="3"/>
    </row>
    <row r="2172" spans="2:2" x14ac:dyDescent="0.2">
      <c r="B2172" s="3"/>
    </row>
    <row r="2173" spans="2:2" x14ac:dyDescent="0.2">
      <c r="B2173" s="3"/>
    </row>
    <row r="2174" spans="2:2" x14ac:dyDescent="0.2">
      <c r="B2174" s="3"/>
    </row>
    <row r="2175" spans="2:2" x14ac:dyDescent="0.2">
      <c r="B2175" s="3"/>
    </row>
    <row r="2176" spans="2:2" x14ac:dyDescent="0.2">
      <c r="B2176" s="3"/>
    </row>
    <row r="2177" spans="2:2" x14ac:dyDescent="0.2">
      <c r="B2177" s="3"/>
    </row>
    <row r="2178" spans="2:2" x14ac:dyDescent="0.2">
      <c r="B2178" s="3"/>
    </row>
    <row r="2179" spans="2:2" x14ac:dyDescent="0.2">
      <c r="B2179" s="3"/>
    </row>
    <row r="2180" spans="2:2" x14ac:dyDescent="0.2">
      <c r="B2180" s="3"/>
    </row>
    <row r="2181" spans="2:2" x14ac:dyDescent="0.2">
      <c r="B2181" s="3"/>
    </row>
    <row r="2182" spans="2:2" x14ac:dyDescent="0.2">
      <c r="B2182" s="3"/>
    </row>
    <row r="2183" spans="2:2" x14ac:dyDescent="0.2">
      <c r="B2183" s="3"/>
    </row>
    <row r="2184" spans="2:2" x14ac:dyDescent="0.2">
      <c r="B2184" s="3"/>
    </row>
    <row r="2185" spans="2:2" x14ac:dyDescent="0.2">
      <c r="B2185" s="3"/>
    </row>
    <row r="2186" spans="2:2" x14ac:dyDescent="0.2">
      <c r="B2186" s="3"/>
    </row>
    <row r="2187" spans="2:2" x14ac:dyDescent="0.2">
      <c r="B2187" s="3"/>
    </row>
    <row r="2188" spans="2:2" x14ac:dyDescent="0.2">
      <c r="B2188" s="3"/>
    </row>
    <row r="2189" spans="2:2" x14ac:dyDescent="0.2">
      <c r="B2189" s="3"/>
    </row>
    <row r="2190" spans="2:2" x14ac:dyDescent="0.2">
      <c r="B2190" s="3"/>
    </row>
    <row r="2191" spans="2:2" x14ac:dyDescent="0.2">
      <c r="B2191" s="3"/>
    </row>
    <row r="2192" spans="2:2" x14ac:dyDescent="0.2">
      <c r="B2192" s="3"/>
    </row>
    <row r="2193" spans="2:2" x14ac:dyDescent="0.2">
      <c r="B2193" s="3"/>
    </row>
    <row r="2194" spans="2:2" x14ac:dyDescent="0.2">
      <c r="B2194" s="3"/>
    </row>
    <row r="2195" spans="2:2" x14ac:dyDescent="0.2">
      <c r="B2195" s="3"/>
    </row>
    <row r="2196" spans="2:2" x14ac:dyDescent="0.2">
      <c r="B2196" s="3"/>
    </row>
    <row r="2197" spans="2:2" x14ac:dyDescent="0.2">
      <c r="B2197" s="3"/>
    </row>
    <row r="2198" spans="2:2" x14ac:dyDescent="0.2">
      <c r="B2198" s="3"/>
    </row>
    <row r="2199" spans="2:2" x14ac:dyDescent="0.2">
      <c r="B2199" s="3"/>
    </row>
    <row r="2200" spans="2:2" x14ac:dyDescent="0.2">
      <c r="B2200" s="3"/>
    </row>
    <row r="2201" spans="2:2" x14ac:dyDescent="0.2">
      <c r="B2201" s="3"/>
    </row>
    <row r="2202" spans="2:2" x14ac:dyDescent="0.2">
      <c r="B2202" s="3"/>
    </row>
    <row r="2203" spans="2:2" x14ac:dyDescent="0.2">
      <c r="B2203" s="3"/>
    </row>
    <row r="2204" spans="2:2" x14ac:dyDescent="0.2">
      <c r="B2204" s="3"/>
    </row>
    <row r="2205" spans="2:2" x14ac:dyDescent="0.2">
      <c r="B2205" s="3"/>
    </row>
    <row r="2206" spans="2:2" x14ac:dyDescent="0.2">
      <c r="B2206" s="3"/>
    </row>
    <row r="2207" spans="2:2" x14ac:dyDescent="0.2">
      <c r="B2207" s="3"/>
    </row>
    <row r="2208" spans="2:2" x14ac:dyDescent="0.2">
      <c r="B2208" s="3"/>
    </row>
    <row r="2209" spans="2:2" x14ac:dyDescent="0.2">
      <c r="B2209" s="3"/>
    </row>
    <row r="2210" spans="2:2" x14ac:dyDescent="0.2">
      <c r="B2210" s="3"/>
    </row>
    <row r="2211" spans="2:2" x14ac:dyDescent="0.2">
      <c r="B2211" s="3"/>
    </row>
    <row r="2212" spans="2:2" x14ac:dyDescent="0.2">
      <c r="B2212" s="3"/>
    </row>
    <row r="2213" spans="2:2" x14ac:dyDescent="0.2">
      <c r="B2213" s="3"/>
    </row>
    <row r="2214" spans="2:2" x14ac:dyDescent="0.2">
      <c r="B2214" s="3"/>
    </row>
    <row r="2215" spans="2:2" x14ac:dyDescent="0.2">
      <c r="B2215" s="3"/>
    </row>
    <row r="2216" spans="2:2" x14ac:dyDescent="0.2">
      <c r="B2216" s="3"/>
    </row>
    <row r="2217" spans="2:2" x14ac:dyDescent="0.2">
      <c r="B2217" s="3"/>
    </row>
    <row r="2218" spans="2:2" x14ac:dyDescent="0.2">
      <c r="B2218" s="3"/>
    </row>
    <row r="2219" spans="2:2" x14ac:dyDescent="0.2">
      <c r="B2219" s="3"/>
    </row>
    <row r="2220" spans="2:2" x14ac:dyDescent="0.2">
      <c r="B2220" s="3"/>
    </row>
    <row r="2221" spans="2:2" x14ac:dyDescent="0.2">
      <c r="B2221" s="3"/>
    </row>
    <row r="2222" spans="2:2" x14ac:dyDescent="0.2">
      <c r="B2222" s="3"/>
    </row>
    <row r="2223" spans="2:2" x14ac:dyDescent="0.2">
      <c r="B2223" s="3"/>
    </row>
    <row r="2224" spans="2:2" x14ac:dyDescent="0.2">
      <c r="B2224" s="3"/>
    </row>
    <row r="2225" spans="2:2" x14ac:dyDescent="0.2">
      <c r="B2225" s="3"/>
    </row>
    <row r="2226" spans="2:2" x14ac:dyDescent="0.2">
      <c r="B2226" s="3"/>
    </row>
    <row r="2227" spans="2:2" x14ac:dyDescent="0.2">
      <c r="B2227" s="3"/>
    </row>
    <row r="2228" spans="2:2" x14ac:dyDescent="0.2">
      <c r="B2228" s="3"/>
    </row>
    <row r="2229" spans="2:2" x14ac:dyDescent="0.2">
      <c r="B2229" s="3"/>
    </row>
    <row r="2230" spans="2:2" x14ac:dyDescent="0.2">
      <c r="B2230" s="3"/>
    </row>
    <row r="2231" spans="2:2" x14ac:dyDescent="0.2">
      <c r="B2231" s="3"/>
    </row>
    <row r="2232" spans="2:2" x14ac:dyDescent="0.2">
      <c r="B2232" s="3"/>
    </row>
    <row r="2233" spans="2:2" x14ac:dyDescent="0.2">
      <c r="B2233" s="3"/>
    </row>
    <row r="2234" spans="2:2" x14ac:dyDescent="0.2">
      <c r="B2234" s="3"/>
    </row>
    <row r="2235" spans="2:2" x14ac:dyDescent="0.2">
      <c r="B2235" s="3"/>
    </row>
    <row r="2236" spans="2:2" x14ac:dyDescent="0.2">
      <c r="B2236" s="3"/>
    </row>
    <row r="2237" spans="2:2" x14ac:dyDescent="0.2">
      <c r="B2237" s="3"/>
    </row>
    <row r="2238" spans="2:2" x14ac:dyDescent="0.2">
      <c r="B2238" s="3"/>
    </row>
    <row r="2239" spans="2:2" x14ac:dyDescent="0.2">
      <c r="B2239" s="3"/>
    </row>
    <row r="2240" spans="2:2" x14ac:dyDescent="0.2">
      <c r="B2240" s="3"/>
    </row>
    <row r="2241" spans="2:2" x14ac:dyDescent="0.2">
      <c r="B2241" s="3"/>
    </row>
    <row r="2242" spans="2:2" x14ac:dyDescent="0.2">
      <c r="B2242" s="3"/>
    </row>
    <row r="2243" spans="2:2" x14ac:dyDescent="0.2">
      <c r="B2243" s="3"/>
    </row>
    <row r="2244" spans="2:2" x14ac:dyDescent="0.2">
      <c r="B2244" s="3"/>
    </row>
    <row r="2245" spans="2:2" x14ac:dyDescent="0.2">
      <c r="B2245" s="3"/>
    </row>
    <row r="2246" spans="2:2" x14ac:dyDescent="0.2">
      <c r="B2246" s="3"/>
    </row>
    <row r="2247" spans="2:2" x14ac:dyDescent="0.2">
      <c r="B2247" s="3"/>
    </row>
    <row r="2248" spans="2:2" x14ac:dyDescent="0.2">
      <c r="B2248" s="3"/>
    </row>
    <row r="2249" spans="2:2" x14ac:dyDescent="0.2">
      <c r="B2249" s="3"/>
    </row>
    <row r="2250" spans="2:2" x14ac:dyDescent="0.2">
      <c r="B2250" s="3"/>
    </row>
    <row r="2251" spans="2:2" x14ac:dyDescent="0.2">
      <c r="B2251" s="3"/>
    </row>
    <row r="2252" spans="2:2" x14ac:dyDescent="0.2">
      <c r="B2252" s="3"/>
    </row>
    <row r="2253" spans="2:2" x14ac:dyDescent="0.2">
      <c r="B2253" s="3"/>
    </row>
    <row r="2254" spans="2:2" x14ac:dyDescent="0.2">
      <c r="B2254" s="3"/>
    </row>
    <row r="2255" spans="2:2" x14ac:dyDescent="0.2">
      <c r="B2255" s="3"/>
    </row>
    <row r="2256" spans="2:2" x14ac:dyDescent="0.2">
      <c r="B2256" s="3"/>
    </row>
    <row r="2257" spans="2:2" x14ac:dyDescent="0.2">
      <c r="B2257" s="3"/>
    </row>
    <row r="2258" spans="2:2" x14ac:dyDescent="0.2">
      <c r="B2258" s="3"/>
    </row>
    <row r="2259" spans="2:2" x14ac:dyDescent="0.2">
      <c r="B2259" s="3"/>
    </row>
    <row r="2260" spans="2:2" x14ac:dyDescent="0.2">
      <c r="B2260" s="3"/>
    </row>
    <row r="2261" spans="2:2" x14ac:dyDescent="0.2">
      <c r="B2261" s="3"/>
    </row>
    <row r="2262" spans="2:2" x14ac:dyDescent="0.2">
      <c r="B2262" s="3"/>
    </row>
    <row r="2263" spans="2:2" x14ac:dyDescent="0.2">
      <c r="B2263" s="3"/>
    </row>
    <row r="2264" spans="2:2" x14ac:dyDescent="0.2">
      <c r="B2264" s="3"/>
    </row>
    <row r="2265" spans="2:2" x14ac:dyDescent="0.2">
      <c r="B2265" s="3"/>
    </row>
    <row r="2266" spans="2:2" x14ac:dyDescent="0.2">
      <c r="B2266" s="3"/>
    </row>
    <row r="2267" spans="2:2" x14ac:dyDescent="0.2">
      <c r="B2267" s="3"/>
    </row>
    <row r="2268" spans="2:2" x14ac:dyDescent="0.2">
      <c r="B2268" s="3"/>
    </row>
    <row r="2269" spans="2:2" x14ac:dyDescent="0.2">
      <c r="B2269" s="3"/>
    </row>
    <row r="2270" spans="2:2" x14ac:dyDescent="0.2">
      <c r="B2270" s="3"/>
    </row>
    <row r="2271" spans="2:2" x14ac:dyDescent="0.2">
      <c r="B2271" s="3"/>
    </row>
    <row r="2272" spans="2:2" x14ac:dyDescent="0.2">
      <c r="B2272" s="3"/>
    </row>
    <row r="2273" spans="2:2" x14ac:dyDescent="0.2">
      <c r="B2273" s="3"/>
    </row>
    <row r="2274" spans="2:2" x14ac:dyDescent="0.2">
      <c r="B2274" s="3"/>
    </row>
    <row r="2275" spans="2:2" x14ac:dyDescent="0.2">
      <c r="B2275" s="3"/>
    </row>
    <row r="2276" spans="2:2" x14ac:dyDescent="0.2">
      <c r="B2276" s="3"/>
    </row>
    <row r="2277" spans="2:2" x14ac:dyDescent="0.2">
      <c r="B2277" s="3"/>
    </row>
    <row r="2278" spans="2:2" x14ac:dyDescent="0.2">
      <c r="B2278" s="3"/>
    </row>
    <row r="2279" spans="2:2" x14ac:dyDescent="0.2">
      <c r="B2279" s="3"/>
    </row>
    <row r="2280" spans="2:2" x14ac:dyDescent="0.2">
      <c r="B2280" s="3"/>
    </row>
    <row r="2281" spans="2:2" x14ac:dyDescent="0.2">
      <c r="B2281" s="3"/>
    </row>
    <row r="2282" spans="2:2" x14ac:dyDescent="0.2">
      <c r="B2282" s="3"/>
    </row>
    <row r="2283" spans="2:2" x14ac:dyDescent="0.2">
      <c r="B2283" s="3"/>
    </row>
    <row r="2284" spans="2:2" x14ac:dyDescent="0.2">
      <c r="B2284" s="3"/>
    </row>
    <row r="2285" spans="2:2" x14ac:dyDescent="0.2">
      <c r="B2285" s="3"/>
    </row>
    <row r="2286" spans="2:2" x14ac:dyDescent="0.2">
      <c r="B2286" s="3"/>
    </row>
    <row r="2287" spans="2:2" x14ac:dyDescent="0.2">
      <c r="B2287" s="3"/>
    </row>
    <row r="2288" spans="2:2" x14ac:dyDescent="0.2">
      <c r="B2288" s="3"/>
    </row>
    <row r="2289" spans="2:2" x14ac:dyDescent="0.2">
      <c r="B2289" s="3"/>
    </row>
    <row r="2290" spans="2:2" x14ac:dyDescent="0.2">
      <c r="B2290" s="3"/>
    </row>
    <row r="2291" spans="2:2" x14ac:dyDescent="0.2">
      <c r="B2291" s="3"/>
    </row>
    <row r="2292" spans="2:2" x14ac:dyDescent="0.2">
      <c r="B2292" s="3"/>
    </row>
    <row r="2293" spans="2:2" x14ac:dyDescent="0.2">
      <c r="B2293" s="3"/>
    </row>
    <row r="2294" spans="2:2" x14ac:dyDescent="0.2">
      <c r="B2294" s="3"/>
    </row>
    <row r="2295" spans="2:2" x14ac:dyDescent="0.2">
      <c r="B2295" s="3"/>
    </row>
    <row r="2296" spans="2:2" x14ac:dyDescent="0.2">
      <c r="B2296" s="3"/>
    </row>
    <row r="2297" spans="2:2" x14ac:dyDescent="0.2">
      <c r="B2297" s="3"/>
    </row>
    <row r="2298" spans="2:2" x14ac:dyDescent="0.2">
      <c r="B2298" s="3"/>
    </row>
    <row r="2299" spans="2:2" x14ac:dyDescent="0.2">
      <c r="B2299" s="3"/>
    </row>
    <row r="2300" spans="2:2" x14ac:dyDescent="0.2">
      <c r="B2300" s="3"/>
    </row>
    <row r="2301" spans="2:2" x14ac:dyDescent="0.2">
      <c r="B2301" s="3"/>
    </row>
    <row r="2302" spans="2:2" x14ac:dyDescent="0.2">
      <c r="B2302" s="3"/>
    </row>
    <row r="2303" spans="2:2" x14ac:dyDescent="0.2">
      <c r="B2303" s="3"/>
    </row>
    <row r="2304" spans="2:2" x14ac:dyDescent="0.2">
      <c r="B2304" s="3"/>
    </row>
    <row r="2305" spans="2:2" x14ac:dyDescent="0.2">
      <c r="B2305" s="3"/>
    </row>
    <row r="2306" spans="2:2" x14ac:dyDescent="0.2">
      <c r="B2306" s="3"/>
    </row>
    <row r="2307" spans="2:2" x14ac:dyDescent="0.2">
      <c r="B2307" s="3"/>
    </row>
    <row r="2308" spans="2:2" x14ac:dyDescent="0.2">
      <c r="B2308" s="3"/>
    </row>
    <row r="2309" spans="2:2" x14ac:dyDescent="0.2">
      <c r="B2309" s="3"/>
    </row>
    <row r="2310" spans="2:2" x14ac:dyDescent="0.2">
      <c r="B2310" s="3"/>
    </row>
    <row r="2311" spans="2:2" x14ac:dyDescent="0.2">
      <c r="B2311" s="3"/>
    </row>
    <row r="2312" spans="2:2" x14ac:dyDescent="0.2">
      <c r="B2312" s="3"/>
    </row>
    <row r="2313" spans="2:2" x14ac:dyDescent="0.2">
      <c r="B2313" s="3"/>
    </row>
    <row r="2314" spans="2:2" x14ac:dyDescent="0.2">
      <c r="B2314" s="3"/>
    </row>
    <row r="2315" spans="2:2" x14ac:dyDescent="0.2">
      <c r="B2315" s="3"/>
    </row>
    <row r="2316" spans="2:2" x14ac:dyDescent="0.2">
      <c r="B2316" s="3"/>
    </row>
    <row r="2317" spans="2:2" x14ac:dyDescent="0.2">
      <c r="B2317" s="3"/>
    </row>
    <row r="2318" spans="2:2" x14ac:dyDescent="0.2">
      <c r="B2318" s="3"/>
    </row>
    <row r="2319" spans="2:2" x14ac:dyDescent="0.2">
      <c r="B2319" s="3"/>
    </row>
    <row r="2320" spans="2:2" x14ac:dyDescent="0.2">
      <c r="B2320" s="3"/>
    </row>
    <row r="2321" spans="2:2" x14ac:dyDescent="0.2">
      <c r="B2321" s="3"/>
    </row>
    <row r="2322" spans="2:2" x14ac:dyDescent="0.2">
      <c r="B2322" s="3"/>
    </row>
    <row r="2323" spans="2:2" x14ac:dyDescent="0.2">
      <c r="B2323" s="3"/>
    </row>
    <row r="2324" spans="2:2" x14ac:dyDescent="0.2">
      <c r="B2324" s="3"/>
    </row>
    <row r="2325" spans="2:2" x14ac:dyDescent="0.2">
      <c r="B2325" s="3"/>
    </row>
    <row r="2326" spans="2:2" x14ac:dyDescent="0.2">
      <c r="B2326" s="3"/>
    </row>
    <row r="2327" spans="2:2" x14ac:dyDescent="0.2">
      <c r="B2327" s="3"/>
    </row>
    <row r="2328" spans="2:2" x14ac:dyDescent="0.2">
      <c r="B2328" s="3"/>
    </row>
    <row r="2329" spans="2:2" x14ac:dyDescent="0.2">
      <c r="B2329" s="3"/>
    </row>
    <row r="2330" spans="2:2" x14ac:dyDescent="0.2">
      <c r="B2330" s="3"/>
    </row>
    <row r="2331" spans="2:2" x14ac:dyDescent="0.2">
      <c r="B2331" s="3"/>
    </row>
    <row r="2332" spans="2:2" x14ac:dyDescent="0.2">
      <c r="B2332" s="3"/>
    </row>
    <row r="2333" spans="2:2" x14ac:dyDescent="0.2">
      <c r="B2333" s="3"/>
    </row>
    <row r="2334" spans="2:2" x14ac:dyDescent="0.2">
      <c r="B2334" s="3"/>
    </row>
    <row r="2335" spans="2:2" x14ac:dyDescent="0.2">
      <c r="B2335" s="3"/>
    </row>
    <row r="2336" spans="2:2" x14ac:dyDescent="0.2">
      <c r="B2336" s="3"/>
    </row>
    <row r="2337" spans="2:2" x14ac:dyDescent="0.2">
      <c r="B2337" s="3"/>
    </row>
    <row r="2338" spans="2:2" x14ac:dyDescent="0.2">
      <c r="B2338" s="3"/>
    </row>
    <row r="2339" spans="2:2" x14ac:dyDescent="0.2">
      <c r="B2339" s="3"/>
    </row>
    <row r="2340" spans="2:2" x14ac:dyDescent="0.2">
      <c r="B2340" s="3"/>
    </row>
    <row r="2341" spans="2:2" x14ac:dyDescent="0.2">
      <c r="B2341" s="3"/>
    </row>
    <row r="2342" spans="2:2" x14ac:dyDescent="0.2">
      <c r="B2342" s="3"/>
    </row>
    <row r="2343" spans="2:2" x14ac:dyDescent="0.2">
      <c r="B2343" s="3"/>
    </row>
    <row r="2344" spans="2:2" x14ac:dyDescent="0.2">
      <c r="B2344" s="3"/>
    </row>
    <row r="2345" spans="2:2" x14ac:dyDescent="0.2">
      <c r="B2345" s="3"/>
    </row>
    <row r="2346" spans="2:2" x14ac:dyDescent="0.2">
      <c r="B2346" s="3"/>
    </row>
    <row r="2347" spans="2:2" x14ac:dyDescent="0.2">
      <c r="B2347" s="3"/>
    </row>
    <row r="2348" spans="2:2" x14ac:dyDescent="0.2">
      <c r="B2348" s="3"/>
    </row>
    <row r="2349" spans="2:2" x14ac:dyDescent="0.2">
      <c r="B2349" s="3"/>
    </row>
    <row r="2350" spans="2:2" x14ac:dyDescent="0.2">
      <c r="B2350" s="3"/>
    </row>
    <row r="2351" spans="2:2" x14ac:dyDescent="0.2">
      <c r="B2351" s="3"/>
    </row>
    <row r="2352" spans="2:2" x14ac:dyDescent="0.2">
      <c r="B2352" s="3"/>
    </row>
    <row r="2353" spans="2:2" x14ac:dyDescent="0.2">
      <c r="B2353" s="3"/>
    </row>
    <row r="2354" spans="2:2" x14ac:dyDescent="0.2">
      <c r="B2354" s="3"/>
    </row>
    <row r="2355" spans="2:2" x14ac:dyDescent="0.2">
      <c r="B2355" s="3"/>
    </row>
    <row r="2356" spans="2:2" x14ac:dyDescent="0.2">
      <c r="B2356" s="3"/>
    </row>
    <row r="2357" spans="2:2" x14ac:dyDescent="0.2">
      <c r="B2357" s="3"/>
    </row>
    <row r="2358" spans="2:2" x14ac:dyDescent="0.2">
      <c r="B2358" s="3"/>
    </row>
    <row r="2359" spans="2:2" x14ac:dyDescent="0.2">
      <c r="B2359" s="3"/>
    </row>
    <row r="2360" spans="2:2" x14ac:dyDescent="0.2">
      <c r="B2360" s="3"/>
    </row>
    <row r="2361" spans="2:2" x14ac:dyDescent="0.2">
      <c r="B2361" s="3"/>
    </row>
    <row r="2362" spans="2:2" x14ac:dyDescent="0.2">
      <c r="B2362" s="3"/>
    </row>
    <row r="2363" spans="2:2" x14ac:dyDescent="0.2">
      <c r="B2363" s="3"/>
    </row>
    <row r="2364" spans="2:2" x14ac:dyDescent="0.2">
      <c r="B2364" s="3"/>
    </row>
    <row r="2365" spans="2:2" x14ac:dyDescent="0.2">
      <c r="B2365" s="3"/>
    </row>
    <row r="2366" spans="2:2" x14ac:dyDescent="0.2">
      <c r="B2366" s="3"/>
    </row>
    <row r="2367" spans="2:2" x14ac:dyDescent="0.2">
      <c r="B2367" s="3"/>
    </row>
    <row r="2368" spans="2:2" x14ac:dyDescent="0.2">
      <c r="B2368" s="3"/>
    </row>
    <row r="2369" spans="2:2" x14ac:dyDescent="0.2">
      <c r="B2369" s="3"/>
    </row>
    <row r="2370" spans="2:2" x14ac:dyDescent="0.2">
      <c r="B2370" s="3"/>
    </row>
    <row r="2371" spans="2:2" x14ac:dyDescent="0.2">
      <c r="B2371" s="3"/>
    </row>
    <row r="2372" spans="2:2" x14ac:dyDescent="0.2">
      <c r="B2372" s="3"/>
    </row>
    <row r="2373" spans="2:2" x14ac:dyDescent="0.2">
      <c r="B2373" s="3"/>
    </row>
    <row r="2374" spans="2:2" x14ac:dyDescent="0.2">
      <c r="B2374" s="3"/>
    </row>
    <row r="2375" spans="2:2" x14ac:dyDescent="0.2">
      <c r="B2375" s="3"/>
    </row>
    <row r="2376" spans="2:2" x14ac:dyDescent="0.2">
      <c r="B2376" s="3"/>
    </row>
    <row r="2377" spans="2:2" x14ac:dyDescent="0.2">
      <c r="B2377" s="3"/>
    </row>
    <row r="2378" spans="2:2" x14ac:dyDescent="0.2">
      <c r="B2378" s="3"/>
    </row>
    <row r="2379" spans="2:2" x14ac:dyDescent="0.2">
      <c r="B2379" s="3"/>
    </row>
    <row r="2380" spans="2:2" x14ac:dyDescent="0.2">
      <c r="B2380" s="3"/>
    </row>
    <row r="2381" spans="2:2" x14ac:dyDescent="0.2">
      <c r="B2381" s="3"/>
    </row>
    <row r="2382" spans="2:2" x14ac:dyDescent="0.2">
      <c r="B2382" s="3"/>
    </row>
    <row r="2383" spans="2:2" x14ac:dyDescent="0.2">
      <c r="B2383" s="3"/>
    </row>
    <row r="2384" spans="2:2" x14ac:dyDescent="0.2">
      <c r="B2384" s="3"/>
    </row>
    <row r="2385" spans="2:2" x14ac:dyDescent="0.2">
      <c r="B2385" s="3"/>
    </row>
    <row r="2386" spans="2:2" x14ac:dyDescent="0.2">
      <c r="B2386" s="3"/>
    </row>
    <row r="2387" spans="2:2" x14ac:dyDescent="0.2">
      <c r="B2387" s="3"/>
    </row>
    <row r="2388" spans="2:2" x14ac:dyDescent="0.2">
      <c r="B2388" s="3"/>
    </row>
    <row r="2389" spans="2:2" x14ac:dyDescent="0.2">
      <c r="B2389" s="3"/>
    </row>
    <row r="2390" spans="2:2" x14ac:dyDescent="0.2">
      <c r="B2390" s="3"/>
    </row>
    <row r="2391" spans="2:2" x14ac:dyDescent="0.2">
      <c r="B2391" s="3"/>
    </row>
    <row r="2392" spans="2:2" x14ac:dyDescent="0.2">
      <c r="B2392" s="3"/>
    </row>
    <row r="2393" spans="2:2" x14ac:dyDescent="0.2">
      <c r="B2393" s="3"/>
    </row>
    <row r="2394" spans="2:2" x14ac:dyDescent="0.2">
      <c r="B2394" s="3"/>
    </row>
    <row r="2395" spans="2:2" x14ac:dyDescent="0.2">
      <c r="B2395" s="3"/>
    </row>
    <row r="2396" spans="2:2" x14ac:dyDescent="0.2">
      <c r="B2396" s="3"/>
    </row>
    <row r="2397" spans="2:2" x14ac:dyDescent="0.2">
      <c r="B2397" s="3"/>
    </row>
    <row r="2398" spans="2:2" x14ac:dyDescent="0.2">
      <c r="B2398" s="3"/>
    </row>
    <row r="2399" spans="2:2" x14ac:dyDescent="0.2">
      <c r="B2399" s="3"/>
    </row>
    <row r="2400" spans="2:2" x14ac:dyDescent="0.2">
      <c r="B2400" s="3"/>
    </row>
    <row r="2401" spans="2:2" x14ac:dyDescent="0.2">
      <c r="B2401" s="3"/>
    </row>
    <row r="2402" spans="2:2" x14ac:dyDescent="0.2">
      <c r="B2402" s="3"/>
    </row>
    <row r="2403" spans="2:2" x14ac:dyDescent="0.2">
      <c r="B2403" s="3"/>
    </row>
    <row r="2404" spans="2:2" x14ac:dyDescent="0.2">
      <c r="B2404" s="3"/>
    </row>
    <row r="2405" spans="2:2" x14ac:dyDescent="0.2">
      <c r="B2405" s="3"/>
    </row>
    <row r="2406" spans="2:2" x14ac:dyDescent="0.2">
      <c r="B2406" s="3"/>
    </row>
    <row r="2407" spans="2:2" x14ac:dyDescent="0.2">
      <c r="B2407" s="3"/>
    </row>
    <row r="2408" spans="2:2" x14ac:dyDescent="0.2">
      <c r="B2408" s="3"/>
    </row>
    <row r="2409" spans="2:2" x14ac:dyDescent="0.2">
      <c r="B2409" s="3"/>
    </row>
    <row r="2410" spans="2:2" x14ac:dyDescent="0.2">
      <c r="B2410" s="3"/>
    </row>
    <row r="2411" spans="2:2" x14ac:dyDescent="0.2">
      <c r="B2411" s="3"/>
    </row>
    <row r="2412" spans="2:2" x14ac:dyDescent="0.2">
      <c r="B2412" s="3"/>
    </row>
    <row r="2413" spans="2:2" x14ac:dyDescent="0.2">
      <c r="B2413" s="3"/>
    </row>
    <row r="2414" spans="2:2" x14ac:dyDescent="0.2">
      <c r="B2414" s="3"/>
    </row>
    <row r="2415" spans="2:2" x14ac:dyDescent="0.2">
      <c r="B2415" s="3"/>
    </row>
    <row r="2416" spans="2:2" x14ac:dyDescent="0.2">
      <c r="B2416" s="3"/>
    </row>
    <row r="2417" spans="2:2" x14ac:dyDescent="0.2">
      <c r="B2417" s="3"/>
    </row>
    <row r="2418" spans="2:2" x14ac:dyDescent="0.2">
      <c r="B2418" s="3"/>
    </row>
    <row r="2419" spans="2:2" x14ac:dyDescent="0.2">
      <c r="B2419" s="3"/>
    </row>
    <row r="2420" spans="2:2" x14ac:dyDescent="0.2">
      <c r="B2420" s="3"/>
    </row>
    <row r="2421" spans="2:2" x14ac:dyDescent="0.2">
      <c r="B2421" s="3"/>
    </row>
    <row r="2422" spans="2:2" x14ac:dyDescent="0.2">
      <c r="B2422" s="3"/>
    </row>
    <row r="2423" spans="2:2" x14ac:dyDescent="0.2">
      <c r="B2423" s="3"/>
    </row>
    <row r="2424" spans="2:2" x14ac:dyDescent="0.2">
      <c r="B2424" s="3"/>
    </row>
    <row r="2425" spans="2:2" x14ac:dyDescent="0.2">
      <c r="B2425" s="3"/>
    </row>
    <row r="2426" spans="2:2" x14ac:dyDescent="0.2">
      <c r="B2426" s="3"/>
    </row>
    <row r="2427" spans="2:2" x14ac:dyDescent="0.2">
      <c r="B2427" s="3"/>
    </row>
    <row r="2428" spans="2:2" x14ac:dyDescent="0.2">
      <c r="B2428" s="3"/>
    </row>
    <row r="2429" spans="2:2" x14ac:dyDescent="0.2">
      <c r="B2429" s="3"/>
    </row>
    <row r="2430" spans="2:2" x14ac:dyDescent="0.2">
      <c r="B2430" s="3"/>
    </row>
    <row r="2431" spans="2:2" x14ac:dyDescent="0.2">
      <c r="B2431" s="3"/>
    </row>
    <row r="2432" spans="2:2" x14ac:dyDescent="0.2">
      <c r="B2432" s="3"/>
    </row>
    <row r="2433" spans="2:2" x14ac:dyDescent="0.2">
      <c r="B2433" s="3"/>
    </row>
    <row r="2434" spans="2:2" x14ac:dyDescent="0.2">
      <c r="B2434" s="3"/>
    </row>
    <row r="2435" spans="2:2" x14ac:dyDescent="0.2">
      <c r="B2435" s="3"/>
    </row>
    <row r="2436" spans="2:2" x14ac:dyDescent="0.2">
      <c r="B2436" s="3"/>
    </row>
    <row r="2437" spans="2:2" x14ac:dyDescent="0.2">
      <c r="B2437" s="3"/>
    </row>
    <row r="2438" spans="2:2" x14ac:dyDescent="0.2">
      <c r="B2438" s="3"/>
    </row>
    <row r="2439" spans="2:2" x14ac:dyDescent="0.2">
      <c r="B2439" s="3"/>
    </row>
    <row r="2440" spans="2:2" x14ac:dyDescent="0.2">
      <c r="B2440" s="3"/>
    </row>
    <row r="2441" spans="2:2" x14ac:dyDescent="0.2">
      <c r="B2441" s="3"/>
    </row>
    <row r="2442" spans="2:2" x14ac:dyDescent="0.2">
      <c r="B2442" s="3"/>
    </row>
    <row r="2443" spans="2:2" x14ac:dyDescent="0.2">
      <c r="B2443" s="3"/>
    </row>
    <row r="2444" spans="2:2" x14ac:dyDescent="0.2">
      <c r="B2444" s="3"/>
    </row>
    <row r="2445" spans="2:2" x14ac:dyDescent="0.2">
      <c r="B2445" s="3"/>
    </row>
    <row r="2446" spans="2:2" x14ac:dyDescent="0.2">
      <c r="B2446" s="3"/>
    </row>
    <row r="2447" spans="2:2" x14ac:dyDescent="0.2">
      <c r="B2447" s="3"/>
    </row>
    <row r="2448" spans="2:2" x14ac:dyDescent="0.2">
      <c r="B2448" s="3"/>
    </row>
    <row r="2449" spans="2:2" x14ac:dyDescent="0.2">
      <c r="B2449" s="3"/>
    </row>
    <row r="2450" spans="2:2" x14ac:dyDescent="0.2">
      <c r="B2450" s="3"/>
    </row>
    <row r="2451" spans="2:2" x14ac:dyDescent="0.2">
      <c r="B2451" s="3"/>
    </row>
    <row r="2452" spans="2:2" x14ac:dyDescent="0.2">
      <c r="B2452" s="3"/>
    </row>
    <row r="2453" spans="2:2" x14ac:dyDescent="0.2">
      <c r="B2453" s="3"/>
    </row>
    <row r="2454" spans="2:2" x14ac:dyDescent="0.2">
      <c r="B2454" s="3"/>
    </row>
    <row r="2455" spans="2:2" x14ac:dyDescent="0.2">
      <c r="B2455" s="3"/>
    </row>
    <row r="2456" spans="2:2" x14ac:dyDescent="0.2">
      <c r="B2456" s="3"/>
    </row>
    <row r="2457" spans="2:2" x14ac:dyDescent="0.2">
      <c r="B2457" s="3"/>
    </row>
    <row r="2458" spans="2:2" x14ac:dyDescent="0.2">
      <c r="B2458" s="3"/>
    </row>
    <row r="2459" spans="2:2" x14ac:dyDescent="0.2">
      <c r="B2459" s="3"/>
    </row>
    <row r="2460" spans="2:2" x14ac:dyDescent="0.2">
      <c r="B2460" s="3"/>
    </row>
    <row r="2461" spans="2:2" x14ac:dyDescent="0.2">
      <c r="B2461" s="3"/>
    </row>
    <row r="2462" spans="2:2" x14ac:dyDescent="0.2">
      <c r="B2462" s="3"/>
    </row>
    <row r="2463" spans="2:2" x14ac:dyDescent="0.2">
      <c r="B2463" s="3"/>
    </row>
    <row r="2464" spans="2:2" x14ac:dyDescent="0.2">
      <c r="B2464" s="3"/>
    </row>
    <row r="2465" spans="2:2" x14ac:dyDescent="0.2">
      <c r="B2465" s="3"/>
    </row>
    <row r="2466" spans="2:2" x14ac:dyDescent="0.2">
      <c r="B2466" s="3"/>
    </row>
    <row r="2467" spans="2:2" x14ac:dyDescent="0.2">
      <c r="B2467" s="3"/>
    </row>
    <row r="2468" spans="2:2" x14ac:dyDescent="0.2">
      <c r="B2468" s="3"/>
    </row>
    <row r="2469" spans="2:2" x14ac:dyDescent="0.2">
      <c r="B2469" s="3"/>
    </row>
    <row r="2470" spans="2:2" x14ac:dyDescent="0.2">
      <c r="B2470" s="3"/>
    </row>
    <row r="2471" spans="2:2" x14ac:dyDescent="0.2">
      <c r="B2471" s="3"/>
    </row>
    <row r="2472" spans="2:2" x14ac:dyDescent="0.2">
      <c r="B2472" s="3"/>
    </row>
    <row r="2473" spans="2:2" x14ac:dyDescent="0.2">
      <c r="B2473" s="3"/>
    </row>
    <row r="2474" spans="2:2" x14ac:dyDescent="0.2">
      <c r="B2474" s="3"/>
    </row>
    <row r="2475" spans="2:2" x14ac:dyDescent="0.2">
      <c r="B2475" s="3"/>
    </row>
    <row r="2476" spans="2:2" x14ac:dyDescent="0.2">
      <c r="B2476" s="3"/>
    </row>
    <row r="2477" spans="2:2" x14ac:dyDescent="0.2">
      <c r="B2477" s="3"/>
    </row>
    <row r="2478" spans="2:2" x14ac:dyDescent="0.2">
      <c r="B2478" s="3"/>
    </row>
    <row r="2479" spans="2:2" x14ac:dyDescent="0.2">
      <c r="B2479" s="3"/>
    </row>
    <row r="2480" spans="2:2" x14ac:dyDescent="0.2">
      <c r="B2480" s="3"/>
    </row>
    <row r="2481" spans="2:2" x14ac:dyDescent="0.2">
      <c r="B2481" s="3"/>
    </row>
    <row r="2482" spans="2:2" x14ac:dyDescent="0.2">
      <c r="B2482" s="3"/>
    </row>
    <row r="2483" spans="2:2" x14ac:dyDescent="0.2">
      <c r="B2483" s="3"/>
    </row>
    <row r="2484" spans="2:2" x14ac:dyDescent="0.2">
      <c r="B2484" s="3"/>
    </row>
    <row r="2485" spans="2:2" x14ac:dyDescent="0.2">
      <c r="B2485" s="3"/>
    </row>
    <row r="2486" spans="2:2" x14ac:dyDescent="0.2">
      <c r="B2486" s="3"/>
    </row>
    <row r="2487" spans="2:2" x14ac:dyDescent="0.2">
      <c r="B2487" s="3"/>
    </row>
    <row r="2488" spans="2:2" x14ac:dyDescent="0.2">
      <c r="B2488" s="3"/>
    </row>
    <row r="2489" spans="2:2" x14ac:dyDescent="0.2">
      <c r="B2489" s="3"/>
    </row>
    <row r="2490" spans="2:2" x14ac:dyDescent="0.2">
      <c r="B2490" s="3"/>
    </row>
    <row r="2491" spans="2:2" x14ac:dyDescent="0.2">
      <c r="B2491" s="3"/>
    </row>
    <row r="2492" spans="2:2" x14ac:dyDescent="0.2">
      <c r="B2492" s="3"/>
    </row>
    <row r="2493" spans="2:2" x14ac:dyDescent="0.2">
      <c r="B2493" s="3"/>
    </row>
    <row r="2494" spans="2:2" x14ac:dyDescent="0.2">
      <c r="B2494" s="3"/>
    </row>
    <row r="2495" spans="2:2" x14ac:dyDescent="0.2">
      <c r="B2495" s="3"/>
    </row>
    <row r="2496" spans="2:2" x14ac:dyDescent="0.2">
      <c r="B2496" s="3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06"/>
  <sheetViews>
    <sheetView workbookViewId="0">
      <pane xSplit="1" ySplit="1" topLeftCell="L92" activePane="bottomRight" state="frozen"/>
      <selection pane="topRight" activeCell="B1" sqref="B1"/>
      <selection pane="bottomLeft" activeCell="A2" sqref="A2"/>
      <selection pane="bottomRight" activeCell="P90" sqref="P2:P90"/>
    </sheetView>
  </sheetViews>
  <sheetFormatPr defaultRowHeight="12.75" x14ac:dyDescent="0.2"/>
  <cols>
    <col min="1" max="1" width="9.140625" style="11"/>
    <col min="2" max="2" width="11.7109375" customWidth="1"/>
    <col min="3" max="3" width="10.140625" customWidth="1"/>
    <col min="4" max="4" width="11.28515625" customWidth="1"/>
    <col min="5" max="5" width="11.42578125" customWidth="1"/>
    <col min="6" max="6" width="10.140625" style="9" customWidth="1"/>
    <col min="7" max="7" width="10.140625" customWidth="1"/>
    <col min="8" max="8" width="10.140625" bestFit="1" customWidth="1"/>
    <col min="9" max="10" width="10.140625" customWidth="1"/>
    <col min="11" max="11" width="10" customWidth="1"/>
    <col min="12" max="15" width="10.140625" customWidth="1"/>
    <col min="16" max="16" width="11.140625" bestFit="1" customWidth="1"/>
    <col min="17" max="17" width="11.140625" customWidth="1"/>
    <col min="18" max="18" width="11.28515625" customWidth="1"/>
    <col min="19" max="20" width="10.140625" bestFit="1" customWidth="1"/>
    <col min="22" max="22" width="11.140625" bestFit="1" customWidth="1"/>
  </cols>
  <sheetData>
    <row r="1" spans="1:130" s="8" customFormat="1" x14ac:dyDescent="0.2"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  <c r="P1" s="8" t="s">
        <v>3</v>
      </c>
      <c r="R1" s="10">
        <v>34335</v>
      </c>
      <c r="S1" s="10">
        <v>34366</v>
      </c>
      <c r="T1" s="10">
        <v>34394</v>
      </c>
      <c r="U1" s="10">
        <v>34425</v>
      </c>
      <c r="V1" s="10">
        <v>34455</v>
      </c>
      <c r="W1" s="10">
        <v>34486</v>
      </c>
      <c r="X1" s="10">
        <v>34516</v>
      </c>
      <c r="Y1" s="10">
        <v>34547</v>
      </c>
      <c r="Z1" s="10">
        <v>34578</v>
      </c>
      <c r="AA1" s="10">
        <v>34608</v>
      </c>
      <c r="AB1" s="10">
        <v>34639</v>
      </c>
      <c r="AC1" s="10">
        <v>34669</v>
      </c>
      <c r="AD1" s="10">
        <v>34700</v>
      </c>
      <c r="AE1" s="10">
        <v>34731</v>
      </c>
      <c r="AF1" s="10">
        <v>34759</v>
      </c>
      <c r="AG1" s="10">
        <v>34790</v>
      </c>
      <c r="AH1" s="10">
        <v>34820</v>
      </c>
      <c r="AI1" s="10">
        <v>34851</v>
      </c>
      <c r="AJ1" s="10">
        <v>34881</v>
      </c>
      <c r="AK1" s="10">
        <v>34912</v>
      </c>
      <c r="AL1" s="10">
        <v>34943</v>
      </c>
      <c r="AM1" s="10">
        <v>34973</v>
      </c>
      <c r="AN1" s="10">
        <v>35004</v>
      </c>
      <c r="AO1" s="10">
        <v>35034</v>
      </c>
      <c r="AP1" s="10">
        <v>35065</v>
      </c>
      <c r="AQ1" s="10">
        <v>35096</v>
      </c>
      <c r="AR1" s="10">
        <v>35125</v>
      </c>
      <c r="AS1" s="10">
        <v>35156</v>
      </c>
      <c r="AT1" s="10">
        <v>35186</v>
      </c>
      <c r="AU1" s="10">
        <v>35217</v>
      </c>
      <c r="AV1" s="10">
        <v>35247</v>
      </c>
      <c r="AW1" s="10">
        <v>35278</v>
      </c>
      <c r="AX1" s="10">
        <v>35309</v>
      </c>
      <c r="AY1" s="10">
        <v>35339</v>
      </c>
      <c r="AZ1" s="10">
        <v>35370</v>
      </c>
      <c r="BA1" s="10">
        <v>35400</v>
      </c>
      <c r="BB1" s="10">
        <v>35431</v>
      </c>
      <c r="BC1" s="10">
        <v>35462</v>
      </c>
      <c r="BD1" s="10">
        <v>35490</v>
      </c>
      <c r="BE1" s="10">
        <v>35521</v>
      </c>
      <c r="BF1" s="10">
        <v>35551</v>
      </c>
      <c r="BG1" s="10">
        <v>35582</v>
      </c>
      <c r="BH1" s="10">
        <v>35612</v>
      </c>
      <c r="BI1" s="10">
        <v>35643</v>
      </c>
      <c r="BJ1" s="10">
        <v>35674</v>
      </c>
      <c r="BK1" s="10">
        <v>35704</v>
      </c>
      <c r="BL1" s="10">
        <v>35735</v>
      </c>
      <c r="BM1" s="10">
        <v>35765</v>
      </c>
      <c r="BN1" s="10">
        <v>35796</v>
      </c>
      <c r="BO1" s="10">
        <v>35827</v>
      </c>
      <c r="BP1" s="10">
        <v>35855</v>
      </c>
      <c r="BQ1" s="10">
        <v>35886</v>
      </c>
      <c r="BR1" s="10">
        <v>35916</v>
      </c>
      <c r="BS1" s="10">
        <v>35947</v>
      </c>
      <c r="BT1" s="10">
        <v>35977</v>
      </c>
      <c r="BU1" s="10">
        <v>36008</v>
      </c>
      <c r="BV1" s="10">
        <v>36039</v>
      </c>
      <c r="BW1" s="10">
        <v>36069</v>
      </c>
      <c r="BX1" s="10">
        <v>36100</v>
      </c>
      <c r="BY1" s="10">
        <v>36130</v>
      </c>
      <c r="BZ1" s="10">
        <v>36161</v>
      </c>
      <c r="CA1" s="10">
        <v>36192</v>
      </c>
      <c r="CB1" s="10">
        <v>36220</v>
      </c>
      <c r="CC1" s="10">
        <v>36251</v>
      </c>
      <c r="CD1" s="10">
        <v>36281</v>
      </c>
      <c r="CE1" s="10">
        <v>36312</v>
      </c>
      <c r="CF1" s="10">
        <v>36342</v>
      </c>
      <c r="CG1" s="10">
        <v>36373</v>
      </c>
      <c r="CH1" s="10">
        <v>36404</v>
      </c>
      <c r="CI1" s="10">
        <v>36434</v>
      </c>
      <c r="CJ1" s="10">
        <v>36465</v>
      </c>
      <c r="CK1" s="10">
        <v>36495</v>
      </c>
      <c r="CL1" s="10">
        <v>36526</v>
      </c>
      <c r="CM1" s="10">
        <v>36557</v>
      </c>
      <c r="CN1" s="10">
        <v>36586</v>
      </c>
      <c r="CO1" s="10">
        <v>36617</v>
      </c>
      <c r="CP1" s="10">
        <v>36647</v>
      </c>
      <c r="CQ1" s="10">
        <v>36678</v>
      </c>
      <c r="CR1" s="10">
        <v>36708</v>
      </c>
      <c r="CS1" s="10">
        <v>36739</v>
      </c>
      <c r="CT1" s="10">
        <v>36770</v>
      </c>
      <c r="CU1" s="10">
        <v>36800</v>
      </c>
      <c r="CV1" s="10">
        <v>36831</v>
      </c>
      <c r="CW1" s="10">
        <v>36861</v>
      </c>
      <c r="CX1" s="10">
        <v>36892</v>
      </c>
      <c r="CY1" s="10">
        <v>36923</v>
      </c>
      <c r="CZ1" s="10">
        <v>36951</v>
      </c>
      <c r="DA1" s="10">
        <v>36982</v>
      </c>
      <c r="DB1" s="10">
        <v>37012</v>
      </c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</row>
    <row r="2" spans="1:130" x14ac:dyDescent="0.2">
      <c r="A2" s="10">
        <v>34335</v>
      </c>
      <c r="B2" s="1">
        <f>VLOOKUP(A2,'[1]1850-1930'!$A$648:$C$757,3,0)</f>
        <v>248230</v>
      </c>
      <c r="C2" s="1">
        <f>VLOOKUP($A2,'[2]1931-1950'!$A$648:$C$757,3,0)</f>
        <v>22881098</v>
      </c>
      <c r="D2" s="1">
        <f>VLOOKUP(A2,'[3]1951-1956'!$A$648:$C$757,3,0)</f>
        <v>6809465</v>
      </c>
      <c r="E2" s="1">
        <f>VLOOKUP(A2,'[4]1957-1960'!$A$648:$C$757,3,0)</f>
        <v>5047328</v>
      </c>
      <c r="F2" s="13">
        <f>VLOOKUP(A2,'[5]1961-1965'!$A$600:$C$709,3,0)</f>
        <v>10172247</v>
      </c>
      <c r="G2" s="1">
        <f>VLOOKUP(A2,'[6]1966-1968'!$A$520:$C$629,3,0)</f>
        <v>10865343</v>
      </c>
      <c r="H2" s="1">
        <f>VLOOKUP(A2,'[7]1969-1970'!$A$472:$C$581,3,0)</f>
        <v>10549805</v>
      </c>
      <c r="I2" s="1">
        <f>VLOOKUP(A2,'[8]1971-1973'!$A$448:$C$557,3,0)</f>
        <v>6445980</v>
      </c>
      <c r="J2" s="1">
        <f>VLOOKUP(A2,'[9]1974-1977'!$A$402:$C$511,3,0)</f>
        <v>15909059</v>
      </c>
      <c r="K2" s="1">
        <f>VLOOKUP(A2,'[10]1978-1980'!$A$328:$C$437,3,0)</f>
        <v>10003250</v>
      </c>
      <c r="L2" s="1">
        <f>VLOOKUP(A2,'[11]1981-1983'!$A$285:$C$394,3,0)</f>
        <v>11903271</v>
      </c>
      <c r="M2" s="1">
        <f>VLOOKUP(A2,'[12]1984-1986'!$A$237:$C$346,3,0)</f>
        <v>9784756</v>
      </c>
      <c r="N2" s="1">
        <f>VLOOKUP(A2,'[13]1987-1990'!$A$215:$C$324,3,0)</f>
        <v>27013715</v>
      </c>
      <c r="O2" s="1">
        <f>VLOOKUP(A2,'[14]1991-1993'!$A$125:$C$234,3,0)</f>
        <v>24893438</v>
      </c>
      <c r="P2" s="1">
        <f>SUM(B2:O2)</f>
        <v>172526985</v>
      </c>
      <c r="Q2" s="1"/>
      <c r="R2" s="1">
        <f>VLOOKUP(A2,[15]jan!$A$66:$C$175,3,0)</f>
        <v>2552255</v>
      </c>
      <c r="S2" s="1"/>
      <c r="T2" s="1"/>
      <c r="V2" s="1"/>
    </row>
    <row r="3" spans="1:130" x14ac:dyDescent="0.2">
      <c r="A3" s="10">
        <v>34366</v>
      </c>
      <c r="B3" s="1">
        <f>VLOOKUP(A3,'[1]1850-1930'!$A$648:$C$757,3,0)</f>
        <v>228572</v>
      </c>
      <c r="C3" s="1">
        <f>VLOOKUP($A3,'[2]1931-1950'!$A$648:$C$757,3,0)</f>
        <v>21045256</v>
      </c>
      <c r="D3" s="1">
        <f>VLOOKUP(A3,'[3]1951-1956'!$A$648:$C$757,3,0)</f>
        <v>6019022</v>
      </c>
      <c r="E3" s="1">
        <f>VLOOKUP(A3,'[4]1957-1960'!$A$648:$C$757,3,0)</f>
        <v>4588687</v>
      </c>
      <c r="F3" s="13">
        <f>VLOOKUP(A3,'[5]1961-1965'!$A$600:$C$709,3,0)</f>
        <v>9157581</v>
      </c>
      <c r="G3" s="1">
        <f>VLOOKUP(A3,'[6]1966-1968'!$A$520:$C$629,3,0)</f>
        <v>9492293</v>
      </c>
      <c r="H3" s="1">
        <f>VLOOKUP(A3,'[7]1969-1970'!$A$472:$C$581,3,0)</f>
        <v>9915077</v>
      </c>
      <c r="I3" s="1">
        <f>VLOOKUP(A3,'[8]1971-1973'!$A$448:$C$557,3,0)</f>
        <v>5892353</v>
      </c>
      <c r="J3" s="1">
        <f>VLOOKUP(A3,'[9]1974-1977'!$A$402:$C$511,3,0)</f>
        <v>14287969</v>
      </c>
      <c r="K3" s="1">
        <f>VLOOKUP(A3,'[10]1978-1980'!$A$328:$C$437,3,0)</f>
        <v>9238870</v>
      </c>
      <c r="L3" s="1">
        <f>VLOOKUP(A3,'[11]1981-1983'!$A$285:$C$394,3,0)</f>
        <v>10495872</v>
      </c>
      <c r="M3" s="1">
        <f>VLOOKUP(A3,'[12]1984-1986'!$A$237:$C$346,3,0)</f>
        <v>9036513</v>
      </c>
      <c r="N3" s="1">
        <f>VLOOKUP(A3,'[13]1987-1990'!$A$215:$C$324,3,0)</f>
        <v>24807399</v>
      </c>
      <c r="O3" s="1">
        <f>VLOOKUP(A3,'[14]1991-1993'!$A$125:$C$234,3,0)</f>
        <v>21722402</v>
      </c>
      <c r="P3" s="1">
        <f t="shared" ref="P3:P66" si="0">SUM(B3:O3)</f>
        <v>155927866</v>
      </c>
      <c r="Q3" s="1"/>
      <c r="R3" s="1">
        <f>VLOOKUP(A3,[15]jan!$A$66:$C$175,3,0)</f>
        <v>2975399</v>
      </c>
      <c r="S3" s="1">
        <f>VLOOKUP(A3,[16]feb!$A$72:$C$180,3,0)</f>
        <v>538900</v>
      </c>
      <c r="T3" s="1"/>
      <c r="V3" s="1"/>
    </row>
    <row r="4" spans="1:130" x14ac:dyDescent="0.2">
      <c r="A4" s="10">
        <v>34394</v>
      </c>
      <c r="B4" s="1">
        <f>VLOOKUP(A4,'[1]1850-1930'!$A$648:$C$757,3,0)</f>
        <v>253763</v>
      </c>
      <c r="C4" s="1">
        <f>VLOOKUP($A4,'[2]1931-1950'!$A$648:$C$757,3,0)</f>
        <v>24071157</v>
      </c>
      <c r="D4" s="1">
        <f>VLOOKUP(A4,'[3]1951-1956'!$A$648:$C$757,3,0)</f>
        <v>6784875</v>
      </c>
      <c r="E4" s="1">
        <f>VLOOKUP(A4,'[4]1957-1960'!$A$648:$C$757,3,0)</f>
        <v>5045929</v>
      </c>
      <c r="F4" s="13">
        <f>VLOOKUP(A4,'[5]1961-1965'!$A$600:$C$709,3,0)</f>
        <v>10104725</v>
      </c>
      <c r="G4" s="1">
        <f>VLOOKUP(A4,'[6]1966-1968'!$A$520:$C$629,3,0)</f>
        <v>10853287</v>
      </c>
      <c r="H4" s="1">
        <f>VLOOKUP(A4,'[7]1969-1970'!$A$472:$C$581,3,0)</f>
        <v>10941155</v>
      </c>
      <c r="I4" s="1">
        <f>VLOOKUP(A4,'[8]1971-1973'!$A$448:$C$557,3,0)</f>
        <v>6715247</v>
      </c>
      <c r="J4" s="1">
        <f>VLOOKUP(A4,'[9]1974-1977'!$A$402:$C$511,3,0)</f>
        <v>15873022</v>
      </c>
      <c r="K4" s="1">
        <f>VLOOKUP(A4,'[10]1978-1980'!$A$328:$C$437,3,0)</f>
        <v>10304560</v>
      </c>
      <c r="L4" s="1">
        <f>VLOOKUP(A4,'[11]1981-1983'!$A$285:$C$394,3,0)</f>
        <v>11534384</v>
      </c>
      <c r="M4" s="1">
        <f>VLOOKUP(A4,'[12]1984-1986'!$A$237:$C$346,3,0)</f>
        <v>9932188</v>
      </c>
      <c r="N4" s="1">
        <f>VLOOKUP(A4,'[13]1987-1990'!$A$215:$C$324,3,0)</f>
        <v>27250386</v>
      </c>
      <c r="O4" s="1">
        <f>VLOOKUP(A4,'[14]1991-1993'!$A$125:$C$234,3,0)</f>
        <v>23868748</v>
      </c>
      <c r="P4" s="1">
        <f t="shared" si="0"/>
        <v>173533426</v>
      </c>
      <c r="Q4" s="1"/>
      <c r="R4" s="1">
        <f>VLOOKUP(A4,[15]jan!$A$66:$C$175,3,0)</f>
        <v>3395210</v>
      </c>
      <c r="S4" s="1">
        <f>VLOOKUP(A4,[16]feb!$A$72:$C$180,3,0)</f>
        <v>872632</v>
      </c>
      <c r="T4" s="1">
        <f>VLOOKUP(A4,[17]march!$A$58:$C$165,3,0)</f>
        <v>1043543</v>
      </c>
      <c r="V4" s="1"/>
    </row>
    <row r="5" spans="1:130" x14ac:dyDescent="0.2">
      <c r="A5" s="10">
        <v>34425</v>
      </c>
      <c r="B5" s="1">
        <f>VLOOKUP(A5,'[1]1850-1930'!$A$648:$C$757,3,0)</f>
        <v>239927</v>
      </c>
      <c r="C5" s="1">
        <f>VLOOKUP($A5,'[2]1931-1950'!$A$648:$C$757,3,0)</f>
        <v>22993117</v>
      </c>
      <c r="D5" s="1">
        <f>VLOOKUP(A5,'[3]1951-1956'!$A$648:$C$757,3,0)</f>
        <v>6539944</v>
      </c>
      <c r="E5" s="1">
        <f>VLOOKUP(A5,'[4]1957-1960'!$A$648:$C$757,3,0)</f>
        <v>4871604</v>
      </c>
      <c r="F5" s="13">
        <f>VLOOKUP(A5,'[5]1961-1965'!$A$600:$C$709,3,0)</f>
        <v>8831764</v>
      </c>
      <c r="G5" s="1">
        <f>VLOOKUP(A5,'[6]1966-1968'!$A$520:$C$629,3,0)</f>
        <v>10440269</v>
      </c>
      <c r="H5" s="1">
        <f>VLOOKUP(A5,'[7]1969-1970'!$A$472:$C$581,3,0)</f>
        <v>10624757</v>
      </c>
      <c r="I5" s="1">
        <f>VLOOKUP(A5,'[8]1971-1973'!$A$448:$C$557,3,0)</f>
        <v>6414944</v>
      </c>
      <c r="J5" s="1">
        <f>VLOOKUP(A5,'[9]1974-1977'!$A$402:$C$511,3,0)</f>
        <v>15208418</v>
      </c>
      <c r="K5" s="1">
        <f>VLOOKUP(A5,'[10]1978-1980'!$A$328:$C$437,3,0)</f>
        <v>9899771</v>
      </c>
      <c r="L5" s="1">
        <f>VLOOKUP(A5,'[11]1981-1983'!$A$285:$C$394,3,0)</f>
        <v>11112219</v>
      </c>
      <c r="M5" s="1">
        <f>VLOOKUP(A5,'[12]1984-1986'!$A$237:$C$346,3,0)</f>
        <v>9614125</v>
      </c>
      <c r="N5" s="1">
        <f>VLOOKUP(A5,'[13]1987-1990'!$A$215:$C$324,3,0)</f>
        <v>25572863</v>
      </c>
      <c r="O5" s="1">
        <f>VLOOKUP(A5,'[14]1991-1993'!$A$125:$C$234,3,0)</f>
        <v>21896092</v>
      </c>
      <c r="P5" s="1">
        <f t="shared" si="0"/>
        <v>164259814</v>
      </c>
      <c r="Q5" s="1"/>
      <c r="R5" s="1">
        <f>VLOOKUP(A5,[15]jan!$A$66:$C$175,3,0)</f>
        <v>3356258</v>
      </c>
      <c r="S5" s="1">
        <f>VLOOKUP(A5,[16]feb!$A$72:$C$180,3,0)</f>
        <v>944818</v>
      </c>
      <c r="T5" s="1">
        <f>VLOOKUP(A5,[17]march!$A$58:$C$165,3,0)</f>
        <v>1736604</v>
      </c>
      <c r="U5">
        <f>VLOOKUP(A5,[18]apr!$A$71:$C$177,3,0)</f>
        <v>940255</v>
      </c>
      <c r="V5" s="1"/>
    </row>
    <row r="6" spans="1:130" x14ac:dyDescent="0.2">
      <c r="A6" s="10">
        <v>34455</v>
      </c>
      <c r="B6" s="1">
        <f>VLOOKUP(A6,'[1]1850-1930'!$A$648:$C$757,3,0)</f>
        <v>243422</v>
      </c>
      <c r="C6" s="1">
        <f>VLOOKUP($A6,'[2]1931-1950'!$A$648:$C$757,3,0)</f>
        <v>23434135</v>
      </c>
      <c r="D6" s="1">
        <f>VLOOKUP(A6,'[3]1951-1956'!$A$648:$C$757,3,0)</f>
        <v>6598669</v>
      </c>
      <c r="E6" s="1">
        <f>VLOOKUP(A6,'[4]1957-1960'!$A$648:$C$757,3,0)</f>
        <v>5101924</v>
      </c>
      <c r="F6" s="13">
        <f>VLOOKUP(A6,'[5]1961-1965'!$A$600:$C$709,3,0)</f>
        <v>10041622</v>
      </c>
      <c r="G6" s="1">
        <f>VLOOKUP(A6,'[6]1966-1968'!$A$520:$C$629,3,0)</f>
        <v>10591283</v>
      </c>
      <c r="H6" s="1">
        <f>VLOOKUP(A6,'[7]1969-1970'!$A$472:$C$581,3,0)</f>
        <v>10757138</v>
      </c>
      <c r="I6" s="1">
        <f>VLOOKUP(A6,'[8]1971-1973'!$A$448:$C$557,3,0)</f>
        <v>6302209</v>
      </c>
      <c r="J6" s="1">
        <f>VLOOKUP(A6,'[9]1974-1977'!$A$402:$C$511,3,0)</f>
        <v>15065961</v>
      </c>
      <c r="K6" s="1">
        <f>VLOOKUP(A6,'[10]1978-1980'!$A$328:$C$437,3,0)</f>
        <v>9915819</v>
      </c>
      <c r="L6" s="1">
        <f>VLOOKUP(A6,'[11]1981-1983'!$A$285:$C$394,3,0)</f>
        <v>10651432</v>
      </c>
      <c r="M6" s="1">
        <f>VLOOKUP(A6,'[12]1984-1986'!$A$237:$C$346,3,0)</f>
        <v>9301167</v>
      </c>
      <c r="N6" s="1">
        <f>VLOOKUP(A6,'[13]1987-1990'!$A$215:$C$324,3,0)</f>
        <v>26031781</v>
      </c>
      <c r="O6" s="1">
        <f>VLOOKUP(A6,'[14]1991-1993'!$A$125:$C$234,3,0)</f>
        <v>21569526</v>
      </c>
      <c r="P6" s="1">
        <f t="shared" si="0"/>
        <v>165606088</v>
      </c>
      <c r="Q6" s="1"/>
      <c r="R6" s="1">
        <f>VLOOKUP(A6,[15]jan!$A$66:$C$175,3,0)</f>
        <v>3187272</v>
      </c>
      <c r="S6" s="1">
        <f>VLOOKUP(A6,[16]feb!$A$72:$C$180,3,0)</f>
        <v>990441</v>
      </c>
      <c r="T6" s="1">
        <f>VLOOKUP(A6,[17]march!$A$58:$C$165,3,0)</f>
        <v>1643180</v>
      </c>
      <c r="U6">
        <f>VLOOKUP(A6,[18]apr!$A$71:$C$177,3,0)</f>
        <v>1781695</v>
      </c>
      <c r="V6" s="1">
        <f>VLOOKUP(A6,[19]may!$A$56:$D$161,3,0)</f>
        <v>863375</v>
      </c>
    </row>
    <row r="7" spans="1:130" x14ac:dyDescent="0.2">
      <c r="A7" s="10">
        <v>34486</v>
      </c>
      <c r="B7" s="1">
        <f>VLOOKUP(A7,'[1]1850-1930'!$A$648:$C$757,3,0)</f>
        <v>224082</v>
      </c>
      <c r="C7" s="1">
        <f>VLOOKUP($A7,'[2]1931-1950'!$A$648:$C$757,3,0)</f>
        <v>23769592</v>
      </c>
      <c r="D7" s="1">
        <f>VLOOKUP(A7,'[3]1951-1956'!$A$648:$C$757,3,0)</f>
        <v>6854603</v>
      </c>
      <c r="E7" s="1">
        <f>VLOOKUP(A7,'[4]1957-1960'!$A$648:$C$757,3,0)</f>
        <v>4923729</v>
      </c>
      <c r="F7" s="13">
        <f>VLOOKUP(A7,'[5]1961-1965'!$A$600:$C$709,3,0)</f>
        <v>9831863</v>
      </c>
      <c r="G7" s="1">
        <f>VLOOKUP(A7,'[6]1966-1968'!$A$520:$C$629,3,0)</f>
        <v>10477537</v>
      </c>
      <c r="H7" s="1">
        <f>VLOOKUP(A7,'[7]1969-1970'!$A$472:$C$581,3,0)</f>
        <v>10405838</v>
      </c>
      <c r="I7" s="1">
        <f>VLOOKUP(A7,'[8]1971-1973'!$A$448:$C$557,3,0)</f>
        <v>6017141</v>
      </c>
      <c r="J7" s="1">
        <f>VLOOKUP(A7,'[9]1974-1977'!$A$402:$C$511,3,0)</f>
        <v>14259245</v>
      </c>
      <c r="K7" s="1">
        <f>VLOOKUP(A7,'[10]1978-1980'!$A$328:$C$437,3,0)</f>
        <v>9259252</v>
      </c>
      <c r="L7" s="1">
        <f>VLOOKUP(A7,'[11]1981-1983'!$A$285:$C$394,3,0)</f>
        <v>10020344</v>
      </c>
      <c r="M7" s="1">
        <f>VLOOKUP(A7,'[12]1984-1986'!$A$237:$C$346,3,0)</f>
        <v>9129217</v>
      </c>
      <c r="N7" s="1">
        <f>VLOOKUP(A7,'[13]1987-1990'!$A$215:$C$324,3,0)</f>
        <v>24703376</v>
      </c>
      <c r="O7" s="1">
        <f>VLOOKUP(A7,'[14]1991-1993'!$A$125:$C$234,3,0)</f>
        <v>20122021</v>
      </c>
      <c r="P7" s="1">
        <f t="shared" si="0"/>
        <v>159997840</v>
      </c>
      <c r="Q7" s="1"/>
      <c r="R7" s="1">
        <f>VLOOKUP(A7,[15]jan!$A$66:$C$175,3,0)</f>
        <v>3003168</v>
      </c>
      <c r="S7" s="1">
        <f>VLOOKUP(A7,[16]feb!$A$72:$C$180,3,0)</f>
        <v>872087</v>
      </c>
      <c r="T7" s="1">
        <f>VLOOKUP(A7,[17]march!$A$58:$C$165,3,0)</f>
        <v>1344381</v>
      </c>
      <c r="U7">
        <f>VLOOKUP(A7,[18]apr!$A$71:$C$177,3,0)</f>
        <v>1531347</v>
      </c>
      <c r="V7" s="1">
        <f>VLOOKUP(A7,[19]may!$A$56:$D$161,3,0)</f>
        <v>1334079</v>
      </c>
      <c r="W7">
        <f>VLOOKUP(A7,[20]june!$A$55:$C$159,3,0)</f>
        <v>1126091</v>
      </c>
    </row>
    <row r="8" spans="1:130" x14ac:dyDescent="0.2">
      <c r="A8" s="10">
        <v>34516</v>
      </c>
      <c r="B8" s="1">
        <f>VLOOKUP(A8,'[1]1850-1930'!$A$648:$C$757,3,0)</f>
        <v>233361</v>
      </c>
      <c r="C8" s="1">
        <f>VLOOKUP($A8,'[2]1931-1950'!$A$648:$C$757,3,0)</f>
        <v>24497214</v>
      </c>
      <c r="D8" s="1">
        <f>VLOOKUP(A8,'[3]1951-1956'!$A$648:$C$757,3,0)</f>
        <v>7187956</v>
      </c>
      <c r="E8" s="1">
        <f>VLOOKUP(A8,'[4]1957-1960'!$A$648:$C$757,3,0)</f>
        <v>5121597</v>
      </c>
      <c r="F8" s="13">
        <f>VLOOKUP(A8,'[5]1961-1965'!$A$600:$C$709,3,0)</f>
        <v>10223943</v>
      </c>
      <c r="G8" s="1">
        <f>VLOOKUP(A8,'[6]1966-1968'!$A$520:$C$629,3,0)</f>
        <v>10998232</v>
      </c>
      <c r="H8" s="1">
        <f>VLOOKUP(A8,'[7]1969-1970'!$A$472:$C$581,3,0)</f>
        <v>10556516</v>
      </c>
      <c r="I8" s="1">
        <f>VLOOKUP(A8,'[8]1971-1973'!$A$448:$C$557,3,0)</f>
        <v>6225136</v>
      </c>
      <c r="J8" s="1">
        <f>VLOOKUP(A8,'[9]1974-1977'!$A$402:$C$511,3,0)</f>
        <v>14820166</v>
      </c>
      <c r="K8" s="1">
        <f>VLOOKUP(A8,'[10]1978-1980'!$A$328:$C$437,3,0)</f>
        <v>9487612</v>
      </c>
      <c r="L8" s="1">
        <f>VLOOKUP(A8,'[11]1981-1983'!$A$285:$C$394,3,0)</f>
        <v>10620788</v>
      </c>
      <c r="M8" s="1">
        <f>VLOOKUP(A8,'[12]1984-1986'!$A$237:$C$346,3,0)</f>
        <v>9281419</v>
      </c>
      <c r="N8" s="1">
        <f>VLOOKUP(A8,'[13]1987-1990'!$A$215:$C$324,3,0)</f>
        <v>26241898</v>
      </c>
      <c r="O8" s="1">
        <f>VLOOKUP(A8,'[14]1991-1993'!$A$125:$C$234,3,0)</f>
        <v>20727819</v>
      </c>
      <c r="P8" s="1">
        <f t="shared" si="0"/>
        <v>166223657</v>
      </c>
      <c r="Q8" s="1"/>
      <c r="R8" s="1">
        <f>VLOOKUP(A8,[15]jan!$A$66:$C$175,3,0)</f>
        <v>3289060</v>
      </c>
      <c r="S8" s="1">
        <f>VLOOKUP(A8,[16]feb!$A$72:$C$180,3,0)</f>
        <v>830464</v>
      </c>
      <c r="T8" s="1">
        <f>VLOOKUP(A8,[17]march!$A$58:$C$165,3,0)</f>
        <v>1423116</v>
      </c>
      <c r="U8">
        <f>VLOOKUP(A8,[18]apr!$A$71:$C$177,3,0)</f>
        <v>1581340</v>
      </c>
      <c r="V8" s="1">
        <f>VLOOKUP(A8,[19]may!$A$56:$D$161,3,0)</f>
        <v>1404641</v>
      </c>
      <c r="W8">
        <f>VLOOKUP(A8,[20]june!$A$55:$C$159,3,0)</f>
        <v>1880690</v>
      </c>
      <c r="X8">
        <f>VLOOKUP($A8,[21]july!$A$71:$C$174,3,0)</f>
        <v>734107</v>
      </c>
    </row>
    <row r="9" spans="1:130" x14ac:dyDescent="0.2">
      <c r="A9" s="10">
        <v>34547</v>
      </c>
      <c r="B9" s="1">
        <f>VLOOKUP(A9,'[1]1850-1930'!$A$648:$C$757,3,0)</f>
        <v>234699</v>
      </c>
      <c r="C9" s="1">
        <f>VLOOKUP($A9,'[2]1931-1950'!$A$648:$C$757,3,0)</f>
        <v>23819237</v>
      </c>
      <c r="D9" s="1">
        <f>VLOOKUP(A9,'[3]1951-1956'!$A$648:$C$757,3,0)</f>
        <v>7049245</v>
      </c>
      <c r="E9" s="1">
        <f>VLOOKUP(A9,'[4]1957-1960'!$A$648:$C$757,3,0)</f>
        <v>5069459</v>
      </c>
      <c r="F9" s="13">
        <f>VLOOKUP(A9,'[5]1961-1965'!$A$600:$C$709,3,0)</f>
        <v>10219708</v>
      </c>
      <c r="G9" s="1">
        <f>VLOOKUP(A9,'[6]1966-1968'!$A$520:$C$629,3,0)</f>
        <v>10867381</v>
      </c>
      <c r="H9" s="1">
        <f>VLOOKUP(A9,'[7]1969-1970'!$A$472:$C$581,3,0)</f>
        <v>10688799</v>
      </c>
      <c r="I9" s="1">
        <f>VLOOKUP(A9,'[8]1971-1973'!$A$448:$C$557,3,0)</f>
        <v>6183327</v>
      </c>
      <c r="J9" s="1">
        <f>VLOOKUP(A9,'[9]1974-1977'!$A$402:$C$511,3,0)</f>
        <v>14796713</v>
      </c>
      <c r="K9" s="1">
        <f>VLOOKUP(A9,'[10]1978-1980'!$A$328:$C$437,3,0)</f>
        <v>9378024</v>
      </c>
      <c r="L9" s="1">
        <f>VLOOKUP(A9,'[11]1981-1983'!$A$285:$C$394,3,0)</f>
        <v>10296541</v>
      </c>
      <c r="M9" s="1">
        <f>VLOOKUP(A9,'[12]1984-1986'!$A$237:$C$346,3,0)</f>
        <v>9320990</v>
      </c>
      <c r="N9" s="1">
        <f>VLOOKUP(A9,'[13]1987-1990'!$A$215:$C$324,3,0)</f>
        <v>25810773</v>
      </c>
      <c r="O9" s="1">
        <f>VLOOKUP(A9,'[14]1991-1993'!$A$125:$C$234,3,0)</f>
        <v>20080192</v>
      </c>
      <c r="P9" s="1">
        <f t="shared" si="0"/>
        <v>163815088</v>
      </c>
      <c r="Q9" s="1"/>
      <c r="R9" s="1">
        <f>VLOOKUP(A9,[15]jan!$A$66:$C$175,3,0)</f>
        <v>3138991</v>
      </c>
      <c r="S9" s="1">
        <f>VLOOKUP(A9,[16]feb!$A$72:$C$180,3,0)</f>
        <v>783009</v>
      </c>
      <c r="T9" s="1">
        <f>VLOOKUP(A9,[17]march!$A$58:$C$165,3,0)</f>
        <v>1364310</v>
      </c>
      <c r="U9">
        <f>VLOOKUP(A9,[18]apr!$A$71:$C$177,3,0)</f>
        <v>1501681</v>
      </c>
      <c r="V9" s="1">
        <f>VLOOKUP(A9,[19]may!$A$56:$D$161,3,0)</f>
        <v>1304438</v>
      </c>
      <c r="W9">
        <f>VLOOKUP(A9,[20]june!$A$55:$C$159,3,0)</f>
        <v>1806027</v>
      </c>
      <c r="X9">
        <f>VLOOKUP($A9,[21]july!$A$71:$C$174,3,0)</f>
        <v>1196912</v>
      </c>
      <c r="Y9">
        <f>VLOOKUP($A9,[22]august!$A$55:$C$157,3,0)</f>
        <v>857668</v>
      </c>
    </row>
    <row r="10" spans="1:130" x14ac:dyDescent="0.2">
      <c r="A10" s="10">
        <v>34578</v>
      </c>
      <c r="B10" s="1">
        <f>VLOOKUP(A10,'[1]1850-1930'!$A$648:$C$757,3,0)</f>
        <v>230498</v>
      </c>
      <c r="C10" s="1">
        <f>VLOOKUP($A10,'[2]1931-1950'!$A$648:$C$757,3,0)</f>
        <v>24147324</v>
      </c>
      <c r="D10" s="1">
        <f>VLOOKUP(A10,'[3]1951-1956'!$A$648:$C$757,3,0)</f>
        <v>6594452</v>
      </c>
      <c r="E10" s="1">
        <f>VLOOKUP(A10,'[4]1957-1960'!$A$648:$C$757,3,0)</f>
        <v>4684879</v>
      </c>
      <c r="F10" s="13">
        <f>VLOOKUP(A10,'[5]1961-1965'!$A$600:$C$709,3,0)</f>
        <v>9714577</v>
      </c>
      <c r="G10" s="1">
        <f>VLOOKUP(A10,'[6]1966-1968'!$A$520:$C$629,3,0)</f>
        <v>10161497</v>
      </c>
      <c r="H10" s="1">
        <f>VLOOKUP(A10,'[7]1969-1970'!$A$472:$C$581,3,0)</f>
        <v>10213349</v>
      </c>
      <c r="I10" s="1">
        <f>VLOOKUP(A10,'[8]1971-1973'!$A$448:$C$557,3,0)</f>
        <v>6037214</v>
      </c>
      <c r="J10" s="1">
        <f>VLOOKUP(A10,'[9]1974-1977'!$A$402:$C$511,3,0)</f>
        <v>13944235</v>
      </c>
      <c r="K10" s="1">
        <f>VLOOKUP(A10,'[10]1978-1980'!$A$328:$C$437,3,0)</f>
        <v>9416424</v>
      </c>
      <c r="L10" s="1">
        <f>VLOOKUP(A10,'[11]1981-1983'!$A$285:$C$394,3,0)</f>
        <v>9519177</v>
      </c>
      <c r="M10" s="1">
        <f>VLOOKUP(A10,'[12]1984-1986'!$A$237:$C$346,3,0)</f>
        <v>8756744</v>
      </c>
      <c r="N10" s="1">
        <f>VLOOKUP(A10,'[13]1987-1990'!$A$215:$C$324,3,0)</f>
        <v>23618857</v>
      </c>
      <c r="O10" s="1">
        <f>VLOOKUP(A10,'[14]1991-1993'!$A$125:$C$234,3,0)</f>
        <v>18085941</v>
      </c>
      <c r="P10" s="1">
        <f t="shared" si="0"/>
        <v>155125168</v>
      </c>
      <c r="Q10" s="1"/>
      <c r="R10" s="1">
        <f>VLOOKUP(A10,[15]jan!$A$66:$C$175,3,0)</f>
        <v>2821456</v>
      </c>
      <c r="S10" s="1">
        <f>VLOOKUP(A10,[16]feb!$A$72:$C$180,3,0)</f>
        <v>717155</v>
      </c>
      <c r="T10" s="1">
        <f>VLOOKUP(A10,[17]march!$A$58:$C$165,3,0)</f>
        <v>1282216</v>
      </c>
      <c r="U10">
        <f>VLOOKUP(A10,[18]apr!$A$71:$C$177,3,0)</f>
        <v>1324026</v>
      </c>
      <c r="V10" s="1">
        <f>VLOOKUP(A10,[19]may!$A$56:$D$161,3,0)</f>
        <v>1153540</v>
      </c>
      <c r="W10">
        <f>VLOOKUP(A10,[20]june!$A$55:$C$159,3,0)</f>
        <v>1465026</v>
      </c>
      <c r="X10">
        <f>VLOOKUP($A10,[21]july!$A$71:$C$174,3,0)</f>
        <v>1013198</v>
      </c>
      <c r="Y10">
        <f>VLOOKUP($A10,[22]august!$A$55:$C$157,3,0)</f>
        <v>1734317</v>
      </c>
      <c r="Z10">
        <f>VLOOKUP(A10,[23]sept!$A$59:$C$160,3,0)</f>
        <v>882416</v>
      </c>
    </row>
    <row r="11" spans="1:130" x14ac:dyDescent="0.2">
      <c r="A11" s="10">
        <v>34608</v>
      </c>
      <c r="B11" s="1">
        <f>VLOOKUP(A11,'[1]1850-1930'!$A$648:$C$757,3,0)</f>
        <v>222696</v>
      </c>
      <c r="C11" s="1">
        <f>VLOOKUP($A11,'[2]1931-1950'!$A$648:$C$757,3,0)</f>
        <v>24548580</v>
      </c>
      <c r="D11" s="1">
        <f>VLOOKUP(A11,'[3]1951-1956'!$A$648:$C$757,3,0)</f>
        <v>6794554</v>
      </c>
      <c r="E11" s="1">
        <f>VLOOKUP(A11,'[4]1957-1960'!$A$648:$C$757,3,0)</f>
        <v>4798760</v>
      </c>
      <c r="F11" s="13">
        <f>VLOOKUP(A11,'[5]1961-1965'!$A$600:$C$709,3,0)</f>
        <v>9836198</v>
      </c>
      <c r="G11" s="1">
        <f>VLOOKUP(A11,'[6]1966-1968'!$A$520:$C$629,3,0)</f>
        <v>10815054</v>
      </c>
      <c r="H11" s="1">
        <f>VLOOKUP(A11,'[7]1969-1970'!$A$472:$C$581,3,0)</f>
        <v>10533803</v>
      </c>
      <c r="I11" s="1">
        <f>VLOOKUP(A11,'[8]1971-1973'!$A$448:$C$557,3,0)</f>
        <v>6225112</v>
      </c>
      <c r="J11" s="1">
        <f>VLOOKUP(A11,'[9]1974-1977'!$A$402:$C$511,3,0)</f>
        <v>14213463</v>
      </c>
      <c r="K11" s="1">
        <f>VLOOKUP(A11,'[10]1978-1980'!$A$328:$C$437,3,0)</f>
        <v>9519567</v>
      </c>
      <c r="L11" s="1">
        <f>VLOOKUP(A11,'[11]1981-1983'!$A$285:$C$394,3,0)</f>
        <v>10056429</v>
      </c>
      <c r="M11" s="1">
        <f>VLOOKUP(A11,'[12]1984-1986'!$A$237:$C$346,3,0)</f>
        <v>8795670</v>
      </c>
      <c r="N11" s="1">
        <f>VLOOKUP(A11,'[13]1987-1990'!$A$215:$C$324,3,0)</f>
        <v>21323701</v>
      </c>
      <c r="O11" s="1">
        <f>VLOOKUP(A11,'[14]1991-1993'!$A$125:$C$234,3,0)</f>
        <v>18207629</v>
      </c>
      <c r="P11" s="1">
        <f t="shared" si="0"/>
        <v>155891216</v>
      </c>
      <c r="Q11" s="1"/>
      <c r="R11" s="1">
        <f>VLOOKUP(A11,[15]jan!$A$66:$C$175,3,0)</f>
        <v>2644130</v>
      </c>
      <c r="S11" s="1">
        <f>VLOOKUP(A11,[16]feb!$A$72:$C$180,3,0)</f>
        <v>717147</v>
      </c>
      <c r="T11" s="1">
        <f>VLOOKUP(A11,[17]march!$A$58:$C$165,3,0)</f>
        <v>1325448</v>
      </c>
      <c r="U11">
        <f>VLOOKUP(A11,[18]apr!$A$71:$C$177,3,0)</f>
        <v>1288901</v>
      </c>
      <c r="V11" s="1">
        <f>VLOOKUP(A11,[19]may!$A$56:$D$161,3,0)</f>
        <v>1175710</v>
      </c>
      <c r="W11">
        <f>VLOOKUP(A11,[20]june!$A$55:$C$159,3,0)</f>
        <v>1533045</v>
      </c>
      <c r="X11">
        <f>VLOOKUP($A11,[21]july!$A$71:$C$174,3,0)</f>
        <v>973715</v>
      </c>
      <c r="Y11">
        <f>VLOOKUP($A11,[22]august!$A$55:$C$157,3,0)</f>
        <v>1774494</v>
      </c>
      <c r="Z11">
        <f>VLOOKUP(A11,[23]sept!$A$59:$C$160,3,0)</f>
        <v>1486581</v>
      </c>
      <c r="AA11">
        <f>VLOOKUP(A11,[24]oct!$A$54:$C$154,3,0)</f>
        <v>680887</v>
      </c>
    </row>
    <row r="12" spans="1:130" x14ac:dyDescent="0.2">
      <c r="A12" s="10">
        <v>34639</v>
      </c>
      <c r="B12" s="1">
        <f>VLOOKUP(A12,'[1]1850-1930'!$A$648:$C$757,3,0)</f>
        <v>203785</v>
      </c>
      <c r="C12" s="1">
        <f>VLOOKUP($A12,'[2]1931-1950'!$A$648:$C$757,3,0)</f>
        <v>23510659</v>
      </c>
      <c r="D12" s="1">
        <f>VLOOKUP(A12,'[3]1951-1956'!$A$648:$C$757,3,0)</f>
        <v>6500584</v>
      </c>
      <c r="E12" s="1">
        <f>VLOOKUP(A12,'[4]1957-1960'!$A$648:$C$757,3,0)</f>
        <v>4693234</v>
      </c>
      <c r="F12" s="13">
        <f>VLOOKUP(A12,'[5]1961-1965'!$A$600:$C$709,3,0)</f>
        <v>8992915</v>
      </c>
      <c r="G12" s="1">
        <f>VLOOKUP(A12,'[6]1966-1968'!$A$520:$C$629,3,0)</f>
        <v>10122133</v>
      </c>
      <c r="H12" s="1">
        <f>VLOOKUP(A12,'[7]1969-1970'!$A$472:$C$581,3,0)</f>
        <v>10229868</v>
      </c>
      <c r="I12" s="1">
        <f>VLOOKUP(A12,'[8]1971-1973'!$A$448:$C$557,3,0)</f>
        <v>6117355</v>
      </c>
      <c r="J12" s="1">
        <f>VLOOKUP(A12,'[9]1974-1977'!$A$402:$C$511,3,0)</f>
        <v>13481217</v>
      </c>
      <c r="K12" s="1">
        <f>VLOOKUP(A12,'[10]1978-1980'!$A$328:$C$437,3,0)</f>
        <v>9062215</v>
      </c>
      <c r="L12" s="1">
        <f>VLOOKUP(A12,'[11]1981-1983'!$A$285:$C$394,3,0)</f>
        <v>10054127</v>
      </c>
      <c r="M12" s="1">
        <f>VLOOKUP(A12,'[12]1984-1986'!$A$237:$C$346,3,0)</f>
        <v>8633254</v>
      </c>
      <c r="N12" s="1">
        <f>VLOOKUP(A12,'[13]1987-1990'!$A$215:$C$324,3,0)</f>
        <v>23698671</v>
      </c>
      <c r="O12" s="1">
        <f>VLOOKUP(A12,'[14]1991-1993'!$A$125:$C$234,3,0)</f>
        <v>17167142</v>
      </c>
      <c r="P12" s="1">
        <f t="shared" si="0"/>
        <v>152467159</v>
      </c>
      <c r="Q12" s="1"/>
      <c r="R12" s="1">
        <f>VLOOKUP(A12,[15]jan!$A$66:$C$175,3,0)</f>
        <v>2508523</v>
      </c>
      <c r="S12" s="1">
        <f>VLOOKUP(A12,[16]feb!$A$72:$C$180,3,0)</f>
        <v>621402</v>
      </c>
      <c r="T12" s="1">
        <f>VLOOKUP(A12,[17]march!$A$58:$C$165,3,0)</f>
        <v>1223913</v>
      </c>
      <c r="U12">
        <f>VLOOKUP(A12,[18]apr!$A$71:$C$177,3,0)</f>
        <v>1190159</v>
      </c>
      <c r="V12" s="1">
        <f>VLOOKUP(A12,[19]may!$A$56:$D$161,3,0)</f>
        <v>1094898</v>
      </c>
      <c r="W12">
        <f>VLOOKUP(A12,[20]june!$A$55:$C$159,3,0)</f>
        <v>1437207</v>
      </c>
      <c r="X12">
        <f>VLOOKUP($A12,[21]july!$A$71:$C$174,3,0)</f>
        <v>946231</v>
      </c>
      <c r="Y12">
        <f>VLOOKUP($A12,[22]august!$A$55:$C$157,3,0)</f>
        <v>1687528</v>
      </c>
      <c r="Z12">
        <f>VLOOKUP(A12,[23]sept!$A$59:$C$160,3,0)</f>
        <v>1287697</v>
      </c>
      <c r="AA12">
        <f>VLOOKUP(A12,[24]oct!$A$54:$C$154,3,0)</f>
        <v>1104349</v>
      </c>
      <c r="AB12">
        <f>VLOOKUP(A12,[25]nov!$A$55:$C$154,3,0)</f>
        <v>2541756</v>
      </c>
    </row>
    <row r="13" spans="1:130" x14ac:dyDescent="0.2">
      <c r="A13" s="10">
        <v>34669</v>
      </c>
      <c r="B13" s="1">
        <f>VLOOKUP(A13,'[1]1850-1930'!$A$648:$C$757,3,0)</f>
        <v>193400</v>
      </c>
      <c r="C13" s="1">
        <f>VLOOKUP($A13,'[2]1931-1950'!$A$648:$C$757,3,0)</f>
        <v>24275366</v>
      </c>
      <c r="D13" s="1">
        <f>VLOOKUP(A13,'[3]1951-1956'!$A$648:$C$757,3,0)</f>
        <v>6607925</v>
      </c>
      <c r="E13" s="1">
        <f>VLOOKUP(A13,'[4]1957-1960'!$A$648:$C$757,3,0)</f>
        <v>4839747</v>
      </c>
      <c r="F13" s="13">
        <f>VLOOKUP(A13,'[5]1961-1965'!$A$600:$C$709,3,0)</f>
        <v>9266251</v>
      </c>
      <c r="G13" s="1">
        <f>VLOOKUP(A13,'[6]1966-1968'!$A$520:$C$629,3,0)</f>
        <v>10528379</v>
      </c>
      <c r="H13" s="1">
        <f>VLOOKUP(A13,'[7]1969-1970'!$A$472:$C$581,3,0)</f>
        <v>10564237</v>
      </c>
      <c r="I13" s="1">
        <f>VLOOKUP(A13,'[8]1971-1973'!$A$448:$C$557,3,0)</f>
        <v>6306063</v>
      </c>
      <c r="J13" s="1">
        <f>VLOOKUP(A13,'[9]1974-1977'!$A$402:$C$511,3,0)</f>
        <v>13606506</v>
      </c>
      <c r="K13" s="1">
        <f>VLOOKUP(A13,'[10]1978-1980'!$A$328:$C$437,3,0)</f>
        <v>9278846</v>
      </c>
      <c r="L13" s="1">
        <f>VLOOKUP(A13,'[11]1981-1983'!$A$285:$C$394,3,0)</f>
        <v>10331677</v>
      </c>
      <c r="M13" s="1">
        <f>VLOOKUP(A13,'[12]1984-1986'!$A$237:$C$346,3,0)</f>
        <v>8826989</v>
      </c>
      <c r="N13" s="1">
        <f>VLOOKUP(A13,'[13]1987-1990'!$A$215:$C$324,3,0)</f>
        <v>24019591</v>
      </c>
      <c r="O13" s="1">
        <f>VLOOKUP(A13,'[14]1991-1993'!$A$125:$C$234,3,0)</f>
        <v>17450536</v>
      </c>
      <c r="P13" s="1">
        <f t="shared" si="0"/>
        <v>156095513</v>
      </c>
      <c r="Q13" s="1"/>
      <c r="R13" s="1">
        <f>VLOOKUP(A13,[15]jan!$A$66:$C$175,3,0)</f>
        <v>2529384</v>
      </c>
      <c r="S13" s="1">
        <f>VLOOKUP(A13,[16]feb!$A$72:$C$180,3,0)</f>
        <v>631649</v>
      </c>
      <c r="T13" s="1">
        <f>VLOOKUP(A13,[17]march!$A$58:$C$165,3,0)</f>
        <v>1207825</v>
      </c>
      <c r="U13">
        <f>VLOOKUP(A13,[18]apr!$A$71:$C$177,3,0)</f>
        <v>1208319</v>
      </c>
      <c r="V13" s="1">
        <f>VLOOKUP(A13,[19]may!$A$56:$D$161,3,0)</f>
        <v>1066514</v>
      </c>
      <c r="W13">
        <f>VLOOKUP(A13,[20]june!$A$55:$C$159,3,0)</f>
        <v>1436079</v>
      </c>
      <c r="X13">
        <f>VLOOKUP($A13,[21]july!$A$71:$C$174,3,0)</f>
        <v>965286</v>
      </c>
      <c r="Y13">
        <f>VLOOKUP($A13,[22]august!$A$55:$C$157,3,0)</f>
        <v>1658079</v>
      </c>
      <c r="Z13">
        <f>VLOOKUP(A13,[23]sept!$A$59:$C$160,3,0)</f>
        <v>1285707</v>
      </c>
      <c r="AA13">
        <f>VLOOKUP(A13,[24]oct!$A$54:$C$154,3,0)</f>
        <v>1066734</v>
      </c>
      <c r="AB13">
        <f>VLOOKUP(A13,[25]nov!$A$55:$C$154,3,0)</f>
        <v>3453853</v>
      </c>
      <c r="AC13">
        <f>VLOOKUP(A13,[26]dec!$A$64:$C$162,3,0)</f>
        <v>1054291</v>
      </c>
    </row>
    <row r="14" spans="1:130" x14ac:dyDescent="0.2">
      <c r="A14" s="10">
        <v>34700</v>
      </c>
      <c r="B14" s="1">
        <f>VLOOKUP(A14,'[1]1850-1930'!$A$648:$C$757,3,0)</f>
        <v>206218</v>
      </c>
      <c r="C14" s="1">
        <f>VLOOKUP($A14,'[2]1931-1950'!$A$648:$C$757,3,0)</f>
        <v>23880268</v>
      </c>
      <c r="D14" s="1">
        <f>VLOOKUP(A14,'[3]1951-1956'!$A$648:$C$757,3,0)</f>
        <v>6310510</v>
      </c>
      <c r="E14" s="1">
        <f>VLOOKUP(A14,'[4]1957-1960'!$A$648:$C$757,3,0)</f>
        <v>4948470</v>
      </c>
      <c r="F14" s="13">
        <f>VLOOKUP(A14,'[5]1961-1965'!$A$600:$C$709,3,0)</f>
        <v>9056460</v>
      </c>
      <c r="G14" s="1">
        <f>VLOOKUP(A14,'[6]1966-1968'!$A$520:$C$629,3,0)</f>
        <v>10399282</v>
      </c>
      <c r="H14" s="1">
        <f>VLOOKUP(A14,'[7]1969-1970'!$A$472:$C$581,3,0)</f>
        <v>10338230</v>
      </c>
      <c r="I14" s="1">
        <f>VLOOKUP(A14,'[8]1971-1973'!$A$448:$C$557,3,0)</f>
        <v>6008823</v>
      </c>
      <c r="J14" s="1">
        <f>VLOOKUP(A14,'[9]1974-1977'!$A$402:$C$511,3,0)</f>
        <v>13691289</v>
      </c>
      <c r="K14" s="1">
        <f>VLOOKUP(A14,'[10]1978-1980'!$A$328:$C$437,3,0)</f>
        <v>9098532</v>
      </c>
      <c r="L14" s="1">
        <f>VLOOKUP(A14,'[11]1981-1983'!$A$285:$C$394,3,0)</f>
        <v>9726830</v>
      </c>
      <c r="M14" s="1">
        <f>VLOOKUP(A14,'[12]1984-1986'!$A$237:$C$346,3,0)</f>
        <v>8552863</v>
      </c>
      <c r="N14" s="1">
        <f>VLOOKUP(A14,'[13]1987-1990'!$A$215:$C$324,3,0)</f>
        <v>22797508</v>
      </c>
      <c r="O14" s="1">
        <f>VLOOKUP(A14,'[14]1991-1993'!$A$125:$C$234,3,0)</f>
        <v>16583708</v>
      </c>
      <c r="P14" s="1">
        <f t="shared" si="0"/>
        <v>151598991</v>
      </c>
      <c r="Q14" s="1"/>
      <c r="R14" s="1">
        <f>VLOOKUP(A14,[15]jan!$A$66:$C$175,3,0)</f>
        <v>2251833</v>
      </c>
      <c r="S14" s="1">
        <f>VLOOKUP(A14,[16]feb!$A$72:$C$180,3,0)</f>
        <v>632710</v>
      </c>
      <c r="T14" s="1">
        <f>VLOOKUP(A14,[17]march!$A$58:$C$165,3,0)</f>
        <v>1163595</v>
      </c>
      <c r="U14">
        <f>VLOOKUP(A14,[18]apr!$A$71:$C$177,3,0)</f>
        <v>1108844</v>
      </c>
      <c r="V14" s="1">
        <f>VLOOKUP(A14,[19]may!$A$56:$D$161,3,0)</f>
        <v>1026943</v>
      </c>
      <c r="W14">
        <f>VLOOKUP(A14,[20]june!$A$55:$C$159,3,0)</f>
        <v>1321091</v>
      </c>
      <c r="X14">
        <f>VLOOKUP($A14,[21]july!$A$71:$C$174,3,0)</f>
        <v>879401</v>
      </c>
      <c r="Y14">
        <f>VLOOKUP($A14,[22]august!$A$55:$C$157,3,0)</f>
        <v>1603818</v>
      </c>
      <c r="Z14">
        <f>VLOOKUP(A14,[23]sept!$A$59:$C$160,3,0)</f>
        <v>1115612</v>
      </c>
      <c r="AA14">
        <f>VLOOKUP(A14,[24]oct!$A$54:$C$154,3,0)</f>
        <v>1113221</v>
      </c>
      <c r="AB14">
        <f>VLOOKUP(A14,[25]nov!$A$55:$C$154,3,0)</f>
        <v>3534098</v>
      </c>
      <c r="AC14">
        <f>VLOOKUP(A14,[26]dec!$A$64:$C$162,3,0)</f>
        <v>1503850</v>
      </c>
      <c r="AD14">
        <f>VLOOKUP(A14,[27]jan!$A$71:$C$165,3,0)</f>
        <v>982204</v>
      </c>
    </row>
    <row r="15" spans="1:130" x14ac:dyDescent="0.2">
      <c r="A15" s="10">
        <v>34731</v>
      </c>
      <c r="B15" s="1">
        <f>VLOOKUP(A15,'[1]1850-1930'!$A$648:$C$757,3,0)</f>
        <v>516024</v>
      </c>
      <c r="C15" s="1">
        <f>VLOOKUP($A15,'[2]1931-1950'!$A$648:$C$757,3,0)</f>
        <v>21481779</v>
      </c>
      <c r="D15" s="1">
        <f>VLOOKUP(A15,'[3]1951-1956'!$A$648:$C$757,3,0)</f>
        <v>5793626</v>
      </c>
      <c r="E15" s="1">
        <f>VLOOKUP(A15,'[4]1957-1960'!$A$648:$C$757,3,0)</f>
        <v>4360845</v>
      </c>
      <c r="F15" s="13">
        <f>VLOOKUP(A15,'[5]1961-1965'!$A$600:$C$709,3,0)</f>
        <v>8088075</v>
      </c>
      <c r="G15" s="1">
        <f>VLOOKUP(A15,'[6]1966-1968'!$A$520:$C$629,3,0)</f>
        <v>9635265</v>
      </c>
      <c r="H15" s="1">
        <f>VLOOKUP(A15,'[7]1969-1970'!$A$472:$C$581,3,0)</f>
        <v>9207896</v>
      </c>
      <c r="I15" s="1">
        <f>VLOOKUP(A15,'[8]1971-1973'!$A$448:$C$557,3,0)</f>
        <v>5605128</v>
      </c>
      <c r="J15" s="1">
        <f>VLOOKUP(A15,'[9]1974-1977'!$A$402:$C$511,3,0)</f>
        <v>12274072</v>
      </c>
      <c r="K15" s="1">
        <f>VLOOKUP(A15,'[10]1978-1980'!$A$328:$C$437,3,0)</f>
        <v>8410436</v>
      </c>
      <c r="L15" s="1">
        <f>VLOOKUP(A15,'[11]1981-1983'!$A$285:$C$394,3,0)</f>
        <v>8568149</v>
      </c>
      <c r="M15" s="1">
        <f>VLOOKUP(A15,'[12]1984-1986'!$A$237:$C$346,3,0)</f>
        <v>7879528</v>
      </c>
      <c r="N15" s="1">
        <f>VLOOKUP(A15,'[13]1987-1990'!$A$215:$C$324,3,0)</f>
        <v>20335859</v>
      </c>
      <c r="O15" s="1">
        <f>VLOOKUP(A15,'[14]1991-1993'!$A$125:$C$234,3,0)</f>
        <v>15314560</v>
      </c>
      <c r="P15" s="1">
        <f t="shared" si="0"/>
        <v>137471242</v>
      </c>
      <c r="Q15" s="1"/>
      <c r="R15" s="1">
        <f>VLOOKUP(A15,[15]jan!$A$66:$C$175,3,0)</f>
        <v>1904008</v>
      </c>
      <c r="S15" s="1">
        <f>VLOOKUP(A15,[16]feb!$A$72:$C$180,3,0)</f>
        <v>543914</v>
      </c>
      <c r="T15" s="1">
        <f>VLOOKUP(A15,[17]march!$A$58:$C$165,3,0)</f>
        <v>1023275</v>
      </c>
      <c r="U15">
        <f>VLOOKUP(A15,[18]apr!$A$71:$C$177,3,0)</f>
        <v>1034941</v>
      </c>
      <c r="V15" s="1">
        <f>VLOOKUP(A15,[19]may!$A$56:$D$161,3,0)</f>
        <v>885426</v>
      </c>
      <c r="W15">
        <f>VLOOKUP(A15,[20]june!$A$55:$C$159,3,0)</f>
        <v>1182624</v>
      </c>
      <c r="X15">
        <f>VLOOKUP($A15,[21]july!$A$71:$C$174,3,0)</f>
        <v>747254</v>
      </c>
      <c r="Y15">
        <f>VLOOKUP($A15,[22]august!$A$55:$C$157,3,0)</f>
        <v>1484855</v>
      </c>
      <c r="Z15">
        <f>VLOOKUP(A15,[23]sept!$A$59:$C$160,3,0)</f>
        <v>958931</v>
      </c>
      <c r="AA15">
        <f>VLOOKUP(A15,[24]oct!$A$54:$C$154,3,0)</f>
        <v>942233</v>
      </c>
      <c r="AB15">
        <f>VLOOKUP(A15,[25]nov!$A$55:$C$154,3,0)</f>
        <v>3405653</v>
      </c>
      <c r="AC15">
        <f>VLOOKUP(A15,[26]dec!$A$64:$C$162,3,0)</f>
        <v>1344562</v>
      </c>
      <c r="AD15">
        <f>VLOOKUP(A15,[27]jan!$A$71:$C$165,3,0)</f>
        <v>1794790</v>
      </c>
      <c r="AE15">
        <f>VLOOKUP(A15,[28]feb!$A$55:$C$148,3,0)</f>
        <v>814806</v>
      </c>
    </row>
    <row r="16" spans="1:130" x14ac:dyDescent="0.2">
      <c r="A16" s="10">
        <v>34759</v>
      </c>
      <c r="B16" s="1">
        <f>VLOOKUP(A16,'[1]1850-1930'!$A$648:$C$757,3,0)</f>
        <v>556922</v>
      </c>
      <c r="C16" s="1">
        <f>VLOOKUP($A16,'[2]1931-1950'!$A$648:$C$757,3,0)</f>
        <v>23917986</v>
      </c>
      <c r="D16" s="1">
        <f>VLOOKUP(A16,'[3]1951-1956'!$A$648:$C$757,3,0)</f>
        <v>6469767</v>
      </c>
      <c r="E16" s="1">
        <f>VLOOKUP(A16,'[4]1957-1960'!$A$648:$C$757,3,0)</f>
        <v>4887582</v>
      </c>
      <c r="F16" s="13">
        <f>VLOOKUP(A16,'[5]1961-1965'!$A$600:$C$709,3,0)</f>
        <v>9020995</v>
      </c>
      <c r="G16" s="1">
        <f>VLOOKUP(A16,'[6]1966-1968'!$A$520:$C$629,3,0)</f>
        <v>10512409</v>
      </c>
      <c r="H16" s="1">
        <f>VLOOKUP(A16,'[7]1969-1970'!$A$472:$C$581,3,0)</f>
        <v>10333078</v>
      </c>
      <c r="I16" s="1">
        <f>VLOOKUP(A16,'[8]1971-1973'!$A$448:$C$557,3,0)</f>
        <v>6140504</v>
      </c>
      <c r="J16" s="1">
        <f>VLOOKUP(A16,'[9]1974-1977'!$A$402:$C$511,3,0)</f>
        <v>13366975</v>
      </c>
      <c r="K16" s="1">
        <f>VLOOKUP(A16,'[10]1978-1980'!$A$328:$C$437,3,0)</f>
        <v>9256183</v>
      </c>
      <c r="L16" s="1">
        <f>VLOOKUP(A16,'[11]1981-1983'!$A$285:$C$394,3,0)</f>
        <v>9416448</v>
      </c>
      <c r="M16" s="1">
        <f>VLOOKUP(A16,'[12]1984-1986'!$A$237:$C$346,3,0)</f>
        <v>8772731</v>
      </c>
      <c r="N16" s="1">
        <f>VLOOKUP(A16,'[13]1987-1990'!$A$215:$C$324,3,0)</f>
        <v>22190968</v>
      </c>
      <c r="O16" s="1">
        <f>VLOOKUP(A16,'[14]1991-1993'!$A$125:$C$234,3,0)</f>
        <v>16585090</v>
      </c>
      <c r="P16" s="1">
        <f t="shared" si="0"/>
        <v>151427638</v>
      </c>
      <c r="Q16" s="1"/>
      <c r="R16" s="1">
        <f>VLOOKUP(A16,[15]jan!$A$66:$C$175,3,0)</f>
        <v>2100523</v>
      </c>
      <c r="S16" s="1">
        <f>VLOOKUP(A16,[16]feb!$A$72:$C$180,3,0)</f>
        <v>588089</v>
      </c>
      <c r="T16" s="1">
        <f>VLOOKUP(A16,[17]march!$A$58:$C$165,3,0)</f>
        <v>1117326</v>
      </c>
      <c r="U16">
        <f>VLOOKUP(A16,[18]apr!$A$71:$C$177,3,0)</f>
        <v>1147628</v>
      </c>
      <c r="V16" s="1">
        <f>VLOOKUP(A16,[19]may!$A$56:$D$161,3,0)</f>
        <v>988720</v>
      </c>
      <c r="W16">
        <f>VLOOKUP(A16,[20]june!$A$55:$C$159,3,0)</f>
        <v>1274649</v>
      </c>
      <c r="X16">
        <f>VLOOKUP($A16,[21]july!$A$71:$C$174,3,0)</f>
        <v>899740</v>
      </c>
      <c r="Y16">
        <f>VLOOKUP($A16,[22]august!$A$55:$C$157,3,0)</f>
        <v>1537532</v>
      </c>
      <c r="Z16">
        <f>VLOOKUP(A16,[23]sept!$A$59:$C$160,3,0)</f>
        <v>993194</v>
      </c>
      <c r="AA16">
        <f>VLOOKUP(A16,[24]oct!$A$54:$C$154,3,0)</f>
        <v>1031333</v>
      </c>
      <c r="AB16">
        <f>VLOOKUP(A16,[25]nov!$A$55:$C$154,3,0)</f>
        <v>3546353</v>
      </c>
      <c r="AC16">
        <f>VLOOKUP(A16,[26]dec!$A$64:$C$162,3,0)</f>
        <v>1393844</v>
      </c>
      <c r="AD16">
        <f>VLOOKUP(A16,[27]jan!$A$71:$C$165,3,0)</f>
        <v>2179020</v>
      </c>
      <c r="AE16">
        <f>VLOOKUP(A16,[28]feb!$A$55:$C$148,3,0)</f>
        <v>1677470</v>
      </c>
      <c r="AF16">
        <f>VLOOKUP(A16,[29]march!$A$62:$C$154,3,0)</f>
        <v>729860</v>
      </c>
    </row>
    <row r="17" spans="1:48" x14ac:dyDescent="0.2">
      <c r="A17" s="10">
        <v>34790</v>
      </c>
      <c r="B17" s="1">
        <f>VLOOKUP(A17,'[1]1850-1930'!$A$648:$C$757,3,0)</f>
        <v>219270</v>
      </c>
      <c r="C17" s="1">
        <f>VLOOKUP($A17,'[2]1931-1950'!$A$648:$C$757,3,0)</f>
        <v>23088823</v>
      </c>
      <c r="D17" s="1">
        <f>VLOOKUP(A17,'[3]1951-1956'!$A$648:$C$757,3,0)</f>
        <v>6290615</v>
      </c>
      <c r="E17" s="1">
        <f>VLOOKUP(A17,'[4]1957-1960'!$A$648:$C$757,3,0)</f>
        <v>4769943</v>
      </c>
      <c r="F17" s="13">
        <f>VLOOKUP(A17,'[5]1961-1965'!$A$600:$C$709,3,0)</f>
        <v>8603961</v>
      </c>
      <c r="G17" s="1">
        <f>VLOOKUP(A17,'[6]1966-1968'!$A$520:$C$629,3,0)</f>
        <v>10212256</v>
      </c>
      <c r="H17" s="1">
        <f>VLOOKUP(A17,'[7]1969-1970'!$A$472:$C$581,3,0)</f>
        <v>10059214</v>
      </c>
      <c r="I17" s="1">
        <f>VLOOKUP(A17,'[8]1971-1973'!$A$448:$C$557,3,0)</f>
        <v>5824323</v>
      </c>
      <c r="J17" s="1">
        <f>VLOOKUP(A17,'[9]1974-1977'!$A$402:$C$511,3,0)</f>
        <v>12608963</v>
      </c>
      <c r="K17" s="1">
        <f>VLOOKUP(A17,'[10]1978-1980'!$A$328:$C$437,3,0)</f>
        <v>8830092</v>
      </c>
      <c r="L17" s="1">
        <f>VLOOKUP(A17,'[11]1981-1983'!$A$285:$C$394,3,0)</f>
        <v>8946686</v>
      </c>
      <c r="M17" s="1">
        <f>VLOOKUP(A17,'[12]1984-1986'!$A$237:$C$346,3,0)</f>
        <v>8383639</v>
      </c>
      <c r="N17" s="1">
        <f>VLOOKUP(A17,'[13]1987-1990'!$A$215:$C$324,3,0)</f>
        <v>20865487</v>
      </c>
      <c r="O17" s="1">
        <f>VLOOKUP(A17,'[14]1991-1993'!$A$125:$C$234,3,0)</f>
        <v>15828249</v>
      </c>
      <c r="P17" s="1">
        <f t="shared" si="0"/>
        <v>144531521</v>
      </c>
      <c r="Q17" s="1"/>
      <c r="R17" s="1">
        <f>VLOOKUP(A17,[15]jan!$A$66:$C$175,3,0)</f>
        <v>2061242</v>
      </c>
      <c r="S17" s="1">
        <f>VLOOKUP(A17,[16]feb!$A$72:$C$180,3,0)</f>
        <v>542950</v>
      </c>
      <c r="T17" s="1">
        <f>VLOOKUP(A17,[17]march!$A$58:$C$165,3,0)</f>
        <v>1061197</v>
      </c>
      <c r="U17">
        <f>VLOOKUP(A17,[18]apr!$A$71:$C$177,3,0)</f>
        <v>1049195</v>
      </c>
      <c r="V17" s="1">
        <f>VLOOKUP(A17,[19]may!$A$56:$D$161,3,0)</f>
        <v>897888</v>
      </c>
      <c r="W17">
        <f>VLOOKUP(A17,[20]june!$A$55:$C$159,3,0)</f>
        <v>1174788</v>
      </c>
      <c r="X17">
        <f>VLOOKUP($A17,[21]july!$A$71:$C$174,3,0)</f>
        <v>872673</v>
      </c>
      <c r="Y17">
        <f>VLOOKUP($A17,[22]august!$A$55:$C$157,3,0)</f>
        <v>1309785</v>
      </c>
      <c r="Z17">
        <f>VLOOKUP(A17,[23]sept!$A$59:$C$160,3,0)</f>
        <v>997263</v>
      </c>
      <c r="AA17">
        <f>VLOOKUP(A17,[24]oct!$A$54:$C$154,3,0)</f>
        <v>925476</v>
      </c>
      <c r="AB17">
        <f>VLOOKUP(A17,[25]nov!$A$55:$C$154,3,0)</f>
        <v>3284920</v>
      </c>
      <c r="AC17">
        <f>VLOOKUP(A17,[26]dec!$A$64:$C$162,3,0)</f>
        <v>1314840</v>
      </c>
      <c r="AD17">
        <f>VLOOKUP(A17,[27]jan!$A$71:$C$165,3,0)</f>
        <v>2084578</v>
      </c>
      <c r="AE17">
        <f>VLOOKUP(A17,[28]feb!$A$55:$C$148,3,0)</f>
        <v>1676380</v>
      </c>
      <c r="AF17">
        <f>VLOOKUP(A17,[29]march!$A$62:$C$154,3,0)</f>
        <v>1443020</v>
      </c>
      <c r="AG17">
        <f>VLOOKUP(A17,[30]apr!$A$66:$C$157,3,0)</f>
        <v>1063732</v>
      </c>
    </row>
    <row r="18" spans="1:48" x14ac:dyDescent="0.2">
      <c r="A18" s="10">
        <v>34820</v>
      </c>
      <c r="B18" s="1">
        <f>VLOOKUP(A18,'[1]1850-1930'!$A$648:$C$757,3,0)</f>
        <v>220466</v>
      </c>
      <c r="C18" s="1">
        <f>VLOOKUP($A18,'[2]1931-1950'!$A$648:$C$757,3,0)</f>
        <v>24059937</v>
      </c>
      <c r="D18" s="1">
        <f>VLOOKUP(A18,'[3]1951-1956'!$A$648:$C$757,3,0)</f>
        <v>6239401</v>
      </c>
      <c r="E18" s="1">
        <f>VLOOKUP(A18,'[4]1957-1960'!$A$648:$C$757,3,0)</f>
        <v>4997710</v>
      </c>
      <c r="F18" s="13">
        <f>VLOOKUP(A18,'[5]1961-1965'!$A$600:$C$709,3,0)</f>
        <v>8906694</v>
      </c>
      <c r="G18" s="1">
        <f>VLOOKUP(A18,'[6]1966-1968'!$A$520:$C$629,3,0)</f>
        <v>10561560</v>
      </c>
      <c r="H18" s="1">
        <f>VLOOKUP(A18,'[7]1969-1970'!$A$472:$C$581,3,0)</f>
        <v>10131778</v>
      </c>
      <c r="I18" s="1">
        <f>VLOOKUP(A18,'[8]1971-1973'!$A$448:$C$557,3,0)</f>
        <v>5928224</v>
      </c>
      <c r="J18" s="1">
        <f>VLOOKUP(A18,'[9]1974-1977'!$A$402:$C$511,3,0)</f>
        <v>12732221</v>
      </c>
      <c r="K18" s="1">
        <f>VLOOKUP(A18,'[10]1978-1980'!$A$328:$C$437,3,0)</f>
        <v>9161932</v>
      </c>
      <c r="L18" s="1">
        <f>VLOOKUP(A18,'[11]1981-1983'!$A$285:$C$394,3,0)</f>
        <v>9365462</v>
      </c>
      <c r="M18" s="1">
        <f>VLOOKUP(A18,'[12]1984-1986'!$A$237:$C$346,3,0)</f>
        <v>8678794</v>
      </c>
      <c r="N18" s="1">
        <f>VLOOKUP(A18,'[13]1987-1990'!$A$215:$C$324,3,0)</f>
        <v>21405305</v>
      </c>
      <c r="O18" s="1">
        <f>VLOOKUP(A18,'[14]1991-1993'!$A$125:$C$234,3,0)</f>
        <v>16874804</v>
      </c>
      <c r="P18" s="1">
        <f t="shared" si="0"/>
        <v>149264288</v>
      </c>
      <c r="Q18" s="1"/>
      <c r="R18" s="1">
        <f>VLOOKUP(A18,[15]jan!$A$66:$C$175,3,0)</f>
        <v>2223303</v>
      </c>
      <c r="S18" s="1">
        <f>VLOOKUP(A18,[16]feb!$A$72:$C$180,3,0)</f>
        <v>537952</v>
      </c>
      <c r="T18" s="1">
        <f>VLOOKUP(A18,[17]march!$A$58:$C$165,3,0)</f>
        <v>1022514</v>
      </c>
      <c r="U18">
        <f>VLOOKUP(A18,[18]apr!$A$71:$C$177,3,0)</f>
        <v>1154370</v>
      </c>
      <c r="V18" s="1">
        <f>VLOOKUP(A18,[19]may!$A$56:$D$161,3,0)</f>
        <v>911172</v>
      </c>
      <c r="W18">
        <f>VLOOKUP(A18,[20]june!$A$55:$C$159,3,0)</f>
        <v>1175921</v>
      </c>
      <c r="X18">
        <f>VLOOKUP($A18,[21]july!$A$71:$C$174,3,0)</f>
        <v>949296</v>
      </c>
      <c r="Y18">
        <f>VLOOKUP($A18,[22]august!$A$55:$C$157,3,0)</f>
        <v>1366785</v>
      </c>
      <c r="Z18">
        <f>VLOOKUP(A18,[23]sept!$A$59:$C$160,3,0)</f>
        <v>951087</v>
      </c>
      <c r="AA18">
        <f>VLOOKUP(A18,[24]oct!$A$54:$C$154,3,0)</f>
        <v>900079</v>
      </c>
      <c r="AB18">
        <f>VLOOKUP(A18,[25]nov!$A$55:$C$154,3,0)</f>
        <v>3488195</v>
      </c>
      <c r="AC18">
        <f>VLOOKUP(A18,[26]dec!$A$64:$C$162,3,0)</f>
        <v>1286171</v>
      </c>
      <c r="AD18">
        <f>VLOOKUP(A18,[27]jan!$A$71:$C$165,3,0)</f>
        <v>2014695</v>
      </c>
      <c r="AE18">
        <f>VLOOKUP(A18,[28]feb!$A$55:$C$148,3,0)</f>
        <v>1853858</v>
      </c>
      <c r="AF18">
        <f>VLOOKUP(A18,[29]march!$A$62:$C$154,3,0)</f>
        <v>1442534</v>
      </c>
      <c r="AG18">
        <f>VLOOKUP(A18,[30]apr!$A$66:$C$157,3,0)</f>
        <v>1438792</v>
      </c>
      <c r="AH18">
        <f>VLOOKUP(A18,[31]may!$A$54:$C$144,3,0)</f>
        <v>1288781</v>
      </c>
    </row>
    <row r="19" spans="1:48" x14ac:dyDescent="0.2">
      <c r="A19" s="10">
        <v>34851</v>
      </c>
      <c r="B19" s="1">
        <f>VLOOKUP(A19,'[1]1850-1930'!$A$648:$C$757,3,0)</f>
        <v>219887</v>
      </c>
      <c r="C19" s="1">
        <f>VLOOKUP($A19,'[2]1931-1950'!$A$648:$C$757,3,0)</f>
        <v>23559987</v>
      </c>
      <c r="D19" s="1">
        <f>VLOOKUP(A19,'[3]1951-1956'!$A$648:$C$757,3,0)</f>
        <v>6247190</v>
      </c>
      <c r="E19" s="1">
        <f>VLOOKUP(A19,'[4]1957-1960'!$A$648:$C$757,3,0)</f>
        <v>4741737</v>
      </c>
      <c r="F19" s="13">
        <f>VLOOKUP(A19,'[5]1961-1965'!$A$600:$C$709,3,0)</f>
        <v>8550293</v>
      </c>
      <c r="G19" s="1">
        <f>VLOOKUP(A19,'[6]1966-1968'!$A$520:$C$629,3,0)</f>
        <v>10059508</v>
      </c>
      <c r="H19" s="1">
        <f>VLOOKUP(A19,'[7]1969-1970'!$A$472:$C$581,3,0)</f>
        <v>9750800</v>
      </c>
      <c r="I19" s="1">
        <f>VLOOKUP(A19,'[8]1971-1973'!$A$448:$C$557,3,0)</f>
        <v>5590036</v>
      </c>
      <c r="J19" s="1">
        <f>VLOOKUP(A19,'[9]1974-1977'!$A$402:$C$511,3,0)</f>
        <v>11982316</v>
      </c>
      <c r="K19" s="1">
        <f>VLOOKUP(A19,'[10]1978-1980'!$A$328:$C$437,3,0)</f>
        <v>8765190</v>
      </c>
      <c r="L19" s="1">
        <f>VLOOKUP(A19,'[11]1981-1983'!$A$285:$C$394,3,0)</f>
        <v>9024758</v>
      </c>
      <c r="M19" s="1">
        <f>VLOOKUP(A19,'[12]1984-1986'!$A$237:$C$346,3,0)</f>
        <v>8320407</v>
      </c>
      <c r="N19" s="1">
        <f>VLOOKUP(A19,'[13]1987-1990'!$A$215:$C$324,3,0)</f>
        <v>20357630</v>
      </c>
      <c r="O19" s="1">
        <f>VLOOKUP(A19,'[14]1991-1993'!$A$125:$C$234,3,0)</f>
        <v>16182300</v>
      </c>
      <c r="P19" s="1">
        <f t="shared" si="0"/>
        <v>143352039</v>
      </c>
      <c r="Q19" s="1"/>
      <c r="R19" s="1">
        <f>VLOOKUP(A19,[15]jan!$A$66:$C$175,3,0)</f>
        <v>2095405</v>
      </c>
      <c r="S19" s="1">
        <f>VLOOKUP(A19,[16]feb!$A$72:$C$180,3,0)</f>
        <v>506603</v>
      </c>
      <c r="T19" s="1">
        <f>VLOOKUP(A19,[17]march!$A$58:$C$165,3,0)</f>
        <v>932753</v>
      </c>
      <c r="U19">
        <f>VLOOKUP(A19,[18]apr!$A$71:$C$177,3,0)</f>
        <v>1033273</v>
      </c>
      <c r="V19" s="1">
        <f>VLOOKUP(A19,[19]may!$A$56:$D$161,3,0)</f>
        <v>837147</v>
      </c>
      <c r="W19">
        <f>VLOOKUP(A19,[20]june!$A$55:$C$159,3,0)</f>
        <v>1117579</v>
      </c>
      <c r="X19">
        <f>VLOOKUP($A19,[21]july!$A$71:$C$174,3,0)</f>
        <v>859251</v>
      </c>
      <c r="Y19">
        <f>VLOOKUP($A19,[22]august!$A$55:$C$157,3,0)</f>
        <v>1206661</v>
      </c>
      <c r="Z19">
        <f>VLOOKUP(A19,[23]sept!$A$59:$C$160,3,0)</f>
        <v>919366</v>
      </c>
      <c r="AA19">
        <f>VLOOKUP(A19,[24]oct!$A$54:$C$154,3,0)</f>
        <v>847672</v>
      </c>
      <c r="AB19">
        <f>VLOOKUP(A19,[25]nov!$A$55:$C$154,3,0)</f>
        <v>3048554</v>
      </c>
      <c r="AC19">
        <f>VLOOKUP(A19,[26]dec!$A$64:$C$162,3,0)</f>
        <v>1187048</v>
      </c>
      <c r="AD19">
        <f>VLOOKUP(A19,[27]jan!$A$71:$C$165,3,0)</f>
        <v>1952760</v>
      </c>
      <c r="AE19">
        <f>VLOOKUP(A19,[28]feb!$A$55:$C$148,3,0)</f>
        <v>1511981</v>
      </c>
      <c r="AF19">
        <f>VLOOKUP(A19,[29]march!$A$62:$C$154,3,0)</f>
        <v>1396164</v>
      </c>
      <c r="AG19">
        <f>VLOOKUP(A19,[30]apr!$A$66:$C$157,3,0)</f>
        <v>1292798</v>
      </c>
      <c r="AH19">
        <f>VLOOKUP(A19,[31]may!$A$54:$C$144,3,0)</f>
        <v>1806342</v>
      </c>
      <c r="AI19">
        <f>VLOOKUP(A19,[32]june!$A$63:$C$152,3,0)</f>
        <v>1163823</v>
      </c>
    </row>
    <row r="20" spans="1:48" x14ac:dyDescent="0.2">
      <c r="A20" s="10">
        <v>34881</v>
      </c>
      <c r="B20" s="1">
        <f>VLOOKUP(A20,'[1]1850-1930'!$A$648:$C$757,3,0)</f>
        <v>231041</v>
      </c>
      <c r="C20" s="1">
        <f>VLOOKUP($A20,'[2]1931-1950'!$A$648:$C$757,3,0)</f>
        <v>24415396</v>
      </c>
      <c r="D20" s="1">
        <f>VLOOKUP(A20,'[3]1951-1956'!$A$648:$C$757,3,0)</f>
        <v>6508321</v>
      </c>
      <c r="E20" s="1">
        <f>VLOOKUP(A20,'[4]1957-1960'!$A$648:$C$757,3,0)</f>
        <v>4670268</v>
      </c>
      <c r="F20" s="13">
        <f>VLOOKUP(A20,'[5]1961-1965'!$A$600:$C$709,3,0)</f>
        <v>8435678</v>
      </c>
      <c r="G20" s="1">
        <f>VLOOKUP(A20,'[6]1966-1968'!$A$520:$C$629,3,0)</f>
        <v>10133576</v>
      </c>
      <c r="H20" s="1">
        <f>VLOOKUP(A20,'[7]1969-1970'!$A$472:$C$581,3,0)</f>
        <v>9986626</v>
      </c>
      <c r="I20" s="1">
        <f>VLOOKUP(A20,'[8]1971-1973'!$A$448:$C$557,3,0)</f>
        <v>5810910</v>
      </c>
      <c r="J20" s="1">
        <f>VLOOKUP(A20,'[9]1974-1977'!$A$402:$C$511,3,0)</f>
        <v>12135338</v>
      </c>
      <c r="K20" s="1">
        <f>VLOOKUP(A20,'[10]1978-1980'!$A$328:$C$437,3,0)</f>
        <v>8504261</v>
      </c>
      <c r="L20" s="1">
        <f>VLOOKUP(A20,'[11]1981-1983'!$A$285:$C$394,3,0)</f>
        <v>8971801</v>
      </c>
      <c r="M20" s="1">
        <f>VLOOKUP(A20,'[12]1984-1986'!$A$237:$C$346,3,0)</f>
        <v>8356279</v>
      </c>
      <c r="N20" s="1">
        <f>VLOOKUP(A20,'[13]1987-1990'!$A$215:$C$324,3,0)</f>
        <v>20993571</v>
      </c>
      <c r="O20" s="1">
        <f>VLOOKUP(A20,'[14]1991-1993'!$A$125:$C$234,3,0)</f>
        <v>16359867</v>
      </c>
      <c r="P20" s="1">
        <f t="shared" si="0"/>
        <v>145512933</v>
      </c>
      <c r="Q20" s="1"/>
      <c r="R20" s="1">
        <f>VLOOKUP(A20,[15]jan!$A$66:$C$175,3,0)</f>
        <v>2075857</v>
      </c>
      <c r="S20" s="1">
        <f>VLOOKUP(A20,[16]feb!$A$72:$C$180,3,0)</f>
        <v>497587</v>
      </c>
      <c r="T20" s="1">
        <f>VLOOKUP(A20,[17]march!$A$58:$C$165,3,0)</f>
        <v>1023940</v>
      </c>
      <c r="U20">
        <f>VLOOKUP(A20,[18]apr!$A$71:$C$177,3,0)</f>
        <v>1133643</v>
      </c>
      <c r="V20" s="1">
        <f>VLOOKUP(A20,[19]may!$A$56:$D$161,3,0)</f>
        <v>870537</v>
      </c>
      <c r="W20">
        <f>VLOOKUP(A20,[20]june!$A$55:$C$159,3,0)</f>
        <v>1027817</v>
      </c>
      <c r="X20">
        <f>VLOOKUP($A20,[21]july!$A$71:$C$174,3,0)</f>
        <v>805767</v>
      </c>
      <c r="Y20">
        <f>VLOOKUP($A20,[22]august!$A$55:$C$157,3,0)</f>
        <v>1160366</v>
      </c>
      <c r="Z20">
        <f>VLOOKUP(A20,[23]sept!$A$59:$C$160,3,0)</f>
        <v>947383</v>
      </c>
      <c r="AA20">
        <f>VLOOKUP(A20,[24]oct!$A$54:$C$154,3,0)</f>
        <v>903150</v>
      </c>
      <c r="AB20">
        <f>VLOOKUP(A20,[25]nov!$A$55:$C$154,3,0)</f>
        <v>3214535</v>
      </c>
      <c r="AC20">
        <f>VLOOKUP(A20,[26]dec!$A$64:$C$162,3,0)</f>
        <v>1195615</v>
      </c>
      <c r="AD20">
        <f>VLOOKUP(A20,[27]jan!$A$71:$C$165,3,0)</f>
        <v>1871533</v>
      </c>
      <c r="AE20">
        <f>VLOOKUP(A20,[28]feb!$A$55:$C$148,3,0)</f>
        <v>1569336</v>
      </c>
      <c r="AF20">
        <f>VLOOKUP(A20,[29]march!$A$62:$C$154,3,0)</f>
        <v>1520281</v>
      </c>
      <c r="AG20">
        <f>VLOOKUP(A20,[30]apr!$A$66:$C$157,3,0)</f>
        <v>1278858</v>
      </c>
      <c r="AH20">
        <f>VLOOKUP(A20,[31]may!$A$54:$C$144,3,0)</f>
        <v>1840538</v>
      </c>
      <c r="AI20">
        <f>VLOOKUP(A20,[32]june!$A$63:$C$152,3,0)</f>
        <v>1957990</v>
      </c>
      <c r="AJ20">
        <f>VLOOKUP(A20,[33]july!$A$64:$C$152,3,0)</f>
        <v>1407758</v>
      </c>
    </row>
    <row r="21" spans="1:48" x14ac:dyDescent="0.2">
      <c r="A21" s="10">
        <v>34912</v>
      </c>
      <c r="B21" s="1">
        <f>VLOOKUP(A21,'[1]1850-1930'!$A$648:$C$757,3,0)</f>
        <v>221037</v>
      </c>
      <c r="C21" s="1">
        <f>VLOOKUP($A21,'[2]1931-1950'!$A$648:$C$757,3,0)</f>
        <v>23843176</v>
      </c>
      <c r="D21" s="1">
        <f>VLOOKUP(A21,'[3]1951-1956'!$A$648:$C$757,3,0)</f>
        <v>6365246</v>
      </c>
      <c r="E21" s="1">
        <f>VLOOKUP(A21,'[4]1957-1960'!$A$648:$C$757,3,0)</f>
        <v>4874114</v>
      </c>
      <c r="F21" s="13">
        <f>VLOOKUP(A21,'[5]1961-1965'!$A$600:$C$709,3,0)</f>
        <v>8168611</v>
      </c>
      <c r="G21" s="1">
        <f>VLOOKUP(A21,'[6]1966-1968'!$A$520:$C$629,3,0)</f>
        <v>9647565</v>
      </c>
      <c r="H21" s="1">
        <f>VLOOKUP(A21,'[7]1969-1970'!$A$472:$C$581,3,0)</f>
        <v>9867457</v>
      </c>
      <c r="I21" s="1">
        <f>VLOOKUP(A21,'[8]1971-1973'!$A$448:$C$557,3,0)</f>
        <v>5691171</v>
      </c>
      <c r="J21" s="1">
        <f>VLOOKUP(A21,'[9]1974-1977'!$A$402:$C$511,3,0)</f>
        <v>11944700</v>
      </c>
      <c r="K21" s="1">
        <f>VLOOKUP(A21,'[10]1978-1980'!$A$328:$C$437,3,0)</f>
        <v>8451892</v>
      </c>
      <c r="L21" s="1">
        <f>VLOOKUP(A21,'[11]1981-1983'!$A$285:$C$394,3,0)</f>
        <v>8896078</v>
      </c>
      <c r="M21" s="1">
        <f>VLOOKUP(A21,'[12]1984-1986'!$A$237:$C$346,3,0)</f>
        <v>8015777</v>
      </c>
      <c r="N21" s="1">
        <f>VLOOKUP(A21,'[13]1987-1990'!$A$215:$C$324,3,0)</f>
        <v>20669690</v>
      </c>
      <c r="O21" s="1">
        <f>VLOOKUP(A21,'[14]1991-1993'!$A$125:$C$234,3,0)</f>
        <v>15933391</v>
      </c>
      <c r="P21" s="1">
        <f t="shared" si="0"/>
        <v>142589905</v>
      </c>
      <c r="Q21" s="1"/>
      <c r="R21" s="1">
        <f>VLOOKUP(A21,[15]jan!$A$66:$C$175,3,0)</f>
        <v>1867990</v>
      </c>
      <c r="S21" s="1">
        <f>VLOOKUP(A21,[16]feb!$A$72:$C$180,3,0)</f>
        <v>462662</v>
      </c>
      <c r="T21" s="1">
        <f>VLOOKUP(A21,[17]march!$A$58:$C$165,3,0)</f>
        <v>994993</v>
      </c>
      <c r="U21">
        <f>VLOOKUP(A21,[18]apr!$A$71:$C$177,3,0)</f>
        <v>1043262</v>
      </c>
      <c r="V21" s="1">
        <f>VLOOKUP(A21,[19]may!$A$56:$D$161,3,0)</f>
        <v>834140</v>
      </c>
      <c r="W21">
        <f>VLOOKUP(A21,[20]june!$A$55:$C$159,3,0)</f>
        <v>1029101</v>
      </c>
      <c r="X21">
        <f>VLOOKUP($A21,[21]july!$A$71:$C$174,3,0)</f>
        <v>735988</v>
      </c>
      <c r="Y21">
        <f>VLOOKUP($A21,[22]august!$A$55:$C$157,3,0)</f>
        <v>1111223</v>
      </c>
      <c r="Z21">
        <f>VLOOKUP(A21,[23]sept!$A$59:$C$160,3,0)</f>
        <v>884814</v>
      </c>
      <c r="AA21">
        <f>VLOOKUP(A21,[24]oct!$A$54:$C$154,3,0)</f>
        <v>949758</v>
      </c>
      <c r="AB21">
        <f>VLOOKUP(A21,[25]nov!$A$55:$C$154,3,0)</f>
        <v>3092738</v>
      </c>
      <c r="AC21">
        <f>VLOOKUP(A21,[26]dec!$A$64:$C$162,3,0)</f>
        <v>1121137</v>
      </c>
      <c r="AD21">
        <f>VLOOKUP(A21,[27]jan!$A$71:$C$165,3,0)</f>
        <v>1605718</v>
      </c>
      <c r="AE21">
        <f>VLOOKUP(A21,[28]feb!$A$55:$C$148,3,0)</f>
        <v>1443363</v>
      </c>
      <c r="AF21">
        <f>VLOOKUP(A21,[29]march!$A$62:$C$154,3,0)</f>
        <v>1390037</v>
      </c>
      <c r="AG21">
        <f>VLOOKUP(A21,[30]apr!$A$66:$C$157,3,0)</f>
        <v>1190791</v>
      </c>
      <c r="AH21">
        <f>VLOOKUP(A21,[31]may!$A$54:$C$144,3,0)</f>
        <v>1684728</v>
      </c>
      <c r="AI21">
        <f>VLOOKUP(A21,[32]june!$A$63:$C$152,3,0)</f>
        <v>1954691</v>
      </c>
      <c r="AJ21">
        <f>VLOOKUP(A21,[33]july!$A$64:$C$152,3,0)</f>
        <v>1921972</v>
      </c>
      <c r="AK21">
        <f>VLOOKUP(A21,[34]august!$A$54:$C$141,3,0)</f>
        <v>1008827</v>
      </c>
    </row>
    <row r="22" spans="1:48" x14ac:dyDescent="0.2">
      <c r="A22" s="10">
        <v>34943</v>
      </c>
      <c r="B22" s="1">
        <f>VLOOKUP(A22,'[1]1850-1930'!$A$648:$C$757,3,0)</f>
        <v>230974</v>
      </c>
      <c r="C22" s="1">
        <f>VLOOKUP($A22,'[2]1931-1950'!$A$648:$C$757,3,0)</f>
        <v>23956271</v>
      </c>
      <c r="D22" s="1">
        <f>VLOOKUP(A22,'[3]1951-1956'!$A$648:$C$757,3,0)</f>
        <v>6490296</v>
      </c>
      <c r="E22" s="1">
        <f>VLOOKUP(A22,'[4]1957-1960'!$A$648:$C$757,3,0)</f>
        <v>4797738</v>
      </c>
      <c r="F22" s="13">
        <f>VLOOKUP(A22,'[5]1961-1965'!$A$600:$C$709,3,0)</f>
        <v>8267282</v>
      </c>
      <c r="G22" s="1">
        <f>VLOOKUP(A22,'[6]1966-1968'!$A$520:$C$629,3,0)</f>
        <v>9809288</v>
      </c>
      <c r="H22" s="1">
        <f>VLOOKUP(A22,'[7]1969-1970'!$A$472:$C$581,3,0)</f>
        <v>9603975</v>
      </c>
      <c r="I22" s="1">
        <f>VLOOKUP(A22,'[8]1971-1973'!$A$448:$C$557,3,0)</f>
        <v>5526719</v>
      </c>
      <c r="J22" s="1">
        <f>VLOOKUP(A22,'[9]1974-1977'!$A$402:$C$511,3,0)</f>
        <v>11886436</v>
      </c>
      <c r="K22" s="1">
        <f>VLOOKUP(A22,'[10]1978-1980'!$A$328:$C$437,3,0)</f>
        <v>8358912</v>
      </c>
      <c r="L22" s="1">
        <f>VLOOKUP(A22,'[11]1981-1983'!$A$285:$C$394,3,0)</f>
        <v>8978921</v>
      </c>
      <c r="M22" s="1">
        <f>VLOOKUP(A22,'[12]1984-1986'!$A$237:$C$346,3,0)</f>
        <v>7897311</v>
      </c>
      <c r="N22" s="1">
        <f>VLOOKUP(A22,'[13]1987-1990'!$A$215:$C$324,3,0)</f>
        <v>19206943</v>
      </c>
      <c r="O22" s="1">
        <f>VLOOKUP(A22,'[14]1991-1993'!$A$125:$C$234,3,0)</f>
        <v>15159267</v>
      </c>
      <c r="P22" s="1">
        <f t="shared" si="0"/>
        <v>140170333</v>
      </c>
      <c r="Q22" s="1"/>
      <c r="R22" s="1">
        <f>VLOOKUP(A22,[15]jan!$A$66:$C$175,3,0)</f>
        <v>1777652</v>
      </c>
      <c r="S22" s="1">
        <f>VLOOKUP(A22,[16]feb!$A$72:$C$180,3,0)</f>
        <v>449913</v>
      </c>
      <c r="T22" s="1">
        <f>VLOOKUP(A22,[17]march!$A$58:$C$165,3,0)</f>
        <v>891862</v>
      </c>
      <c r="U22">
        <f>VLOOKUP(A22,[18]apr!$A$71:$C$177,3,0)</f>
        <v>987552</v>
      </c>
      <c r="V22" s="1">
        <f>VLOOKUP(A22,[19]may!$A$56:$D$161,3,0)</f>
        <v>784461</v>
      </c>
      <c r="W22">
        <f>VLOOKUP(A22,[20]june!$A$55:$C$159,3,0)</f>
        <v>938739</v>
      </c>
      <c r="X22">
        <f>VLOOKUP($A22,[21]july!$A$71:$C$174,3,0)</f>
        <v>754321</v>
      </c>
      <c r="Y22">
        <f>VLOOKUP($A22,[22]august!$A$55:$C$157,3,0)</f>
        <v>1027151</v>
      </c>
      <c r="Z22">
        <f>VLOOKUP(A22,[23]sept!$A$59:$C$160,3,0)</f>
        <v>859812</v>
      </c>
      <c r="AA22">
        <f>VLOOKUP(A22,[24]oct!$A$54:$C$154,3,0)</f>
        <v>902229</v>
      </c>
      <c r="AB22">
        <f>VLOOKUP(A22,[25]nov!$A$55:$C$154,3,0)</f>
        <v>3006447</v>
      </c>
      <c r="AC22">
        <f>VLOOKUP(A22,[26]dec!$A$64:$C$162,3,0)</f>
        <v>1072522</v>
      </c>
      <c r="AD22">
        <f>VLOOKUP(A22,[27]jan!$A$71:$C$165,3,0)</f>
        <v>1545511</v>
      </c>
      <c r="AE22">
        <f>VLOOKUP(A22,[28]feb!$A$55:$C$148,3,0)</f>
        <v>1286196</v>
      </c>
      <c r="AF22">
        <f>VLOOKUP(A22,[29]march!$A$62:$C$154,3,0)</f>
        <v>1298799</v>
      </c>
      <c r="AG22">
        <f>VLOOKUP(A22,[30]apr!$A$66:$C$157,3,0)</f>
        <v>1073484</v>
      </c>
      <c r="AH22">
        <f>VLOOKUP(A22,[31]may!$A$54:$C$144,3,0)</f>
        <v>1590655</v>
      </c>
      <c r="AI22">
        <f>VLOOKUP(A22,[32]june!$A$63:$C$152,3,0)</f>
        <v>1618929</v>
      </c>
      <c r="AJ22">
        <f>VLOOKUP(A22,[33]july!$A$64:$C$152,3,0)</f>
        <v>1752260</v>
      </c>
      <c r="AK22">
        <f>VLOOKUP(A22,[34]august!$A$54:$C$141,3,0)</f>
        <v>1708982</v>
      </c>
      <c r="AL22">
        <f>VLOOKUP(A22,[35]sept!$A$55:$C$141,3,0)</f>
        <v>894716</v>
      </c>
    </row>
    <row r="23" spans="1:48" x14ac:dyDescent="0.2">
      <c r="A23" s="10">
        <v>34973</v>
      </c>
      <c r="B23" s="1">
        <f>VLOOKUP(A23,'[1]1850-1930'!$A$648:$C$757,3,0)</f>
        <v>243804</v>
      </c>
      <c r="C23" s="1">
        <f>VLOOKUP($A23,'[2]1931-1950'!$A$648:$C$757,3,0)</f>
        <v>24851968</v>
      </c>
      <c r="D23" s="1">
        <f>VLOOKUP(A23,'[3]1951-1956'!$A$648:$C$757,3,0)</f>
        <v>6480529</v>
      </c>
      <c r="E23" s="1">
        <f>VLOOKUP(A23,'[4]1957-1960'!$A$648:$C$757,3,0)</f>
        <v>4813774</v>
      </c>
      <c r="F23" s="13">
        <f>VLOOKUP(A23,'[5]1961-1965'!$A$600:$C$709,3,0)</f>
        <v>8433680</v>
      </c>
      <c r="G23" s="1">
        <f>VLOOKUP(A23,'[6]1966-1968'!$A$520:$C$629,3,0)</f>
        <v>10122762</v>
      </c>
      <c r="H23" s="1">
        <f>VLOOKUP(A23,'[7]1969-1970'!$A$472:$C$581,3,0)</f>
        <v>9473542</v>
      </c>
      <c r="I23" s="1">
        <f>VLOOKUP(A23,'[8]1971-1973'!$A$448:$C$557,3,0)</f>
        <v>5581110</v>
      </c>
      <c r="J23" s="1">
        <f>VLOOKUP(A23,'[9]1974-1977'!$A$402:$C$511,3,0)</f>
        <v>12720497</v>
      </c>
      <c r="K23" s="1">
        <f>VLOOKUP(A23,'[10]1978-1980'!$A$328:$C$437,3,0)</f>
        <v>8751419</v>
      </c>
      <c r="L23" s="1">
        <f>VLOOKUP(A23,'[11]1981-1983'!$A$285:$C$394,3,0)</f>
        <v>9177519</v>
      </c>
      <c r="M23" s="1">
        <f>VLOOKUP(A23,'[12]1984-1986'!$A$237:$C$346,3,0)</f>
        <v>7971856</v>
      </c>
      <c r="N23" s="1">
        <f>VLOOKUP(A23,'[13]1987-1990'!$A$215:$C$324,3,0)</f>
        <v>19263490</v>
      </c>
      <c r="O23" s="1">
        <f>VLOOKUP(A23,'[14]1991-1993'!$A$125:$C$234,3,0)</f>
        <v>15471729</v>
      </c>
      <c r="P23" s="1">
        <f t="shared" si="0"/>
        <v>143357679</v>
      </c>
      <c r="Q23" s="1"/>
      <c r="R23" s="1">
        <f>VLOOKUP(A23,[15]jan!$A$66:$C$175,3,0)</f>
        <v>1988923</v>
      </c>
      <c r="S23" s="1">
        <f>VLOOKUP(A23,[16]feb!$A$72:$C$180,3,0)</f>
        <v>464357</v>
      </c>
      <c r="T23" s="1">
        <f>VLOOKUP(A23,[17]march!$A$58:$C$165,3,0)</f>
        <v>901404</v>
      </c>
      <c r="U23">
        <f>VLOOKUP(A23,[18]apr!$A$71:$C$177,3,0)</f>
        <v>1017946</v>
      </c>
      <c r="V23" s="1">
        <f>VLOOKUP(A23,[19]may!$A$56:$D$161,3,0)</f>
        <v>776976</v>
      </c>
      <c r="W23">
        <f>VLOOKUP(A23,[20]june!$A$55:$C$159,3,0)</f>
        <v>1044832</v>
      </c>
      <c r="X23">
        <f>VLOOKUP($A23,[21]july!$A$71:$C$174,3,0)</f>
        <v>776452</v>
      </c>
      <c r="Y23">
        <f>VLOOKUP($A23,[22]august!$A$55:$C$157,3,0)</f>
        <v>1095116</v>
      </c>
      <c r="Z23">
        <f>VLOOKUP(A23,[23]sept!$A$59:$C$160,3,0)</f>
        <v>879438</v>
      </c>
      <c r="AA23">
        <f>VLOOKUP(A23,[24]oct!$A$54:$C$154,3,0)</f>
        <v>887636</v>
      </c>
      <c r="AB23">
        <f>VLOOKUP(A23,[25]nov!$A$55:$C$154,3,0)</f>
        <v>3049809</v>
      </c>
      <c r="AC23">
        <f>VLOOKUP(A23,[26]dec!$A$64:$C$162,3,0)</f>
        <v>1111743</v>
      </c>
      <c r="AD23">
        <f>VLOOKUP(A23,[27]jan!$A$71:$C$165,3,0)</f>
        <v>1612988</v>
      </c>
      <c r="AE23">
        <f>VLOOKUP(A23,[28]feb!$A$55:$C$148,3,0)</f>
        <v>1247522</v>
      </c>
      <c r="AF23">
        <f>VLOOKUP(A23,[29]march!$A$62:$C$154,3,0)</f>
        <v>1233186</v>
      </c>
      <c r="AG23">
        <f>VLOOKUP(A23,[30]apr!$A$66:$C$157,3,0)</f>
        <v>1065832</v>
      </c>
      <c r="AH23">
        <f>VLOOKUP(A23,[31]may!$A$54:$C$144,3,0)</f>
        <v>1525155</v>
      </c>
      <c r="AI23">
        <f>VLOOKUP(A23,[32]june!$A$63:$C$152,3,0)</f>
        <v>1747682</v>
      </c>
      <c r="AJ23">
        <f>VLOOKUP(A23,[33]july!$A$64:$C$152,3,0)</f>
        <v>1830407</v>
      </c>
      <c r="AK23">
        <f>VLOOKUP(A23,[34]august!$A$54:$C$141,3,0)</f>
        <v>1473387</v>
      </c>
      <c r="AL23">
        <f>VLOOKUP(A23,[35]sept!$A$55:$C$141,3,0)</f>
        <v>1022942</v>
      </c>
      <c r="AM23">
        <f>VLOOKUP(A23,[36]oct!$A$65:$C$150,3,0)</f>
        <v>1367271</v>
      </c>
    </row>
    <row r="24" spans="1:48" x14ac:dyDescent="0.2">
      <c r="A24" s="10">
        <v>35004</v>
      </c>
      <c r="B24" s="1">
        <f>VLOOKUP(A24,'[1]1850-1930'!$A$648:$C$757,3,0)</f>
        <v>226740</v>
      </c>
      <c r="C24" s="1">
        <f>VLOOKUP($A24,'[2]1931-1950'!$A$648:$C$757,3,0)</f>
        <v>23968601</v>
      </c>
      <c r="D24" s="1">
        <f>VLOOKUP(A24,'[3]1951-1956'!$A$648:$C$757,3,0)</f>
        <v>6430797</v>
      </c>
      <c r="E24" s="1">
        <f>VLOOKUP(A24,'[4]1957-1960'!$A$648:$C$757,3,0)</f>
        <v>5170540</v>
      </c>
      <c r="F24" s="13">
        <f>VLOOKUP(A24,'[5]1961-1965'!$A$600:$C$709,3,0)</f>
        <v>8499319</v>
      </c>
      <c r="G24" s="1">
        <f>VLOOKUP(A24,'[6]1966-1968'!$A$520:$C$629,3,0)</f>
        <v>7893331</v>
      </c>
      <c r="H24" s="1">
        <f>VLOOKUP(A24,'[7]1969-1970'!$A$472:$C$581,3,0)</f>
        <v>9703413</v>
      </c>
      <c r="I24" s="1">
        <f>VLOOKUP(A24,'[8]1971-1973'!$A$448:$C$557,3,0)</f>
        <v>5439994</v>
      </c>
      <c r="J24" s="1">
        <f>VLOOKUP(A24,'[9]1974-1977'!$A$402:$C$511,3,0)</f>
        <v>12472743</v>
      </c>
      <c r="K24" s="1">
        <f>VLOOKUP(A24,'[10]1978-1980'!$A$328:$C$437,3,0)</f>
        <v>8641684</v>
      </c>
      <c r="L24" s="1">
        <f>VLOOKUP(A24,'[11]1981-1983'!$A$285:$C$394,3,0)</f>
        <v>8867771</v>
      </c>
      <c r="M24" s="1">
        <f>VLOOKUP(A24,'[12]1984-1986'!$A$237:$C$346,3,0)</f>
        <v>7618156</v>
      </c>
      <c r="N24" s="1">
        <f>VLOOKUP(A24,'[13]1987-1990'!$A$215:$C$324,3,0)</f>
        <v>18994779</v>
      </c>
      <c r="O24" s="1">
        <f>VLOOKUP(A24,'[14]1991-1993'!$A$125:$C$234,3,0)</f>
        <v>14238102</v>
      </c>
      <c r="P24" s="1">
        <f t="shared" si="0"/>
        <v>138165970</v>
      </c>
      <c r="Q24" s="1"/>
      <c r="R24" s="1">
        <f>VLOOKUP(A24,[15]jan!$A$66:$C$175,3,0)</f>
        <v>1991195</v>
      </c>
      <c r="S24" s="1">
        <f>VLOOKUP(A24,[16]feb!$A$72:$C$180,3,0)</f>
        <v>419375</v>
      </c>
      <c r="T24" s="1">
        <f>VLOOKUP(A24,[17]march!$A$58:$C$165,3,0)</f>
        <v>877739</v>
      </c>
      <c r="U24">
        <f>VLOOKUP(A24,[18]apr!$A$71:$C$177,3,0)</f>
        <v>1005562</v>
      </c>
      <c r="V24" s="1">
        <f>VLOOKUP(A24,[19]may!$A$56:$D$161,3,0)</f>
        <v>719716</v>
      </c>
      <c r="W24">
        <f>VLOOKUP(A24,[20]june!$A$55:$C$159,3,0)</f>
        <v>963066</v>
      </c>
      <c r="X24">
        <f>VLOOKUP($A24,[21]july!$A$71:$C$174,3,0)</f>
        <v>780728</v>
      </c>
      <c r="Y24">
        <f>VLOOKUP($A24,[22]august!$A$55:$C$157,3,0)</f>
        <v>983958</v>
      </c>
      <c r="Z24">
        <f>VLOOKUP(A24,[23]sept!$A$59:$C$160,3,0)</f>
        <v>857559</v>
      </c>
      <c r="AA24">
        <f>VLOOKUP(A24,[24]oct!$A$54:$C$154,3,0)</f>
        <v>870308</v>
      </c>
      <c r="AB24">
        <f>VLOOKUP(A24,[25]nov!$A$55:$C$154,3,0)</f>
        <v>2850019</v>
      </c>
      <c r="AC24">
        <f>VLOOKUP(A24,[26]dec!$A$64:$C$162,3,0)</f>
        <v>1028300</v>
      </c>
      <c r="AD24">
        <f>VLOOKUP(A24,[27]jan!$A$71:$C$165,3,0)</f>
        <v>1584424</v>
      </c>
      <c r="AE24">
        <f>VLOOKUP(A24,[28]feb!$A$55:$C$148,3,0)</f>
        <v>1149323</v>
      </c>
      <c r="AF24">
        <f>VLOOKUP(A24,[29]march!$A$62:$C$154,3,0)</f>
        <v>1099382</v>
      </c>
      <c r="AG24">
        <f>VLOOKUP(A24,[30]apr!$A$66:$C$157,3,0)</f>
        <v>1010827</v>
      </c>
      <c r="AH24">
        <f>VLOOKUP(A24,[31]may!$A$54:$C$144,3,0)</f>
        <v>1411476</v>
      </c>
      <c r="AI24">
        <f>VLOOKUP(A24,[32]june!$A$63:$C$152,3,0)</f>
        <v>1563054</v>
      </c>
      <c r="AJ24">
        <f>VLOOKUP(A24,[33]july!$A$64:$C$152,3,0)</f>
        <v>1778313</v>
      </c>
      <c r="AK24">
        <f>VLOOKUP(A24,[34]august!$A$54:$C$141,3,0)</f>
        <v>1273653</v>
      </c>
      <c r="AL24">
        <f>VLOOKUP(A24,[35]sept!$A$55:$C$141,3,0)</f>
        <v>819821</v>
      </c>
      <c r="AM24">
        <f>VLOOKUP(A24,[36]oct!$A$65:$C$150,3,0)</f>
        <v>2063998</v>
      </c>
      <c r="AN24">
        <f>VLOOKUP(A24,[37]novemeber!$A$63:$C$147,3,0)</f>
        <v>1128674</v>
      </c>
    </row>
    <row r="25" spans="1:48" x14ac:dyDescent="0.2">
      <c r="A25" s="10">
        <v>35034</v>
      </c>
      <c r="B25" s="1">
        <f>VLOOKUP(A25,'[1]1850-1930'!$A$648:$C$757,3,0)</f>
        <v>225941</v>
      </c>
      <c r="C25" s="1">
        <f>VLOOKUP($A25,'[2]1931-1950'!$A$648:$C$757,3,0)</f>
        <v>23999049</v>
      </c>
      <c r="D25" s="1">
        <f>VLOOKUP(A25,'[3]1951-1956'!$A$648:$C$757,3,0)</f>
        <v>6874837</v>
      </c>
      <c r="E25" s="1">
        <f>VLOOKUP(A25,'[4]1957-1960'!$A$648:$C$757,3,0)</f>
        <v>5150102</v>
      </c>
      <c r="F25" s="13">
        <f>VLOOKUP(A25,'[5]1961-1965'!$A$600:$C$709,3,0)</f>
        <v>8364883</v>
      </c>
      <c r="G25" s="1">
        <f>VLOOKUP(A25,'[6]1966-1968'!$A$520:$C$629,3,0)</f>
        <v>7779750</v>
      </c>
      <c r="H25" s="1">
        <f>VLOOKUP(A25,'[7]1969-1970'!$A$472:$C$581,3,0)</f>
        <v>9735351</v>
      </c>
      <c r="I25" s="1">
        <f>VLOOKUP(A25,'[8]1971-1973'!$A$448:$C$557,3,0)</f>
        <v>5634848</v>
      </c>
      <c r="J25" s="1">
        <f>VLOOKUP(A25,'[9]1974-1977'!$A$402:$C$511,3,0)</f>
        <v>12342941</v>
      </c>
      <c r="K25" s="1">
        <f>VLOOKUP(A25,'[10]1978-1980'!$A$328:$C$437,3,0)</f>
        <v>8669886</v>
      </c>
      <c r="L25" s="1">
        <f>VLOOKUP(A25,'[11]1981-1983'!$A$285:$C$394,3,0)</f>
        <v>9099450</v>
      </c>
      <c r="M25" s="1">
        <f>VLOOKUP(A25,'[12]1984-1986'!$A$237:$C$346,3,0)</f>
        <v>7562514</v>
      </c>
      <c r="N25" s="1">
        <f>VLOOKUP(A25,'[13]1987-1990'!$A$215:$C$324,3,0)</f>
        <v>19014806</v>
      </c>
      <c r="O25" s="1">
        <f>VLOOKUP(A25,'[14]1991-1993'!$A$125:$C$234,3,0)</f>
        <v>13949658</v>
      </c>
      <c r="P25" s="1">
        <f t="shared" si="0"/>
        <v>138404016</v>
      </c>
      <c r="Q25" s="1"/>
      <c r="R25" s="1">
        <f>VLOOKUP(A25,[15]jan!$A$66:$C$175,3,0)</f>
        <v>1729910</v>
      </c>
      <c r="S25" s="1">
        <f>VLOOKUP(A25,[16]feb!$A$72:$C$180,3,0)</f>
        <v>409386</v>
      </c>
      <c r="T25" s="1">
        <f>VLOOKUP(A25,[17]march!$A$58:$C$165,3,0)</f>
        <v>871405</v>
      </c>
      <c r="U25">
        <f>VLOOKUP(A25,[18]apr!$A$71:$C$177,3,0)</f>
        <v>871603</v>
      </c>
      <c r="V25" s="1">
        <f>VLOOKUP(A25,[19]may!$A$56:$D$161,3,0)</f>
        <v>755924</v>
      </c>
      <c r="W25">
        <f>VLOOKUP(A25,[20]june!$A$55:$C$159,3,0)</f>
        <v>937404</v>
      </c>
      <c r="X25">
        <f>VLOOKUP($A25,[21]july!$A$71:$C$174,3,0)</f>
        <v>727222</v>
      </c>
      <c r="Y25">
        <f>VLOOKUP($A25,[22]august!$A$55:$C$157,3,0)</f>
        <v>942924</v>
      </c>
      <c r="Z25">
        <f>VLOOKUP(A25,[23]sept!$A$59:$C$160,3,0)</f>
        <v>822895</v>
      </c>
      <c r="AA25">
        <f>VLOOKUP(A25,[24]oct!$A$54:$C$154,3,0)</f>
        <v>755485</v>
      </c>
      <c r="AB25">
        <f>VLOOKUP(A25,[25]nov!$A$55:$C$154,3,0)</f>
        <v>2776286</v>
      </c>
      <c r="AC25">
        <f>VLOOKUP(A25,[26]dec!$A$64:$C$162,3,0)</f>
        <v>1033583</v>
      </c>
      <c r="AD25">
        <f>VLOOKUP(A25,[27]jan!$A$71:$C$165,3,0)</f>
        <v>1481052</v>
      </c>
      <c r="AE25">
        <f>VLOOKUP(A25,[28]feb!$A$55:$C$148,3,0)</f>
        <v>1114617</v>
      </c>
      <c r="AF25">
        <f>VLOOKUP(A25,[29]march!$A$62:$C$154,3,0)</f>
        <v>1075964</v>
      </c>
      <c r="AG25">
        <f>VLOOKUP(A25,[30]apr!$A$66:$C$157,3,0)</f>
        <v>1050129</v>
      </c>
      <c r="AH25">
        <f>VLOOKUP(A25,[31]may!$A$54:$C$144,3,0)</f>
        <v>1307856</v>
      </c>
      <c r="AI25">
        <f>VLOOKUP(A25,[32]june!$A$63:$C$152,3,0)</f>
        <v>1528860</v>
      </c>
      <c r="AJ25">
        <f>VLOOKUP(A25,[33]july!$A$64:$C$152,3,0)</f>
        <v>1747659</v>
      </c>
      <c r="AK25">
        <f>VLOOKUP(A25,[34]august!$A$54:$C$141,3,0)</f>
        <v>1231656</v>
      </c>
      <c r="AL25">
        <f>VLOOKUP(A25,[35]sept!$A$55:$C$141,3,0)</f>
        <v>750884</v>
      </c>
      <c r="AM25">
        <f>VLOOKUP(A25,[36]oct!$A$65:$C$150,3,0)</f>
        <v>2098315</v>
      </c>
      <c r="AN25">
        <f>VLOOKUP(A25,[37]novemeber!$A$63:$C$147,3,0)</f>
        <v>1630987</v>
      </c>
      <c r="AO25">
        <f>VLOOKUP(A25,[38]dec!$A$53:$C$136,3,0)</f>
        <v>931468</v>
      </c>
    </row>
    <row r="26" spans="1:48" x14ac:dyDescent="0.2">
      <c r="A26" s="10">
        <v>35065</v>
      </c>
      <c r="B26" s="1">
        <f>VLOOKUP(A26,'[1]1850-1930'!$A$648:$C$757,3,0)</f>
        <v>225326</v>
      </c>
      <c r="C26" s="1">
        <f>VLOOKUP($A26,'[2]1931-1950'!$A$648:$C$757,3,0)</f>
        <v>23640865</v>
      </c>
      <c r="D26" s="1">
        <f>VLOOKUP(A26,'[3]1951-1956'!$A$648:$C$757,3,0)</f>
        <v>7078230</v>
      </c>
      <c r="E26" s="1">
        <f>VLOOKUP(A26,'[4]1957-1960'!$A$648:$C$757,3,0)</f>
        <v>5097895</v>
      </c>
      <c r="F26" s="13">
        <f>VLOOKUP(A26,'[5]1961-1965'!$A$600:$C$709,3,0)</f>
        <v>8366463</v>
      </c>
      <c r="G26" s="1">
        <f>VLOOKUP(A26,'[6]1966-1968'!$A$520:$C$629,3,0)</f>
        <v>7635311</v>
      </c>
      <c r="H26" s="1">
        <f>VLOOKUP(A26,'[7]1969-1970'!$A$472:$C$581,3,0)</f>
        <v>9778462</v>
      </c>
      <c r="I26" s="1">
        <f>VLOOKUP(A26,'[8]1971-1973'!$A$448:$C$557,3,0)</f>
        <v>5610848</v>
      </c>
      <c r="J26" s="1">
        <f>VLOOKUP(A26,'[9]1974-1977'!$A$402:$C$511,3,0)</f>
        <v>12707771</v>
      </c>
      <c r="K26" s="1">
        <f>VLOOKUP(A26,'[10]1978-1980'!$A$328:$C$437,3,0)</f>
        <v>8734319</v>
      </c>
      <c r="L26" s="1">
        <f>VLOOKUP(A26,'[11]1981-1983'!$A$285:$C$394,3,0)</f>
        <v>9099950</v>
      </c>
      <c r="M26" s="1">
        <f>VLOOKUP(A26,'[12]1984-1986'!$A$237:$C$346,3,0)</f>
        <v>7591383</v>
      </c>
      <c r="N26" s="1">
        <f>VLOOKUP(A26,'[13]1987-1990'!$A$215:$C$324,3,0)</f>
        <v>19009201</v>
      </c>
      <c r="O26" s="1">
        <f>VLOOKUP(A26,'[14]1991-1993'!$A$125:$C$234,3,0)</f>
        <v>14397919</v>
      </c>
      <c r="P26" s="1">
        <f t="shared" si="0"/>
        <v>138973943</v>
      </c>
      <c r="Q26" s="1"/>
      <c r="R26" s="1">
        <f>VLOOKUP(A26,[15]jan!$A$66:$C$175,3,0)</f>
        <v>1846362</v>
      </c>
      <c r="S26" s="1">
        <f>VLOOKUP(A26,[16]feb!$A$72:$C$180,3,0)</f>
        <v>411187</v>
      </c>
      <c r="T26" s="1">
        <f>VLOOKUP(A26,[17]march!$A$58:$C$165,3,0)</f>
        <v>868988</v>
      </c>
      <c r="U26">
        <f>VLOOKUP(A26,[18]apr!$A$71:$C$177,3,0)</f>
        <v>938672</v>
      </c>
      <c r="V26" s="1">
        <f>VLOOKUP(A26,[19]may!$A$56:$D$161,3,0)</f>
        <v>728942</v>
      </c>
      <c r="W26">
        <f>VLOOKUP(A26,[20]june!$A$55:$C$159,3,0)</f>
        <v>888065</v>
      </c>
      <c r="X26">
        <f>VLOOKUP($A26,[21]july!$A$71:$C$174,3,0)</f>
        <v>758706</v>
      </c>
      <c r="Y26">
        <f>VLOOKUP($A26,[22]august!$A$55:$C$157,3,0)</f>
        <v>992691</v>
      </c>
      <c r="Z26">
        <f>VLOOKUP(A26,[23]sept!$A$59:$C$160,3,0)</f>
        <v>814137</v>
      </c>
      <c r="AA26">
        <f>VLOOKUP(A26,[24]oct!$A$54:$C$154,3,0)</f>
        <v>701828</v>
      </c>
      <c r="AB26">
        <f>VLOOKUP(A26,[25]nov!$A$55:$C$154,3,0)</f>
        <v>2868167</v>
      </c>
      <c r="AC26">
        <f>VLOOKUP(A26,[26]dec!$A$64:$C$162,3,0)</f>
        <v>973408</v>
      </c>
      <c r="AD26">
        <f>VLOOKUP(A26,[27]jan!$A$71:$C$165,3,0)</f>
        <v>1331018</v>
      </c>
      <c r="AE26">
        <f>VLOOKUP(A26,[28]feb!$A$55:$C$148,3,0)</f>
        <v>1070687</v>
      </c>
      <c r="AF26">
        <f>VLOOKUP(A26,[29]march!$A$62:$C$154,3,0)</f>
        <v>1124990</v>
      </c>
      <c r="AG26">
        <f>VLOOKUP(A26,[30]apr!$A$66:$C$157,3,0)</f>
        <v>1019903</v>
      </c>
      <c r="AH26">
        <f>VLOOKUP(A26,[31]may!$A$54:$C$144,3,0)</f>
        <v>1278524</v>
      </c>
      <c r="AI26">
        <f>VLOOKUP(A26,[32]june!$A$63:$C$152,3,0)</f>
        <v>1445311</v>
      </c>
      <c r="AJ26">
        <f>VLOOKUP(A26,[33]july!$A$64:$C$152,3,0)</f>
        <v>1809479</v>
      </c>
      <c r="AK26">
        <f>VLOOKUP(A26,[34]august!$A$54:$C$141,3,0)</f>
        <v>1314670</v>
      </c>
      <c r="AL26">
        <f>VLOOKUP(A26,[35]sept!$A$55:$C$141,3,0)</f>
        <v>991609</v>
      </c>
      <c r="AM26">
        <f>VLOOKUP(A26,[36]oct!$A$65:$C$150,3,0)</f>
        <v>1979360</v>
      </c>
      <c r="AN26">
        <f>VLOOKUP(A26,[37]novemeber!$A$63:$C$147,3,0)</f>
        <v>1601522</v>
      </c>
      <c r="AO26">
        <f>VLOOKUP(A26,[38]dec!$A$53:$C$136,3,0)</f>
        <v>1525066</v>
      </c>
      <c r="AP26">
        <f>VLOOKUP(A26,[39]jan!$A$56:$C$135,3,0)</f>
        <v>1197972</v>
      </c>
    </row>
    <row r="27" spans="1:48" x14ac:dyDescent="0.2">
      <c r="A27" s="10">
        <v>35096</v>
      </c>
      <c r="B27" s="1">
        <f>VLOOKUP(A27,'[1]1850-1930'!$A$648:$C$757,3,0)</f>
        <v>209662</v>
      </c>
      <c r="C27" s="1">
        <f>VLOOKUP($A27,'[2]1931-1950'!$A$648:$C$757,3,0)</f>
        <v>22494254</v>
      </c>
      <c r="D27" s="1">
        <f>VLOOKUP(A27,'[3]1951-1956'!$A$648:$C$757,3,0)</f>
        <v>6676164</v>
      </c>
      <c r="E27" s="1">
        <f>VLOOKUP(A27,'[4]1957-1960'!$A$648:$C$757,3,0)</f>
        <v>4799141</v>
      </c>
      <c r="F27" s="13">
        <f>VLOOKUP(A27,'[5]1961-1965'!$A$600:$C$709,3,0)</f>
        <v>7863524</v>
      </c>
      <c r="G27" s="1">
        <f>VLOOKUP(A27,'[6]1966-1968'!$A$520:$C$629,3,0)</f>
        <v>7267671</v>
      </c>
      <c r="H27" s="1">
        <f>VLOOKUP(A27,'[7]1969-1970'!$A$472:$C$581,3,0)</f>
        <v>9147738</v>
      </c>
      <c r="I27" s="1">
        <f>VLOOKUP(A27,'[8]1971-1973'!$A$448:$C$557,3,0)</f>
        <v>5096011</v>
      </c>
      <c r="J27" s="1">
        <f>VLOOKUP(A27,'[9]1974-1977'!$A$402:$C$511,3,0)</f>
        <v>11765914</v>
      </c>
      <c r="K27" s="1">
        <f>VLOOKUP(A27,'[10]1978-1980'!$A$328:$C$437,3,0)</f>
        <v>8237689</v>
      </c>
      <c r="L27" s="1">
        <f>VLOOKUP(A27,'[11]1981-1983'!$A$285:$C$394,3,0)</f>
        <v>8583442</v>
      </c>
      <c r="M27" s="1">
        <f>VLOOKUP(A27,'[12]1984-1986'!$A$237:$C$346,3,0)</f>
        <v>7123048</v>
      </c>
      <c r="N27" s="1">
        <f>VLOOKUP(A27,'[13]1987-1990'!$A$215:$C$324,3,0)</f>
        <v>17888083</v>
      </c>
      <c r="O27" s="1">
        <f>VLOOKUP(A27,'[14]1991-1993'!$A$125:$C$234,3,0)</f>
        <v>13156918</v>
      </c>
      <c r="P27" s="1">
        <f t="shared" si="0"/>
        <v>130309259</v>
      </c>
      <c r="Q27" s="1"/>
      <c r="R27" s="1">
        <f>VLOOKUP(A27,[15]jan!$A$66:$C$175,3,0)</f>
        <v>1840171</v>
      </c>
      <c r="S27" s="1">
        <f>VLOOKUP(A27,[16]feb!$A$72:$C$180,3,0)</f>
        <v>371276</v>
      </c>
      <c r="T27" s="1">
        <f>VLOOKUP(A27,[17]march!$A$58:$C$165,3,0)</f>
        <v>805969</v>
      </c>
      <c r="U27">
        <f>VLOOKUP(A27,[18]apr!$A$71:$C$177,3,0)</f>
        <v>929845</v>
      </c>
      <c r="V27" s="1">
        <f>VLOOKUP(A27,[19]may!$A$56:$D$161,3,0)</f>
        <v>640343</v>
      </c>
      <c r="W27">
        <f>VLOOKUP(A27,[20]june!$A$55:$C$159,3,0)</f>
        <v>799346</v>
      </c>
      <c r="X27">
        <f>VLOOKUP($A27,[21]july!$A$71:$C$174,3,0)</f>
        <v>749994</v>
      </c>
      <c r="Y27">
        <f>VLOOKUP($A27,[22]august!$A$55:$C$157,3,0)</f>
        <v>955433</v>
      </c>
      <c r="Z27">
        <f>VLOOKUP(A27,[23]sept!$A$59:$C$160,3,0)</f>
        <v>802831</v>
      </c>
      <c r="AA27">
        <f>VLOOKUP(A27,[24]oct!$A$54:$C$154,3,0)</f>
        <v>665785</v>
      </c>
      <c r="AB27">
        <f>VLOOKUP(A27,[25]nov!$A$55:$C$154,3,0)</f>
        <v>2635873</v>
      </c>
      <c r="AC27">
        <f>VLOOKUP(A27,[26]dec!$A$64:$C$162,3,0)</f>
        <v>850194</v>
      </c>
      <c r="AD27">
        <f>VLOOKUP(A27,[27]jan!$A$71:$C$165,3,0)</f>
        <v>1154516</v>
      </c>
      <c r="AE27">
        <f>VLOOKUP(A27,[28]feb!$A$55:$C$148,3,0)</f>
        <v>965874</v>
      </c>
      <c r="AF27">
        <f>VLOOKUP(A27,[29]march!$A$62:$C$154,3,0)</f>
        <v>933393</v>
      </c>
      <c r="AG27">
        <f>VLOOKUP(A27,[30]apr!$A$66:$C$157,3,0)</f>
        <v>968907</v>
      </c>
      <c r="AH27">
        <f>VLOOKUP(A27,[31]may!$A$54:$C$144,3,0)</f>
        <v>1206031</v>
      </c>
      <c r="AI27">
        <f>VLOOKUP(A27,[32]june!$A$63:$C$152,3,0)</f>
        <v>1476564</v>
      </c>
      <c r="AJ27">
        <f>VLOOKUP(A27,[33]july!$A$64:$C$152,3,0)</f>
        <v>1472811</v>
      </c>
      <c r="AK27">
        <f>VLOOKUP(A27,[34]august!$A$54:$C$141,3,0)</f>
        <v>1210085</v>
      </c>
      <c r="AL27">
        <f>VLOOKUP(A27,[35]sept!$A$55:$C$141,3,0)</f>
        <v>775313</v>
      </c>
      <c r="AM27">
        <f>VLOOKUP(A27,[36]oct!$A$65:$C$150,3,0)</f>
        <v>1855278</v>
      </c>
      <c r="AN27">
        <f>VLOOKUP(A27,[37]novemeber!$A$63:$C$147,3,0)</f>
        <v>1540702</v>
      </c>
      <c r="AO27">
        <f>VLOOKUP(A27,[38]dec!$A$53:$C$136,3,0)</f>
        <v>1467432</v>
      </c>
      <c r="AP27">
        <f>VLOOKUP(A27,[39]jan!$A$56:$C$135,3,0)</f>
        <v>1744930</v>
      </c>
      <c r="AQ27">
        <f>VLOOKUP(A27,[40]feb!$A$80:$C$158,3,0)</f>
        <v>812152</v>
      </c>
    </row>
    <row r="28" spans="1:48" x14ac:dyDescent="0.2">
      <c r="A28" s="10">
        <v>35125</v>
      </c>
      <c r="B28" s="1">
        <f>VLOOKUP(A28,'[1]1850-1930'!$A$648:$C$757,3,0)</f>
        <v>223388</v>
      </c>
      <c r="C28" s="1">
        <f>VLOOKUP($A28,'[2]1931-1950'!$A$648:$C$757,3,0)</f>
        <v>24202621</v>
      </c>
      <c r="D28" s="1">
        <f>VLOOKUP(A28,'[3]1951-1956'!$A$648:$C$757,3,0)</f>
        <v>7282175</v>
      </c>
      <c r="E28" s="1">
        <f>VLOOKUP(A28,'[4]1957-1960'!$A$648:$C$757,3,0)</f>
        <v>5151595</v>
      </c>
      <c r="F28" s="13">
        <f>VLOOKUP(A28,'[5]1961-1965'!$A$600:$C$709,3,0)</f>
        <v>8148074</v>
      </c>
      <c r="G28" s="1">
        <f>VLOOKUP(A28,'[6]1966-1968'!$A$520:$C$629,3,0)</f>
        <v>7810044</v>
      </c>
      <c r="H28" s="1">
        <f>VLOOKUP(A28,'[7]1969-1970'!$A$472:$C$581,3,0)</f>
        <v>9566436</v>
      </c>
      <c r="I28" s="1">
        <f>VLOOKUP(A28,'[8]1971-1973'!$A$448:$C$557,3,0)</f>
        <v>5371000</v>
      </c>
      <c r="J28" s="1">
        <f>VLOOKUP(A28,'[9]1974-1977'!$A$402:$C$511,3,0)</f>
        <v>12533916</v>
      </c>
      <c r="K28" s="1">
        <f>VLOOKUP(A28,'[10]1978-1980'!$A$328:$C$437,3,0)</f>
        <v>8617798</v>
      </c>
      <c r="L28" s="1">
        <f>VLOOKUP(A28,'[11]1981-1983'!$A$285:$C$394,3,0)</f>
        <v>8947476</v>
      </c>
      <c r="M28" s="1">
        <f>VLOOKUP(A28,'[12]1984-1986'!$A$237:$C$346,3,0)</f>
        <v>7554538</v>
      </c>
      <c r="N28" s="1">
        <f>VLOOKUP(A28,'[13]1987-1990'!$A$215:$C$324,3,0)</f>
        <v>18789421</v>
      </c>
      <c r="O28" s="1">
        <f>VLOOKUP(A28,'[14]1991-1993'!$A$125:$C$234,3,0)</f>
        <v>13602060</v>
      </c>
      <c r="P28" s="1">
        <f t="shared" si="0"/>
        <v>137800542</v>
      </c>
      <c r="Q28" s="1"/>
      <c r="R28" s="1">
        <f>VLOOKUP(A28,[15]jan!$A$66:$C$175,3,0)</f>
        <v>1853174</v>
      </c>
      <c r="S28" s="1">
        <f>VLOOKUP(A28,[16]feb!$A$72:$C$180,3,0)</f>
        <v>392916</v>
      </c>
      <c r="T28" s="1">
        <f>VLOOKUP(A28,[17]march!$A$58:$C$165,3,0)</f>
        <v>865057</v>
      </c>
      <c r="U28">
        <f>VLOOKUP(A28,[18]apr!$A$71:$C$177,3,0)</f>
        <v>983667</v>
      </c>
      <c r="V28" s="1">
        <f>VLOOKUP(A28,[19]may!$A$56:$D$161,3,0)</f>
        <v>729706</v>
      </c>
      <c r="W28">
        <f>VLOOKUP(A28,[20]june!$A$55:$C$159,3,0)</f>
        <v>876523</v>
      </c>
      <c r="X28">
        <f>VLOOKUP($A28,[21]july!$A$71:$C$174,3,0)</f>
        <v>794839</v>
      </c>
      <c r="Y28">
        <f>VLOOKUP($A28,[22]august!$A$55:$C$157,3,0)</f>
        <v>936593</v>
      </c>
      <c r="Z28">
        <f>VLOOKUP(A28,[23]sept!$A$59:$C$160,3,0)</f>
        <v>744664</v>
      </c>
      <c r="AA28">
        <f>VLOOKUP(A28,[24]oct!$A$54:$C$154,3,0)</f>
        <v>648249</v>
      </c>
      <c r="AB28">
        <f>VLOOKUP(A28,[25]nov!$A$55:$C$154,3,0)</f>
        <v>3134082</v>
      </c>
      <c r="AC28">
        <f>VLOOKUP(A28,[26]dec!$A$64:$C$162,3,0)</f>
        <v>903265</v>
      </c>
      <c r="AD28">
        <f>VLOOKUP(A28,[27]jan!$A$71:$C$165,3,0)</f>
        <v>1346645</v>
      </c>
      <c r="AE28">
        <f>VLOOKUP(A28,[28]feb!$A$55:$C$148,3,0)</f>
        <v>1025961</v>
      </c>
      <c r="AF28">
        <f>VLOOKUP(A28,[29]march!$A$62:$C$154,3,0)</f>
        <v>972957</v>
      </c>
      <c r="AG28">
        <f>VLOOKUP(A28,[30]apr!$A$66:$C$157,3,0)</f>
        <v>1045431</v>
      </c>
      <c r="AH28">
        <f>VLOOKUP(A28,[31]may!$A$54:$C$144,3,0)</f>
        <v>1198743</v>
      </c>
      <c r="AI28">
        <f>VLOOKUP(A28,[32]june!$A$63:$C$152,3,0)</f>
        <v>1517503</v>
      </c>
      <c r="AJ28">
        <f>VLOOKUP(A28,[33]july!$A$64:$C$152,3,0)</f>
        <v>1560458</v>
      </c>
      <c r="AK28">
        <f>VLOOKUP(A28,[34]august!$A$54:$C$141,3,0)</f>
        <v>1235111</v>
      </c>
      <c r="AL28">
        <f>VLOOKUP(A28,[35]sept!$A$55:$C$141,3,0)</f>
        <v>800263</v>
      </c>
      <c r="AM28">
        <f>VLOOKUP(A28,[36]oct!$A$65:$C$150,3,0)</f>
        <v>1764647</v>
      </c>
      <c r="AN28">
        <f>VLOOKUP(A28,[37]novemeber!$A$63:$C$147,3,0)</f>
        <v>1598269</v>
      </c>
      <c r="AO28">
        <f>VLOOKUP(A28,[38]dec!$A$53:$C$136,3,0)</f>
        <v>1364494</v>
      </c>
      <c r="AP28">
        <f>VLOOKUP(A28,[39]jan!$A$56:$C$135,3,0)</f>
        <v>1775019</v>
      </c>
      <c r="AQ28">
        <f>VLOOKUP(A28,[40]feb!$A$80:$C$158,3,0)</f>
        <v>1418810</v>
      </c>
      <c r="AR28">
        <f>VLOOKUP(A28,[41]march!$A$63:$C$140,3,0)</f>
        <v>937034</v>
      </c>
    </row>
    <row r="29" spans="1:48" x14ac:dyDescent="0.2">
      <c r="A29" s="10">
        <v>35156</v>
      </c>
      <c r="B29" s="1">
        <f>VLOOKUP(A29,'[1]1850-1930'!$A$648:$C$757,3,0)</f>
        <v>211738</v>
      </c>
      <c r="C29" s="1">
        <f>VLOOKUP($A29,'[2]1931-1950'!$A$648:$C$757,3,0)</f>
        <v>23883807</v>
      </c>
      <c r="D29" s="1">
        <f>VLOOKUP(A29,'[3]1951-1956'!$A$648:$C$757,3,0)</f>
        <v>7086040</v>
      </c>
      <c r="E29" s="1">
        <f>VLOOKUP(A29,'[4]1957-1960'!$A$648:$C$757,3,0)</f>
        <v>5086977</v>
      </c>
      <c r="F29" s="13">
        <f>VLOOKUP(A29,'[5]1961-1965'!$A$600:$C$709,3,0)</f>
        <v>7076840</v>
      </c>
      <c r="G29" s="1">
        <f>VLOOKUP(A29,'[6]1966-1968'!$A$520:$C$629,3,0)</f>
        <v>7292674</v>
      </c>
      <c r="H29" s="1">
        <f>VLOOKUP(A29,'[7]1969-1970'!$A$472:$C$581,3,0)</f>
        <v>9066969</v>
      </c>
      <c r="I29" s="1">
        <f>VLOOKUP(A29,'[8]1971-1973'!$A$448:$C$557,3,0)</f>
        <v>5244427</v>
      </c>
      <c r="J29" s="1">
        <f>VLOOKUP(A29,'[9]1974-1977'!$A$402:$C$511,3,0)</f>
        <v>12292012</v>
      </c>
      <c r="K29" s="1">
        <f>VLOOKUP(A29,'[10]1978-1980'!$A$328:$C$437,3,0)</f>
        <v>8492259</v>
      </c>
      <c r="L29" s="1">
        <f>VLOOKUP(A29,'[11]1981-1983'!$A$285:$C$394,3,0)</f>
        <v>8590400</v>
      </c>
      <c r="M29" s="1">
        <f>VLOOKUP(A29,'[12]1984-1986'!$A$237:$C$346,3,0)</f>
        <v>7291565</v>
      </c>
      <c r="N29" s="1">
        <f>VLOOKUP(A29,'[13]1987-1990'!$A$215:$C$324,3,0)</f>
        <v>18054504</v>
      </c>
      <c r="O29" s="1">
        <f>VLOOKUP(A29,'[14]1991-1993'!$A$125:$C$234,3,0)</f>
        <v>13164965</v>
      </c>
      <c r="P29" s="1">
        <f t="shared" si="0"/>
        <v>132835177</v>
      </c>
      <c r="Q29" s="1"/>
      <c r="R29" s="1">
        <f>VLOOKUP(A29,[15]jan!$A$66:$C$175,3,0)</f>
        <v>1719877</v>
      </c>
      <c r="S29" s="1">
        <f>VLOOKUP(A29,[16]feb!$A$72:$C$180,3,0)</f>
        <v>404271</v>
      </c>
      <c r="T29" s="1">
        <f>VLOOKUP(A29,[17]march!$A$58:$C$165,3,0)</f>
        <v>855367</v>
      </c>
      <c r="U29">
        <f>VLOOKUP(A29,[18]apr!$A$71:$C$177,3,0)</f>
        <v>937973</v>
      </c>
      <c r="V29" s="1">
        <f>VLOOKUP(A29,[19]may!$A$56:$D$161,3,0)</f>
        <v>700646</v>
      </c>
      <c r="W29">
        <f>VLOOKUP(A29,[20]june!$A$55:$C$159,3,0)</f>
        <v>790076</v>
      </c>
      <c r="X29">
        <f>VLOOKUP($A29,[21]july!$A$71:$C$174,3,0)</f>
        <v>792268</v>
      </c>
      <c r="Y29">
        <f>VLOOKUP($A29,[22]august!$A$55:$C$157,3,0)</f>
        <v>875035</v>
      </c>
      <c r="Z29">
        <f>VLOOKUP(A29,[23]sept!$A$59:$C$160,3,0)</f>
        <v>722865</v>
      </c>
      <c r="AA29">
        <f>VLOOKUP(A29,[24]oct!$A$54:$C$154,3,0)</f>
        <v>702362</v>
      </c>
      <c r="AB29">
        <f>VLOOKUP(A29,[25]nov!$A$55:$C$154,3,0)</f>
        <v>3146583</v>
      </c>
      <c r="AC29">
        <f>VLOOKUP(A29,[26]dec!$A$64:$C$162,3,0)</f>
        <v>885026</v>
      </c>
      <c r="AD29">
        <f>VLOOKUP(A29,[27]jan!$A$71:$C$165,3,0)</f>
        <v>1223634</v>
      </c>
      <c r="AE29">
        <f>VLOOKUP(A29,[28]feb!$A$55:$C$148,3,0)</f>
        <v>842552</v>
      </c>
      <c r="AF29">
        <f>VLOOKUP(A29,[29]march!$A$62:$C$154,3,0)</f>
        <v>873727</v>
      </c>
      <c r="AG29">
        <f>VLOOKUP(A29,[30]apr!$A$66:$C$157,3,0)</f>
        <v>940624</v>
      </c>
      <c r="AH29">
        <f>VLOOKUP(A29,[31]may!$A$54:$C$144,3,0)</f>
        <v>1027320</v>
      </c>
      <c r="AI29">
        <f>VLOOKUP(A29,[32]june!$A$63:$C$152,3,0)</f>
        <v>1246585</v>
      </c>
      <c r="AJ29">
        <f>VLOOKUP(A29,[33]july!$A$64:$C$152,3,0)</f>
        <v>1337416</v>
      </c>
      <c r="AK29">
        <f>VLOOKUP(A29,[34]august!$A$54:$C$141,3,0)</f>
        <v>1158911</v>
      </c>
      <c r="AL29">
        <f>VLOOKUP(A29,[35]sept!$A$55:$C$141,3,0)</f>
        <v>705491</v>
      </c>
      <c r="AM29">
        <f>VLOOKUP(A29,[36]oct!$A$65:$C$150,3,0)</f>
        <v>1797071</v>
      </c>
      <c r="AN29">
        <f>VLOOKUP(A29,[37]novemeber!$A$63:$C$147,3,0)</f>
        <v>1482911</v>
      </c>
      <c r="AO29">
        <f>VLOOKUP(A29,[38]dec!$A$53:$C$136,3,0)</f>
        <v>1093628</v>
      </c>
      <c r="AP29">
        <f>VLOOKUP(A29,[39]jan!$A$56:$C$135,3,0)</f>
        <v>1739486</v>
      </c>
      <c r="AQ29">
        <f>VLOOKUP(A29,[40]feb!$A$80:$C$158,3,0)</f>
        <v>1217485</v>
      </c>
      <c r="AR29">
        <f>VLOOKUP(A29,[41]march!$A$63:$C$140,3,0)</f>
        <v>1710014</v>
      </c>
      <c r="AS29">
        <f>VLOOKUP(A29,[42]april!$A$64:$C$140,3,0)</f>
        <v>1128015</v>
      </c>
    </row>
    <row r="30" spans="1:48" x14ac:dyDescent="0.2">
      <c r="A30" s="10">
        <v>35186</v>
      </c>
      <c r="B30" s="1">
        <f>VLOOKUP(A30,'[1]1850-1930'!$A$648:$C$757,3,0)</f>
        <v>149494</v>
      </c>
      <c r="C30" s="1">
        <f>VLOOKUP($A30,'[2]1931-1950'!$A$648:$C$757,3,0)</f>
        <v>24504089</v>
      </c>
      <c r="D30" s="1">
        <f>VLOOKUP(A30,'[3]1951-1956'!$A$648:$C$757,3,0)</f>
        <v>7402171</v>
      </c>
      <c r="E30" s="1">
        <f>VLOOKUP(A30,'[4]1957-1960'!$A$648:$C$757,3,0)</f>
        <v>4966901</v>
      </c>
      <c r="F30" s="13">
        <f>VLOOKUP(A30,'[5]1961-1965'!$A$600:$C$709,3,0)</f>
        <v>7940394</v>
      </c>
      <c r="G30" s="1">
        <f>VLOOKUP(A30,'[6]1966-1968'!$A$520:$C$629,3,0)</f>
        <v>7672960</v>
      </c>
      <c r="H30" s="1">
        <f>VLOOKUP(A30,'[7]1969-1970'!$A$472:$C$581,3,0)</f>
        <v>8917769</v>
      </c>
      <c r="I30" s="1">
        <f>VLOOKUP(A30,'[8]1971-1973'!$A$448:$C$557,3,0)</f>
        <v>5427218</v>
      </c>
      <c r="J30" s="1">
        <f>VLOOKUP(A30,'[9]1974-1977'!$A$402:$C$511,3,0)</f>
        <v>12651929</v>
      </c>
      <c r="K30" s="1">
        <f>VLOOKUP(A30,'[10]1978-1980'!$A$328:$C$437,3,0)</f>
        <v>8693728</v>
      </c>
      <c r="L30" s="1">
        <f>VLOOKUP(A30,'[11]1981-1983'!$A$285:$C$394,3,0)</f>
        <v>8919124</v>
      </c>
      <c r="M30" s="1">
        <f>VLOOKUP(A30,'[12]1984-1986'!$A$237:$C$346,3,0)</f>
        <v>7614385</v>
      </c>
      <c r="N30" s="1">
        <f>VLOOKUP(A30,'[13]1987-1990'!$A$215:$C$324,3,0)</f>
        <v>18096434</v>
      </c>
      <c r="O30" s="1">
        <f>VLOOKUP(A30,'[14]1991-1993'!$A$125:$C$234,3,0)</f>
        <v>13570347</v>
      </c>
      <c r="P30" s="1">
        <f t="shared" si="0"/>
        <v>136526943</v>
      </c>
      <c r="Q30" s="1"/>
      <c r="R30" s="1">
        <f>VLOOKUP(A30,[15]jan!$A$66:$C$175,3,0)</f>
        <v>1791628</v>
      </c>
      <c r="S30" s="1">
        <f>VLOOKUP(A30,[16]feb!$A$72:$C$180,3,0)</f>
        <v>383143</v>
      </c>
      <c r="T30" s="1">
        <f>VLOOKUP(A30,[17]march!$A$58:$C$165,3,0)</f>
        <v>871790</v>
      </c>
      <c r="U30">
        <f>VLOOKUP(A30,[18]apr!$A$71:$C$177,3,0)</f>
        <v>942257</v>
      </c>
      <c r="V30" s="1">
        <f>VLOOKUP(A30,[19]may!$A$56:$D$161,3,0)</f>
        <v>710776</v>
      </c>
      <c r="W30">
        <f>VLOOKUP(A30,[20]june!$A$55:$C$159,3,0)</f>
        <v>851708</v>
      </c>
      <c r="X30">
        <f>VLOOKUP($A30,[21]july!$A$71:$C$174,3,0)</f>
        <v>782985</v>
      </c>
      <c r="Y30">
        <f>VLOOKUP($A30,[22]august!$A$55:$C$157,3,0)</f>
        <v>919464</v>
      </c>
      <c r="Z30">
        <f>VLOOKUP(A30,[23]sept!$A$59:$C$160,3,0)</f>
        <v>766337</v>
      </c>
      <c r="AA30">
        <f>VLOOKUP(A30,[24]oct!$A$54:$C$154,3,0)</f>
        <v>708146</v>
      </c>
      <c r="AB30">
        <f>VLOOKUP(A30,[25]nov!$A$55:$C$154,3,0)</f>
        <v>3305950</v>
      </c>
      <c r="AC30">
        <f>VLOOKUP(A30,[26]dec!$A$64:$C$162,3,0)</f>
        <v>965687</v>
      </c>
      <c r="AD30">
        <f>VLOOKUP(A30,[27]jan!$A$71:$C$165,3,0)</f>
        <v>1298603</v>
      </c>
      <c r="AE30">
        <f>VLOOKUP(A30,[28]feb!$A$55:$C$148,3,0)</f>
        <v>801892</v>
      </c>
      <c r="AF30">
        <f>VLOOKUP(A30,[29]march!$A$62:$C$154,3,0)</f>
        <v>833020</v>
      </c>
      <c r="AG30">
        <f>VLOOKUP(A30,[30]apr!$A$66:$C$157,3,0)</f>
        <v>965507</v>
      </c>
      <c r="AH30">
        <f>VLOOKUP(A30,[31]may!$A$54:$C$144,3,0)</f>
        <v>1035009</v>
      </c>
      <c r="AI30">
        <f>VLOOKUP(A30,[32]june!$A$63:$C$152,3,0)</f>
        <v>1270940</v>
      </c>
      <c r="AJ30">
        <f>VLOOKUP(A30,[33]july!$A$64:$C$152,3,0)</f>
        <v>1439946</v>
      </c>
      <c r="AK30">
        <f>VLOOKUP(A30,[34]august!$A$54:$C$141,3,0)</f>
        <v>1109691</v>
      </c>
      <c r="AL30">
        <f>VLOOKUP(A30,[35]sept!$A$55:$C$141,3,0)</f>
        <v>695119</v>
      </c>
      <c r="AM30">
        <f>VLOOKUP(A30,[36]oct!$A$65:$C$150,3,0)</f>
        <v>1797036</v>
      </c>
      <c r="AN30">
        <f>VLOOKUP(A30,[37]novemeber!$A$63:$C$147,3,0)</f>
        <v>1567617</v>
      </c>
      <c r="AO30">
        <f>VLOOKUP(A30,[38]dec!$A$53:$C$136,3,0)</f>
        <v>1055725</v>
      </c>
      <c r="AP30">
        <f>VLOOKUP(A30,[39]jan!$A$56:$C$135,3,0)</f>
        <v>1750177</v>
      </c>
      <c r="AQ30">
        <f>VLOOKUP(A30,[40]feb!$A$80:$C$158,3,0)</f>
        <v>1126968</v>
      </c>
      <c r="AR30">
        <f>VLOOKUP(A30,[41]march!$A$63:$C$140,3,0)</f>
        <v>1927075</v>
      </c>
      <c r="AS30">
        <f>VLOOKUP(A30,[42]april!$A$64:$C$140,3,0)</f>
        <v>1871024</v>
      </c>
      <c r="AT30">
        <f>VLOOKUP(A30,[43]may!$A$70:$C$145,3,0)</f>
        <v>1080143</v>
      </c>
    </row>
    <row r="31" spans="1:48" x14ac:dyDescent="0.2">
      <c r="A31" s="10">
        <v>35217</v>
      </c>
      <c r="B31" s="1">
        <f>VLOOKUP(A31,'[1]1850-1930'!$A$648:$C$757,3,0)</f>
        <v>142343</v>
      </c>
      <c r="C31" s="1">
        <f>VLOOKUP($A31,'[2]1931-1950'!$A$648:$C$757,3,0)</f>
        <v>23535186</v>
      </c>
      <c r="D31" s="1">
        <f>VLOOKUP(A31,'[3]1951-1956'!$A$648:$C$757,3,0)</f>
        <v>7558486</v>
      </c>
      <c r="E31" s="1">
        <f>VLOOKUP(A31,'[4]1957-1960'!$A$648:$C$757,3,0)</f>
        <v>4775311</v>
      </c>
      <c r="F31" s="13">
        <f>VLOOKUP(A31,'[5]1961-1965'!$A$600:$C$709,3,0)</f>
        <v>7634364</v>
      </c>
      <c r="G31" s="1">
        <f>VLOOKUP(A31,'[6]1966-1968'!$A$520:$C$629,3,0)</f>
        <v>7513920</v>
      </c>
      <c r="H31" s="1">
        <f>VLOOKUP(A31,'[7]1969-1970'!$A$472:$C$581,3,0)</f>
        <v>8695650</v>
      </c>
      <c r="I31" s="1">
        <f>VLOOKUP(A31,'[8]1971-1973'!$A$448:$C$557,3,0)</f>
        <v>5310355</v>
      </c>
      <c r="J31" s="1">
        <f>VLOOKUP(A31,'[9]1974-1977'!$A$402:$C$511,3,0)</f>
        <v>12033297</v>
      </c>
      <c r="K31" s="1">
        <f>VLOOKUP(A31,'[10]1978-1980'!$A$328:$C$437,3,0)</f>
        <v>8288238</v>
      </c>
      <c r="L31" s="1">
        <f>VLOOKUP(A31,'[11]1981-1983'!$A$285:$C$394,3,0)</f>
        <v>8254725</v>
      </c>
      <c r="M31" s="1">
        <f>VLOOKUP(A31,'[12]1984-1986'!$A$237:$C$346,3,0)</f>
        <v>7253446</v>
      </c>
      <c r="N31" s="1">
        <f>VLOOKUP(A31,'[13]1987-1990'!$A$215:$C$324,3,0)</f>
        <v>17614731</v>
      </c>
      <c r="O31" s="1">
        <f>VLOOKUP(A31,'[14]1991-1993'!$A$125:$C$234,3,0)</f>
        <v>12973357</v>
      </c>
      <c r="P31" s="1">
        <f t="shared" si="0"/>
        <v>131583409</v>
      </c>
      <c r="Q31" s="1"/>
      <c r="R31" s="1">
        <f>VLOOKUP(A31,[15]jan!$A$66:$C$175,3,0)</f>
        <v>1719639</v>
      </c>
      <c r="S31" s="1">
        <f>VLOOKUP(A31,[16]feb!$A$72:$C$180,3,0)</f>
        <v>369328</v>
      </c>
      <c r="T31" s="1">
        <f>VLOOKUP(A31,[17]march!$A$58:$C$165,3,0)</f>
        <v>803516</v>
      </c>
      <c r="U31">
        <f>VLOOKUP(A31,[18]apr!$A$71:$C$177,3,0)</f>
        <v>891180</v>
      </c>
      <c r="V31" s="1">
        <f>VLOOKUP(A31,[19]may!$A$56:$D$161,3,0)</f>
        <v>669194</v>
      </c>
      <c r="W31">
        <f>VLOOKUP(A31,[20]june!$A$55:$C$159,3,0)</f>
        <v>781736</v>
      </c>
      <c r="X31">
        <f>VLOOKUP($A31,[21]july!$A$71:$C$174,3,0)</f>
        <v>756043</v>
      </c>
      <c r="Y31">
        <f>VLOOKUP($A31,[22]august!$A$55:$C$157,3,0)</f>
        <v>810406</v>
      </c>
      <c r="Z31">
        <f>VLOOKUP(A31,[23]sept!$A$59:$C$160,3,0)</f>
        <v>666120</v>
      </c>
      <c r="AA31">
        <f>VLOOKUP(A31,[24]oct!$A$54:$C$154,3,0)</f>
        <v>714021</v>
      </c>
      <c r="AB31">
        <f>VLOOKUP(A31,[25]nov!$A$55:$C$154,3,0)</f>
        <v>3059006</v>
      </c>
      <c r="AC31">
        <f>VLOOKUP(A31,[26]dec!$A$64:$C$162,3,0)</f>
        <v>915174</v>
      </c>
      <c r="AD31">
        <f>VLOOKUP(A31,[27]jan!$A$71:$C$165,3,0)</f>
        <v>1147407</v>
      </c>
      <c r="AE31">
        <f>VLOOKUP(A31,[28]feb!$A$55:$C$148,3,0)</f>
        <v>765454</v>
      </c>
      <c r="AF31">
        <f>VLOOKUP(A31,[29]march!$A$62:$C$154,3,0)</f>
        <v>837581</v>
      </c>
      <c r="AG31">
        <f>VLOOKUP(A31,[30]apr!$A$66:$C$157,3,0)</f>
        <v>928135</v>
      </c>
      <c r="AH31">
        <f>VLOOKUP(A31,[31]may!$A$54:$C$144,3,0)</f>
        <v>1114402</v>
      </c>
      <c r="AI31">
        <f>VLOOKUP(A31,[32]june!$A$63:$C$152,3,0)</f>
        <v>1268612</v>
      </c>
      <c r="AJ31">
        <f>VLOOKUP(A31,[33]july!$A$64:$C$152,3,0)</f>
        <v>1386556</v>
      </c>
      <c r="AK31">
        <f>VLOOKUP(A31,[34]august!$A$54:$C$141,3,0)</f>
        <v>1028934</v>
      </c>
      <c r="AL31">
        <f>VLOOKUP(A31,[35]sept!$A$55:$C$141,3,0)</f>
        <v>644771</v>
      </c>
      <c r="AM31">
        <f>VLOOKUP(A31,[36]oct!$A$65:$C$150,3,0)</f>
        <v>1693197</v>
      </c>
      <c r="AN31">
        <f>VLOOKUP(A31,[37]novemeber!$A$63:$C$147,3,0)</f>
        <v>1461825</v>
      </c>
      <c r="AO31">
        <f>VLOOKUP(A31,[38]dec!$A$53:$C$136,3,0)</f>
        <v>908512</v>
      </c>
      <c r="AP31">
        <f>VLOOKUP(A31,[39]jan!$A$56:$C$135,3,0)</f>
        <v>1561734</v>
      </c>
      <c r="AQ31">
        <f>VLOOKUP(A31,[40]feb!$A$80:$C$158,3,0)</f>
        <v>1009025</v>
      </c>
      <c r="AR31">
        <f>VLOOKUP(A31,[41]march!$A$63:$C$140,3,0)</f>
        <v>1730197</v>
      </c>
      <c r="AS31">
        <f>VLOOKUP(A31,[42]april!$A$64:$C$140,3,0)</f>
        <v>1879563</v>
      </c>
      <c r="AT31">
        <f>VLOOKUP(A31,[43]may!$A$70:$C$145,3,0)</f>
        <v>1838625</v>
      </c>
      <c r="AU31">
        <f>VLOOKUP(A31,[44]june!$A$70:$C$144,3,0)</f>
        <v>755985</v>
      </c>
    </row>
    <row r="32" spans="1:48" x14ac:dyDescent="0.2">
      <c r="A32" s="10">
        <v>35247</v>
      </c>
      <c r="B32" s="1">
        <f>VLOOKUP(A32,'[1]1850-1930'!$A$648:$C$757,3,0)</f>
        <v>157537</v>
      </c>
      <c r="C32" s="1">
        <f>VLOOKUP($A32,'[2]1931-1950'!$A$648:$C$757,3,0)</f>
        <v>25119999</v>
      </c>
      <c r="D32" s="1">
        <f>VLOOKUP(A32,'[3]1951-1956'!$A$648:$C$757,3,0)</f>
        <v>7591400</v>
      </c>
      <c r="E32" s="1">
        <f>VLOOKUP(A32,'[4]1957-1960'!$A$648:$C$757,3,0)</f>
        <v>5129725</v>
      </c>
      <c r="F32" s="13">
        <f>VLOOKUP(A32,'[5]1961-1965'!$A$600:$C$709,3,0)</f>
        <v>7929833</v>
      </c>
      <c r="G32" s="1">
        <f>VLOOKUP(A32,'[6]1966-1968'!$A$520:$C$629,3,0)</f>
        <v>7807829</v>
      </c>
      <c r="H32" s="1">
        <f>VLOOKUP(A32,'[7]1969-1970'!$A$472:$C$581,3,0)</f>
        <v>9112911</v>
      </c>
      <c r="I32" s="1">
        <f>VLOOKUP(A32,'[8]1971-1973'!$A$448:$C$557,3,0)</f>
        <v>5439710</v>
      </c>
      <c r="J32" s="1">
        <f>VLOOKUP(A32,'[9]1974-1977'!$A$402:$C$511,3,0)</f>
        <v>12242544</v>
      </c>
      <c r="K32" s="1">
        <f>VLOOKUP(A32,'[10]1978-1980'!$A$328:$C$437,3,0)</f>
        <v>8439079</v>
      </c>
      <c r="L32" s="1">
        <f>VLOOKUP(A32,'[11]1981-1983'!$A$285:$C$394,3,0)</f>
        <v>8358190</v>
      </c>
      <c r="M32" s="1">
        <f>VLOOKUP(A32,'[12]1984-1986'!$A$237:$C$346,3,0)</f>
        <v>7550351</v>
      </c>
      <c r="N32" s="1">
        <f>VLOOKUP(A32,'[13]1987-1990'!$A$215:$C$324,3,0)</f>
        <v>17877202</v>
      </c>
      <c r="O32" s="1">
        <f>VLOOKUP(A32,'[14]1991-1993'!$A$125:$C$234,3,0)</f>
        <v>13174903</v>
      </c>
      <c r="P32" s="1">
        <f t="shared" si="0"/>
        <v>135931213</v>
      </c>
      <c r="Q32" s="1"/>
      <c r="R32" s="1">
        <f>VLOOKUP(A32,[15]jan!$A$66:$C$175,3,0)</f>
        <v>1794677</v>
      </c>
      <c r="S32" s="1">
        <f>VLOOKUP(A32,[16]feb!$A$72:$C$180,3,0)</f>
        <v>376147</v>
      </c>
      <c r="T32" s="1">
        <f>VLOOKUP(A32,[17]march!$A$58:$C$165,3,0)</f>
        <v>800175</v>
      </c>
      <c r="U32">
        <f>VLOOKUP(A32,[18]apr!$A$71:$C$177,3,0)</f>
        <v>887367</v>
      </c>
      <c r="V32" s="1">
        <f>VLOOKUP(A32,[19]may!$A$56:$D$161,3,0)</f>
        <v>701117</v>
      </c>
      <c r="W32">
        <f>VLOOKUP(A32,[20]june!$A$55:$C$159,3,0)</f>
        <v>804450</v>
      </c>
      <c r="X32">
        <f>VLOOKUP($A32,[21]july!$A$71:$C$174,3,0)</f>
        <v>767836</v>
      </c>
      <c r="Y32">
        <f>VLOOKUP($A32,[22]august!$A$55:$C$157,3,0)</f>
        <v>853944</v>
      </c>
      <c r="Z32">
        <f>VLOOKUP(A32,[23]sept!$A$59:$C$160,3,0)</f>
        <v>627202</v>
      </c>
      <c r="AA32">
        <f>VLOOKUP(A32,[24]oct!$A$54:$C$154,3,0)</f>
        <v>736856</v>
      </c>
      <c r="AB32">
        <f>VLOOKUP(A32,[25]nov!$A$55:$C$154,3,0)</f>
        <v>3155207</v>
      </c>
      <c r="AC32">
        <f>VLOOKUP(A32,[26]dec!$A$64:$C$162,3,0)</f>
        <v>917751</v>
      </c>
      <c r="AD32">
        <f>VLOOKUP(A32,[27]jan!$A$71:$C$165,3,0)</f>
        <v>1155059</v>
      </c>
      <c r="AE32">
        <f>VLOOKUP(A32,[28]feb!$A$55:$C$148,3,0)</f>
        <v>734152</v>
      </c>
      <c r="AF32">
        <f>VLOOKUP(A32,[29]march!$A$62:$C$154,3,0)</f>
        <v>851877</v>
      </c>
      <c r="AG32">
        <f>VLOOKUP(A32,[30]apr!$A$66:$C$157,3,0)</f>
        <v>940431</v>
      </c>
      <c r="AH32">
        <f>VLOOKUP(A32,[31]may!$A$54:$C$144,3,0)</f>
        <v>1257375</v>
      </c>
      <c r="AI32">
        <f>VLOOKUP(A32,[32]june!$A$63:$C$152,3,0)</f>
        <v>1335050</v>
      </c>
      <c r="AJ32">
        <f>VLOOKUP(A32,[33]july!$A$64:$C$152,3,0)</f>
        <v>1405691</v>
      </c>
      <c r="AK32">
        <f>VLOOKUP(A32,[34]august!$A$54:$C$141,3,0)</f>
        <v>1002726</v>
      </c>
      <c r="AL32">
        <f>VLOOKUP(A32,[35]sept!$A$55:$C$141,3,0)</f>
        <v>637034</v>
      </c>
      <c r="AM32">
        <f>VLOOKUP(A32,[36]oct!$A$65:$C$150,3,0)</f>
        <v>1667161</v>
      </c>
      <c r="AN32">
        <f>VLOOKUP(A32,[37]novemeber!$A$63:$C$147,3,0)</f>
        <v>1397861</v>
      </c>
      <c r="AO32">
        <f>VLOOKUP(A32,[38]dec!$A$53:$C$136,3,0)</f>
        <v>895712</v>
      </c>
      <c r="AP32">
        <f>VLOOKUP(A32,[39]jan!$A$56:$C$135,3,0)</f>
        <v>1521346</v>
      </c>
      <c r="AQ32">
        <f>VLOOKUP(A32,[40]feb!$A$80:$C$158,3,0)</f>
        <v>1008085</v>
      </c>
      <c r="AR32">
        <f>VLOOKUP(A32,[41]march!$A$63:$C$140,3,0)</f>
        <v>1895367</v>
      </c>
      <c r="AS32">
        <f>VLOOKUP(A32,[42]april!$A$64:$C$140,3,0)</f>
        <v>1743481</v>
      </c>
      <c r="AT32">
        <f>VLOOKUP(A32,[43]may!$A$70:$C$145,3,0)</f>
        <v>1784450</v>
      </c>
      <c r="AU32">
        <f>VLOOKUP(A32,[44]june!$A$70:$C$144,3,0)</f>
        <v>1414453</v>
      </c>
      <c r="AV32">
        <f>VLOOKUP(A32,[45]july!$A$65:$C$138,3,0)</f>
        <v>832799</v>
      </c>
    </row>
    <row r="33" spans="1:64" x14ac:dyDescent="0.2">
      <c r="A33" s="10">
        <v>35278</v>
      </c>
      <c r="B33" s="1">
        <f>VLOOKUP(A33,'[1]1850-1930'!$A$648:$C$757,3,0)</f>
        <v>91854</v>
      </c>
      <c r="C33" s="1">
        <f>VLOOKUP($A33,'[2]1931-1950'!$A$648:$C$757,3,0)</f>
        <v>24966887</v>
      </c>
      <c r="D33" s="1">
        <f>VLOOKUP(A33,'[3]1951-1956'!$A$648:$C$757,3,0)</f>
        <v>7727662</v>
      </c>
      <c r="E33" s="1">
        <f>VLOOKUP(A33,'[4]1957-1960'!$A$648:$C$757,3,0)</f>
        <v>4981513</v>
      </c>
      <c r="F33" s="13">
        <f>VLOOKUP(A33,'[5]1961-1965'!$A$600:$C$709,3,0)</f>
        <v>7822217</v>
      </c>
      <c r="G33" s="1">
        <f>VLOOKUP(A33,'[6]1966-1968'!$A$520:$C$629,3,0)</f>
        <v>7843975</v>
      </c>
      <c r="H33" s="1">
        <f>VLOOKUP(A33,'[7]1969-1970'!$A$472:$C$581,3,0)</f>
        <v>8977555</v>
      </c>
      <c r="I33" s="1">
        <f>VLOOKUP(A33,'[8]1971-1973'!$A$448:$C$557,3,0)</f>
        <v>5295483</v>
      </c>
      <c r="J33" s="1">
        <f>VLOOKUP(A33,'[9]1974-1977'!$A$402:$C$511,3,0)</f>
        <v>11828707</v>
      </c>
      <c r="K33" s="1">
        <f>VLOOKUP(A33,'[10]1978-1980'!$A$328:$C$437,3,0)</f>
        <v>8234081</v>
      </c>
      <c r="L33" s="1">
        <f>VLOOKUP(A33,'[11]1981-1983'!$A$285:$C$394,3,0)</f>
        <v>8525238</v>
      </c>
      <c r="M33" s="1">
        <f>VLOOKUP(A33,'[12]1984-1986'!$A$237:$C$346,3,0)</f>
        <v>7399152</v>
      </c>
      <c r="N33" s="1">
        <f>VLOOKUP(A33,'[13]1987-1990'!$A$215:$C$324,3,0)</f>
        <v>17387869</v>
      </c>
      <c r="O33" s="1">
        <f>VLOOKUP(A33,'[14]1991-1993'!$A$125:$C$234,3,0)</f>
        <v>12832139</v>
      </c>
      <c r="P33" s="1">
        <f t="shared" si="0"/>
        <v>133914332</v>
      </c>
      <c r="Q33" s="1"/>
      <c r="R33" s="1">
        <f>VLOOKUP(A33,[15]jan!$A$66:$C$175,3,0)</f>
        <v>1677587</v>
      </c>
      <c r="S33" s="1">
        <f>VLOOKUP(A33,[16]feb!$A$72:$C$180,3,0)</f>
        <v>346103</v>
      </c>
      <c r="T33" s="1">
        <f>VLOOKUP(A33,[17]march!$A$58:$C$165,3,0)</f>
        <v>804455</v>
      </c>
      <c r="U33">
        <f>VLOOKUP(A33,[18]apr!$A$71:$C$177,3,0)</f>
        <v>856739</v>
      </c>
      <c r="V33" s="1">
        <f>VLOOKUP(A33,[19]may!$A$56:$D$161,3,0)</f>
        <v>670142</v>
      </c>
      <c r="W33">
        <f>VLOOKUP(A33,[20]june!$A$55:$C$159,3,0)</f>
        <v>779064</v>
      </c>
      <c r="X33">
        <f>VLOOKUP($A33,[21]july!$A$71:$C$174,3,0)</f>
        <v>752005</v>
      </c>
      <c r="Y33">
        <f>VLOOKUP($A33,[22]august!$A$55:$C$157,3,0)</f>
        <v>793427</v>
      </c>
      <c r="Z33">
        <f>VLOOKUP(A33,[23]sept!$A$59:$C$160,3,0)</f>
        <v>566753</v>
      </c>
      <c r="AA33">
        <f>VLOOKUP(A33,[24]oct!$A$54:$C$154,3,0)</f>
        <v>726955</v>
      </c>
      <c r="AB33">
        <f>VLOOKUP(A33,[25]nov!$A$55:$C$154,3,0)</f>
        <v>3103124</v>
      </c>
      <c r="AC33">
        <f>VLOOKUP(A33,[26]dec!$A$64:$C$162,3,0)</f>
        <v>839049</v>
      </c>
      <c r="AD33">
        <f>VLOOKUP(A33,[27]jan!$A$71:$C$165,3,0)</f>
        <v>1114253</v>
      </c>
      <c r="AE33">
        <f>VLOOKUP(A33,[28]feb!$A$55:$C$148,3,0)</f>
        <v>723141</v>
      </c>
      <c r="AF33">
        <f>VLOOKUP(A33,[29]march!$A$62:$C$154,3,0)</f>
        <v>832994</v>
      </c>
      <c r="AG33">
        <f>VLOOKUP(A33,[30]apr!$A$66:$C$157,3,0)</f>
        <v>893188</v>
      </c>
      <c r="AH33">
        <f>VLOOKUP(A33,[31]may!$A$54:$C$144,3,0)</f>
        <v>1095503</v>
      </c>
      <c r="AI33">
        <f>VLOOKUP(A33,[32]june!$A$63:$C$152,3,0)</f>
        <v>1254237</v>
      </c>
      <c r="AJ33">
        <f>VLOOKUP(A33,[33]july!$A$64:$C$152,3,0)</f>
        <v>1370698</v>
      </c>
      <c r="AK33">
        <f>VLOOKUP(A33,[34]august!$A$54:$C$141,3,0)</f>
        <v>951798</v>
      </c>
      <c r="AL33">
        <f>VLOOKUP(A33,[35]sept!$A$55:$C$141,3,0)</f>
        <v>653620</v>
      </c>
      <c r="AM33">
        <f>VLOOKUP(A33,[36]oct!$A$65:$C$150,3,0)</f>
        <v>1665201</v>
      </c>
      <c r="AN33">
        <f>VLOOKUP(A33,[37]novemeber!$A$63:$C$147,3,0)</f>
        <v>1368176</v>
      </c>
      <c r="AO33">
        <f>VLOOKUP(A33,[38]dec!$A$53:$C$136,3,0)</f>
        <v>740898</v>
      </c>
      <c r="AP33">
        <f>VLOOKUP(A33,[39]jan!$A$56:$C$135,3,0)</f>
        <v>1416643</v>
      </c>
      <c r="AQ33">
        <f>VLOOKUP(A33,[40]feb!$A$80:$C$158,3,0)</f>
        <v>891846</v>
      </c>
      <c r="AR33">
        <f>VLOOKUP(A33,[41]march!$A$63:$C$140,3,0)</f>
        <v>1858480</v>
      </c>
      <c r="AS33">
        <f>VLOOKUP(A33,[42]april!$A$64:$C$140,3,0)</f>
        <v>1739606</v>
      </c>
      <c r="AT33">
        <f>VLOOKUP(A33,[43]may!$A$70:$C$145,3,0)</f>
        <v>1898598</v>
      </c>
      <c r="AU33">
        <f>VLOOKUP(A33,[44]june!$A$70:$C$144,3,0)</f>
        <v>1225152</v>
      </c>
      <c r="AV33">
        <f>VLOOKUP(A33,[45]july!$A$65:$C$138,3,0)</f>
        <v>1206563</v>
      </c>
      <c r="AW33">
        <f>VLOOKUP(A33,[46]aug!$A$66:$C$138,3,0)</f>
        <v>1091014</v>
      </c>
    </row>
    <row r="34" spans="1:64" x14ac:dyDescent="0.2">
      <c r="A34" s="10">
        <v>35309</v>
      </c>
      <c r="B34" s="1">
        <f>VLOOKUP(A34,'[1]1850-1930'!$A$648:$C$757,3,0)</f>
        <v>129401</v>
      </c>
      <c r="C34" s="1">
        <f>VLOOKUP($A34,'[2]1931-1950'!$A$648:$C$757,3,0)</f>
        <v>24141988</v>
      </c>
      <c r="D34" s="1">
        <f>VLOOKUP(A34,'[3]1951-1956'!$A$648:$C$757,3,0)</f>
        <v>7511746</v>
      </c>
      <c r="E34" s="1">
        <f>VLOOKUP(A34,'[4]1957-1960'!$A$648:$C$757,3,0)</f>
        <v>4876975</v>
      </c>
      <c r="F34" s="13">
        <f>VLOOKUP(A34,'[5]1961-1965'!$A$600:$C$709,3,0)</f>
        <v>7465078</v>
      </c>
      <c r="G34" s="1">
        <f>VLOOKUP(A34,'[6]1966-1968'!$A$520:$C$629,3,0)</f>
        <v>7141009</v>
      </c>
      <c r="H34" s="1">
        <f>VLOOKUP(A34,'[7]1969-1970'!$A$472:$C$581,3,0)</f>
        <v>8640214</v>
      </c>
      <c r="I34" s="1">
        <f>VLOOKUP(A34,'[8]1971-1973'!$A$448:$C$557,3,0)</f>
        <v>5211612</v>
      </c>
      <c r="J34" s="1">
        <f>VLOOKUP(A34,'[9]1974-1977'!$A$402:$C$511,3,0)</f>
        <v>11486850</v>
      </c>
      <c r="K34" s="1">
        <f>VLOOKUP(A34,'[10]1978-1980'!$A$328:$C$437,3,0)</f>
        <v>7731588</v>
      </c>
      <c r="L34" s="1">
        <f>VLOOKUP(A34,'[11]1981-1983'!$A$285:$C$394,3,0)</f>
        <v>8133455</v>
      </c>
      <c r="M34" s="1">
        <f>VLOOKUP(A34,'[12]1984-1986'!$A$237:$C$346,3,0)</f>
        <v>6996866</v>
      </c>
      <c r="N34" s="1">
        <f>VLOOKUP(A34,'[13]1987-1990'!$A$215:$C$324,3,0)</f>
        <v>16470894</v>
      </c>
      <c r="O34" s="1">
        <f>VLOOKUP(A34,'[14]1991-1993'!$A$125:$C$234,3,0)</f>
        <v>12215691</v>
      </c>
      <c r="P34" s="1">
        <f t="shared" si="0"/>
        <v>128153367</v>
      </c>
      <c r="Q34" s="1"/>
      <c r="R34" s="1">
        <f>VLOOKUP(A34,[15]jan!$A$66:$C$175,3,0)</f>
        <v>1589942</v>
      </c>
      <c r="S34" s="1">
        <f>VLOOKUP(A34,[16]feb!$A$72:$C$180,3,0)</f>
        <v>331410</v>
      </c>
      <c r="T34" s="1">
        <f>VLOOKUP(A34,[17]march!$A$58:$C$165,3,0)</f>
        <v>827473</v>
      </c>
      <c r="U34">
        <f>VLOOKUP(A34,[18]apr!$A$71:$C$177,3,0)</f>
        <v>827763</v>
      </c>
      <c r="V34" s="1">
        <f>VLOOKUP(A34,[19]may!$A$56:$D$161,3,0)</f>
        <v>635904</v>
      </c>
      <c r="W34">
        <f>VLOOKUP(A34,[20]june!$A$55:$C$159,3,0)</f>
        <v>724272</v>
      </c>
      <c r="X34">
        <f>VLOOKUP($A34,[21]july!$A$71:$C$174,3,0)</f>
        <v>675957</v>
      </c>
      <c r="Y34">
        <f>VLOOKUP($A34,[22]august!$A$55:$C$157,3,0)</f>
        <v>801925</v>
      </c>
      <c r="Z34">
        <f>VLOOKUP(A34,[23]sept!$A$59:$C$160,3,0)</f>
        <v>635545</v>
      </c>
      <c r="AA34">
        <f>VLOOKUP(A34,[24]oct!$A$54:$C$154,3,0)</f>
        <v>637025</v>
      </c>
      <c r="AB34">
        <f>VLOOKUP(A34,[25]nov!$A$55:$C$154,3,0)</f>
        <v>3143268</v>
      </c>
      <c r="AC34">
        <f>VLOOKUP(A34,[26]dec!$A$64:$C$162,3,0)</f>
        <v>819444</v>
      </c>
      <c r="AD34">
        <f>VLOOKUP(A34,[27]jan!$A$71:$C$165,3,0)</f>
        <v>1121865</v>
      </c>
      <c r="AE34">
        <f>VLOOKUP(A34,[28]feb!$A$55:$C$148,3,0)</f>
        <v>647805</v>
      </c>
      <c r="AF34">
        <f>VLOOKUP(A34,[29]march!$A$62:$C$154,3,0)</f>
        <v>798717</v>
      </c>
      <c r="AG34">
        <f>VLOOKUP(A34,[30]apr!$A$66:$C$157,3,0)</f>
        <v>896575</v>
      </c>
      <c r="AH34">
        <f>VLOOKUP(A34,[31]may!$A$54:$C$144,3,0)</f>
        <v>1037730</v>
      </c>
      <c r="AI34">
        <f>VLOOKUP(A34,[32]june!$A$63:$C$152,3,0)</f>
        <v>1168858</v>
      </c>
      <c r="AJ34">
        <f>VLOOKUP(A34,[33]july!$A$64:$C$152,3,0)</f>
        <v>1303457</v>
      </c>
      <c r="AK34">
        <f>VLOOKUP(A34,[34]august!$A$54:$C$141,3,0)</f>
        <v>1003534</v>
      </c>
      <c r="AL34">
        <f>VLOOKUP(A34,[35]sept!$A$55:$C$141,3,0)</f>
        <v>606654</v>
      </c>
      <c r="AM34">
        <f>VLOOKUP(A34,[36]oct!$A$65:$C$150,3,0)</f>
        <v>1519671</v>
      </c>
      <c r="AN34">
        <f>VLOOKUP(A34,[37]novemeber!$A$63:$C$147,3,0)</f>
        <v>1289508</v>
      </c>
      <c r="AO34">
        <f>VLOOKUP(A34,[38]dec!$A$53:$C$136,3,0)</f>
        <v>651061</v>
      </c>
      <c r="AP34">
        <f>VLOOKUP(A34,[39]jan!$A$56:$C$135,3,0)</f>
        <v>1263370</v>
      </c>
      <c r="AQ34">
        <f>VLOOKUP(A34,[40]feb!$A$80:$C$158,3,0)</f>
        <v>871967</v>
      </c>
      <c r="AR34">
        <f>VLOOKUP(A34,[41]march!$A$63:$C$140,3,0)</f>
        <v>1794949</v>
      </c>
      <c r="AS34">
        <f>VLOOKUP(A34,[42]april!$A$64:$C$140,3,0)</f>
        <v>1513486</v>
      </c>
      <c r="AT34">
        <f>VLOOKUP(A34,[43]may!$A$70:$C$145,3,0)</f>
        <v>1691523</v>
      </c>
      <c r="AU34">
        <f>VLOOKUP(A34,[44]june!$A$70:$C$144,3,0)</f>
        <v>1153488</v>
      </c>
      <c r="AV34">
        <f>VLOOKUP(A34,[45]july!$A$65:$C$138,3,0)</f>
        <v>1172084</v>
      </c>
      <c r="AW34">
        <f>VLOOKUP(A34,[46]aug!$A$66:$C$138,3,0)</f>
        <v>2023183</v>
      </c>
      <c r="AX34">
        <f>VLOOKUP(A34,[47]sept!$A$59:$C$130,3,0)</f>
        <v>950184</v>
      </c>
    </row>
    <row r="35" spans="1:64" x14ac:dyDescent="0.2">
      <c r="A35" s="10">
        <v>35339</v>
      </c>
      <c r="B35" s="1">
        <f>VLOOKUP(A35,'[1]1850-1930'!$A$648:$C$757,3,0)</f>
        <v>121326</v>
      </c>
      <c r="C35" s="1">
        <f>VLOOKUP($A35,'[2]1931-1950'!$A$648:$C$757,3,0)</f>
        <v>24691020</v>
      </c>
      <c r="D35" s="1">
        <f>VLOOKUP(A35,'[3]1951-1956'!$A$648:$C$757,3,0)</f>
        <v>7873029</v>
      </c>
      <c r="E35" s="1">
        <f>VLOOKUP(A35,'[4]1957-1960'!$A$648:$C$757,3,0)</f>
        <v>5071755</v>
      </c>
      <c r="F35" s="13">
        <f>VLOOKUP(A35,'[5]1961-1965'!$A$600:$C$709,3,0)</f>
        <v>7913218</v>
      </c>
      <c r="G35" s="1">
        <f>VLOOKUP(A35,'[6]1966-1968'!$A$520:$C$629,3,0)</f>
        <v>9603634</v>
      </c>
      <c r="H35" s="1">
        <f>VLOOKUP(A35,'[7]1969-1970'!$A$472:$C$581,3,0)</f>
        <v>8762419</v>
      </c>
      <c r="I35" s="1">
        <f>VLOOKUP(A35,'[8]1971-1973'!$A$448:$C$557,3,0)</f>
        <v>5231161</v>
      </c>
      <c r="J35" s="1">
        <f>VLOOKUP(A35,'[9]1974-1977'!$A$402:$C$511,3,0)</f>
        <v>11774037</v>
      </c>
      <c r="K35" s="1">
        <f>VLOOKUP(A35,'[10]1978-1980'!$A$328:$C$437,3,0)</f>
        <v>8076484</v>
      </c>
      <c r="L35" s="1">
        <f>VLOOKUP(A35,'[11]1981-1983'!$A$285:$C$394,3,0)</f>
        <v>8679337</v>
      </c>
      <c r="M35" s="1">
        <f>VLOOKUP(A35,'[12]1984-1986'!$A$237:$C$346,3,0)</f>
        <v>7052604</v>
      </c>
      <c r="N35" s="1">
        <f>VLOOKUP(A35,'[13]1987-1990'!$A$215:$C$324,3,0)</f>
        <v>16698784</v>
      </c>
      <c r="O35" s="1">
        <f>VLOOKUP(A35,'[14]1991-1993'!$A$125:$C$234,3,0)</f>
        <v>12354337</v>
      </c>
      <c r="P35" s="1">
        <f t="shared" si="0"/>
        <v>133903145</v>
      </c>
      <c r="Q35" s="1"/>
      <c r="R35" s="1">
        <f>VLOOKUP(A35,[15]jan!$A$66:$C$175,3,0)</f>
        <v>1599530</v>
      </c>
      <c r="S35" s="1">
        <f>VLOOKUP(A35,[16]feb!$A$72:$C$180,3,0)</f>
        <v>346412</v>
      </c>
      <c r="T35" s="1">
        <f>VLOOKUP(A35,[17]march!$A$58:$C$165,3,0)</f>
        <v>772185</v>
      </c>
      <c r="U35">
        <f>VLOOKUP(A35,[18]apr!$A$71:$C$177,3,0)</f>
        <v>821846</v>
      </c>
      <c r="V35" s="1">
        <f>VLOOKUP(A35,[19]may!$A$56:$D$161,3,0)</f>
        <v>643977</v>
      </c>
      <c r="W35">
        <f>VLOOKUP(A35,[20]june!$A$55:$C$159,3,0)</f>
        <v>765118</v>
      </c>
      <c r="X35">
        <f>VLOOKUP($A35,[21]july!$A$71:$C$174,3,0)</f>
        <v>689433</v>
      </c>
      <c r="Y35">
        <f>VLOOKUP($A35,[22]august!$A$55:$C$157,3,0)</f>
        <v>814423</v>
      </c>
      <c r="Z35">
        <f>VLOOKUP(A35,[23]sept!$A$59:$C$160,3,0)</f>
        <v>693207</v>
      </c>
      <c r="AA35">
        <f>VLOOKUP(A35,[24]oct!$A$54:$C$154,3,0)</f>
        <v>661967</v>
      </c>
      <c r="AB35">
        <f>VLOOKUP(A35,[25]nov!$A$55:$C$154,3,0)</f>
        <v>3168366</v>
      </c>
      <c r="AC35">
        <f>VLOOKUP(A35,[26]dec!$A$64:$C$162,3,0)</f>
        <v>798925</v>
      </c>
      <c r="AD35">
        <f>VLOOKUP(A35,[27]jan!$A$71:$C$165,3,0)</f>
        <v>1076337</v>
      </c>
      <c r="AE35">
        <f>VLOOKUP(A35,[28]feb!$A$55:$C$148,3,0)</f>
        <v>621310</v>
      </c>
      <c r="AF35">
        <f>VLOOKUP(A35,[29]march!$A$62:$C$154,3,0)</f>
        <v>747619</v>
      </c>
      <c r="AG35">
        <f>VLOOKUP(A35,[30]apr!$A$66:$C$157,3,0)</f>
        <v>870150</v>
      </c>
      <c r="AH35">
        <f>VLOOKUP(A35,[31]may!$A$54:$C$144,3,0)</f>
        <v>1053647</v>
      </c>
      <c r="AI35">
        <f>VLOOKUP(A35,[32]june!$A$63:$C$152,3,0)</f>
        <v>1060017</v>
      </c>
      <c r="AJ35">
        <f>VLOOKUP(A35,[33]july!$A$64:$C$152,3,0)</f>
        <v>1250922</v>
      </c>
      <c r="AK35">
        <f>VLOOKUP(A35,[34]august!$A$54:$C$141,3,0)</f>
        <v>958001</v>
      </c>
      <c r="AL35">
        <f>VLOOKUP(A35,[35]sept!$A$55:$C$141,3,0)</f>
        <v>585810</v>
      </c>
      <c r="AM35">
        <f>VLOOKUP(A35,[36]oct!$A$65:$C$150,3,0)</f>
        <v>1550563</v>
      </c>
      <c r="AN35">
        <f>VLOOKUP(A35,[37]novemeber!$A$63:$C$147,3,0)</f>
        <v>1250079</v>
      </c>
      <c r="AO35">
        <f>VLOOKUP(A35,[38]dec!$A$53:$C$136,3,0)</f>
        <v>675952</v>
      </c>
      <c r="AP35">
        <f>VLOOKUP(A35,[39]jan!$A$56:$C$135,3,0)</f>
        <v>1232390</v>
      </c>
      <c r="AQ35">
        <f>VLOOKUP(A35,[40]feb!$A$80:$C$158,3,0)</f>
        <v>812489</v>
      </c>
      <c r="AR35">
        <f>VLOOKUP(A35,[41]march!$A$63:$C$140,3,0)</f>
        <v>1736332</v>
      </c>
      <c r="AS35">
        <f>VLOOKUP(A35,[42]april!$A$64:$C$140,3,0)</f>
        <v>1423022</v>
      </c>
      <c r="AT35">
        <f>VLOOKUP(A35,[43]may!$A$70:$C$145,3,0)</f>
        <v>1702464</v>
      </c>
      <c r="AU35">
        <f>VLOOKUP(A35,[44]june!$A$70:$C$144,3,0)</f>
        <v>1102886</v>
      </c>
      <c r="AV35">
        <f>VLOOKUP(A35,[45]july!$A$65:$C$138,3,0)</f>
        <v>1163099</v>
      </c>
      <c r="AW35">
        <f>VLOOKUP(A35,[46]aug!$A$66:$C$138,3,0)</f>
        <v>1931156</v>
      </c>
      <c r="AX35">
        <f>VLOOKUP(A35,[47]sept!$A$59:$C$130,3,0)</f>
        <v>2616942</v>
      </c>
      <c r="AY35">
        <f>VLOOKUP(A35,[48]oct!$A$63:$C$133,3,0)</f>
        <v>1230470</v>
      </c>
    </row>
    <row r="36" spans="1:64" x14ac:dyDescent="0.2">
      <c r="A36" s="10">
        <v>35370</v>
      </c>
      <c r="B36" s="1">
        <f>VLOOKUP(A36,'[1]1850-1930'!$A$648:$C$757,3,0)</f>
        <v>120776</v>
      </c>
      <c r="C36" s="1">
        <f>VLOOKUP($A36,'[2]1931-1950'!$A$648:$C$757,3,0)</f>
        <v>24223997</v>
      </c>
      <c r="D36" s="1">
        <f>VLOOKUP(A36,'[3]1951-1956'!$A$648:$C$757,3,0)</f>
        <v>7739655</v>
      </c>
      <c r="E36" s="1">
        <f>VLOOKUP(A36,'[4]1957-1960'!$A$648:$C$757,3,0)</f>
        <v>4728485</v>
      </c>
      <c r="F36" s="13">
        <f>VLOOKUP(A36,'[5]1961-1965'!$A$600:$C$709,3,0)</f>
        <v>7619980</v>
      </c>
      <c r="G36" s="1">
        <f>VLOOKUP(A36,'[6]1966-1968'!$A$520:$C$629,3,0)</f>
        <v>7249648</v>
      </c>
      <c r="H36" s="1">
        <f>VLOOKUP(A36,'[7]1969-1970'!$A$472:$C$581,3,0)</f>
        <v>8611874</v>
      </c>
      <c r="I36" s="1">
        <f>VLOOKUP(A36,'[8]1971-1973'!$A$448:$C$557,3,0)</f>
        <v>5252618</v>
      </c>
      <c r="J36" s="1">
        <f>VLOOKUP(A36,'[9]1974-1977'!$A$402:$C$511,3,0)</f>
        <v>11265777</v>
      </c>
      <c r="K36" s="1">
        <f>VLOOKUP(A36,'[10]1978-1980'!$A$328:$C$437,3,0)</f>
        <v>7807327</v>
      </c>
      <c r="L36" s="1">
        <f>VLOOKUP(A36,'[11]1981-1983'!$A$285:$C$394,3,0)</f>
        <v>8253838</v>
      </c>
      <c r="M36" s="1">
        <f>VLOOKUP(A36,'[12]1984-1986'!$A$237:$C$346,3,0)</f>
        <v>6747190</v>
      </c>
      <c r="N36" s="1">
        <f>VLOOKUP(A36,'[13]1987-1990'!$A$215:$C$324,3,0)</f>
        <v>16038522</v>
      </c>
      <c r="O36" s="1">
        <f>VLOOKUP(A36,'[14]1991-1993'!$A$125:$C$234,3,0)</f>
        <v>11913382</v>
      </c>
      <c r="P36" s="1">
        <f t="shared" si="0"/>
        <v>127573069</v>
      </c>
      <c r="Q36" s="1"/>
      <c r="R36" s="1">
        <f>VLOOKUP(A36,[15]jan!$A$66:$C$175,3,0)</f>
        <v>1570238</v>
      </c>
      <c r="S36" s="1">
        <f>VLOOKUP(A36,[16]feb!$A$72:$C$180,3,0)</f>
        <v>329159</v>
      </c>
      <c r="T36" s="1">
        <f>VLOOKUP(A36,[17]march!$A$58:$C$165,3,0)</f>
        <v>713932</v>
      </c>
      <c r="U36">
        <f>VLOOKUP(A36,[18]apr!$A$71:$C$177,3,0)</f>
        <v>769359</v>
      </c>
      <c r="V36" s="1">
        <f>VLOOKUP(A36,[19]may!$A$56:$D$161,3,0)</f>
        <v>618753</v>
      </c>
      <c r="W36">
        <f>VLOOKUP(A36,[20]june!$A$55:$C$159,3,0)</f>
        <v>717721</v>
      </c>
      <c r="X36">
        <f>VLOOKUP($A36,[21]july!$A$71:$C$174,3,0)</f>
        <v>673698</v>
      </c>
      <c r="Y36">
        <f>VLOOKUP($A36,[22]august!$A$55:$C$157,3,0)</f>
        <v>766822</v>
      </c>
      <c r="Z36">
        <f>VLOOKUP(A36,[23]sept!$A$59:$C$160,3,0)</f>
        <v>757796</v>
      </c>
      <c r="AA36">
        <f>VLOOKUP(A36,[24]oct!$A$54:$C$154,3,0)</f>
        <v>795087</v>
      </c>
      <c r="AB36">
        <f>VLOOKUP(A36,[25]nov!$A$55:$C$154,3,0)</f>
        <v>3269976</v>
      </c>
      <c r="AC36">
        <f>VLOOKUP(A36,[26]dec!$A$64:$C$162,3,0)</f>
        <v>749391</v>
      </c>
      <c r="AD36">
        <f>VLOOKUP(A36,[27]jan!$A$71:$C$165,3,0)</f>
        <v>997572</v>
      </c>
      <c r="AE36">
        <f>VLOOKUP(A36,[28]feb!$A$55:$C$148,3,0)</f>
        <v>580352</v>
      </c>
      <c r="AF36">
        <f>VLOOKUP(A36,[29]march!$A$62:$C$154,3,0)</f>
        <v>715333</v>
      </c>
      <c r="AG36">
        <f>VLOOKUP(A36,[30]apr!$A$66:$C$157,3,0)</f>
        <v>859309</v>
      </c>
      <c r="AH36">
        <f>VLOOKUP(A36,[31]may!$A$54:$C$144,3,0)</f>
        <v>1006008</v>
      </c>
      <c r="AI36">
        <f>VLOOKUP(A36,[32]june!$A$63:$C$152,3,0)</f>
        <v>909684</v>
      </c>
      <c r="AJ36">
        <f>VLOOKUP(A36,[33]july!$A$64:$C$152,3,0)</f>
        <v>1180359</v>
      </c>
      <c r="AK36">
        <f>VLOOKUP(A36,[34]august!$A$54:$C$141,3,0)</f>
        <v>921367</v>
      </c>
      <c r="AL36">
        <f>VLOOKUP(A36,[35]sept!$A$55:$C$141,3,0)</f>
        <v>557561</v>
      </c>
      <c r="AM36">
        <f>VLOOKUP(A36,[36]oct!$A$65:$C$150,3,0)</f>
        <v>1449180</v>
      </c>
      <c r="AN36">
        <f>VLOOKUP(A36,[37]novemeber!$A$63:$C$147,3,0)</f>
        <v>1158137</v>
      </c>
      <c r="AO36">
        <f>VLOOKUP(A36,[38]dec!$A$53:$C$136,3,0)</f>
        <v>627956</v>
      </c>
      <c r="AP36">
        <f>VLOOKUP(A36,[39]jan!$A$56:$C$135,3,0)</f>
        <v>1189274</v>
      </c>
      <c r="AQ36">
        <f>VLOOKUP(A36,[40]feb!$A$80:$C$158,3,0)</f>
        <v>761583</v>
      </c>
      <c r="AR36">
        <f>VLOOKUP(A36,[41]march!$A$63:$C$140,3,0)</f>
        <v>1637039</v>
      </c>
      <c r="AS36">
        <f>VLOOKUP(A36,[42]april!$A$64:$C$140,3,0)</f>
        <v>1462103</v>
      </c>
      <c r="AT36">
        <f>VLOOKUP(A36,[43]may!$A$70:$C$145,3,0)</f>
        <v>1580033</v>
      </c>
      <c r="AU36">
        <f>VLOOKUP(A36,[44]june!$A$70:$C$144,3,0)</f>
        <v>1108353</v>
      </c>
      <c r="AV36">
        <f>VLOOKUP(A36,[45]july!$A$65:$C$138,3,0)</f>
        <v>1196746</v>
      </c>
      <c r="AW36">
        <f>VLOOKUP(A36,[46]aug!$A$66:$C$138,3,0)</f>
        <v>1703665</v>
      </c>
      <c r="AX36">
        <f>VLOOKUP(A36,[47]sept!$A$59:$C$130,3,0)</f>
        <v>2370489</v>
      </c>
      <c r="AY36">
        <f>VLOOKUP(A36,[48]oct!$A$63:$C$133,3,0)</f>
        <v>2021550</v>
      </c>
      <c r="AZ36">
        <f>VLOOKUP(A36,[49]nov!$A$62:$C$131,3,0)</f>
        <v>1156872</v>
      </c>
    </row>
    <row r="37" spans="1:64" x14ac:dyDescent="0.2">
      <c r="A37" s="10">
        <v>35400</v>
      </c>
      <c r="B37" s="1">
        <f>VLOOKUP(A37,'[1]1850-1930'!$A$648:$C$757,3,0)</f>
        <v>121002</v>
      </c>
      <c r="C37" s="1">
        <f>VLOOKUP($A37,'[2]1931-1950'!$A$648:$C$757,3,0)</f>
        <v>24441669</v>
      </c>
      <c r="D37" s="1">
        <f>VLOOKUP(A37,'[3]1951-1956'!$A$648:$C$757,3,0)</f>
        <v>7928362</v>
      </c>
      <c r="E37" s="1">
        <f>VLOOKUP(A37,'[4]1957-1960'!$A$648:$C$757,3,0)</f>
        <v>4821855</v>
      </c>
      <c r="F37" s="13">
        <f>VLOOKUP(A37,'[5]1961-1965'!$A$600:$C$709,3,0)</f>
        <v>7829546</v>
      </c>
      <c r="G37" s="1">
        <f>VLOOKUP(A37,'[6]1966-1968'!$A$520:$C$629,3,0)</f>
        <v>7219163</v>
      </c>
      <c r="H37" s="1">
        <f>VLOOKUP(A37,'[7]1969-1970'!$A$472:$C$581,3,0)</f>
        <v>8827663</v>
      </c>
      <c r="I37" s="1">
        <f>VLOOKUP(A37,'[8]1971-1973'!$A$448:$C$557,3,0)</f>
        <v>5376886</v>
      </c>
      <c r="J37" s="1">
        <f>VLOOKUP(A37,'[9]1974-1977'!$A$402:$C$511,3,0)</f>
        <v>11271416</v>
      </c>
      <c r="K37" s="1">
        <f>VLOOKUP(A37,'[10]1978-1980'!$A$328:$C$437,3,0)</f>
        <v>7993443</v>
      </c>
      <c r="L37" s="1">
        <f>VLOOKUP(A37,'[11]1981-1983'!$A$285:$C$394,3,0)</f>
        <v>8372068</v>
      </c>
      <c r="M37" s="1">
        <f>VLOOKUP(A37,'[12]1984-1986'!$A$237:$C$346,3,0)</f>
        <v>6688242</v>
      </c>
      <c r="N37" s="1">
        <f>VLOOKUP(A37,'[13]1987-1990'!$A$215:$C$324,3,0)</f>
        <v>16403538</v>
      </c>
      <c r="O37" s="1">
        <f>VLOOKUP(A37,'[14]1991-1993'!$A$125:$C$234,3,0)</f>
        <v>12118351</v>
      </c>
      <c r="P37" s="1">
        <f t="shared" si="0"/>
        <v>129413204</v>
      </c>
      <c r="Q37" s="1"/>
      <c r="R37" s="1">
        <f>VLOOKUP(A37,[15]jan!$A$66:$C$175,3,0)</f>
        <v>1623459</v>
      </c>
      <c r="S37" s="1">
        <f>VLOOKUP(A37,[16]feb!$A$72:$C$180,3,0)</f>
        <v>343516</v>
      </c>
      <c r="T37" s="1">
        <f>VLOOKUP(A37,[17]march!$A$58:$C$165,3,0)</f>
        <v>718301</v>
      </c>
      <c r="U37">
        <f>VLOOKUP(A37,[18]apr!$A$71:$C$177,3,0)</f>
        <v>765791</v>
      </c>
      <c r="V37" s="1">
        <f>VLOOKUP(A37,[19]may!$A$56:$D$161,3,0)</f>
        <v>612304</v>
      </c>
      <c r="W37">
        <f>VLOOKUP(A37,[20]june!$A$55:$C$159,3,0)</f>
        <v>724673</v>
      </c>
      <c r="X37">
        <f>VLOOKUP($A37,[21]july!$A$71:$C$174,3,0)</f>
        <v>648294</v>
      </c>
      <c r="Y37">
        <f>VLOOKUP($A37,[22]august!$A$55:$C$157,3,0)</f>
        <v>767478</v>
      </c>
      <c r="Z37">
        <f>VLOOKUP(A37,[23]sept!$A$59:$C$160,3,0)</f>
        <v>746881</v>
      </c>
      <c r="AA37">
        <f>VLOOKUP(A37,[24]oct!$A$54:$C$154,3,0)</f>
        <v>617936</v>
      </c>
      <c r="AB37">
        <f>VLOOKUP(A37,[25]nov!$A$55:$C$154,3,0)</f>
        <v>3301028</v>
      </c>
      <c r="AC37">
        <f>VLOOKUP(A37,[26]dec!$A$64:$C$162,3,0)</f>
        <v>724768</v>
      </c>
      <c r="AD37">
        <f>VLOOKUP(A37,[27]jan!$A$71:$C$165,3,0)</f>
        <v>998142</v>
      </c>
      <c r="AE37">
        <f>VLOOKUP(A37,[28]feb!$A$55:$C$148,3,0)</f>
        <v>612936</v>
      </c>
      <c r="AF37">
        <f>VLOOKUP(A37,[29]march!$A$62:$C$154,3,0)</f>
        <v>724489</v>
      </c>
      <c r="AG37">
        <f>VLOOKUP(A37,[30]apr!$A$66:$C$157,3,0)</f>
        <v>871908</v>
      </c>
      <c r="AH37">
        <f>VLOOKUP(A37,[31]may!$A$54:$C$144,3,0)</f>
        <v>1014969</v>
      </c>
      <c r="AI37">
        <f>VLOOKUP(A37,[32]june!$A$63:$C$152,3,0)</f>
        <v>956601</v>
      </c>
      <c r="AJ37">
        <f>VLOOKUP(A37,[33]july!$A$64:$C$152,3,0)</f>
        <v>1209756</v>
      </c>
      <c r="AK37">
        <f>VLOOKUP(A37,[34]august!$A$54:$C$141,3,0)</f>
        <v>948607</v>
      </c>
      <c r="AL37">
        <f>VLOOKUP(A37,[35]sept!$A$55:$C$141,3,0)</f>
        <v>614789</v>
      </c>
      <c r="AM37">
        <f>VLOOKUP(A37,[36]oct!$A$65:$C$150,3,0)</f>
        <v>1546873</v>
      </c>
      <c r="AN37">
        <f>VLOOKUP(A37,[37]novemeber!$A$63:$C$147,3,0)</f>
        <v>1123690</v>
      </c>
      <c r="AO37">
        <f>VLOOKUP(A37,[38]dec!$A$53:$C$136,3,0)</f>
        <v>645325</v>
      </c>
      <c r="AP37">
        <f>VLOOKUP(A37,[39]jan!$A$56:$C$135,3,0)</f>
        <v>1124638</v>
      </c>
      <c r="AQ37">
        <f>VLOOKUP(A37,[40]feb!$A$80:$C$158,3,0)</f>
        <v>888142</v>
      </c>
      <c r="AR37">
        <f>VLOOKUP(A37,[41]march!$A$63:$C$140,3,0)</f>
        <v>1668556</v>
      </c>
      <c r="AS37">
        <f>VLOOKUP(A37,[42]april!$A$64:$C$140,3,0)</f>
        <v>1486701</v>
      </c>
      <c r="AT37">
        <f>VLOOKUP(A37,[43]may!$A$70:$C$145,3,0)</f>
        <v>1492187</v>
      </c>
      <c r="AU37">
        <f>VLOOKUP(A37,[44]june!$A$70:$C$144,3,0)</f>
        <v>1169584</v>
      </c>
      <c r="AV37">
        <f>VLOOKUP(A37,[45]july!$A$65:$C$138,3,0)</f>
        <v>1171995</v>
      </c>
      <c r="AW37">
        <f>VLOOKUP(A37,[46]aug!$A$66:$C$138,3,0)</f>
        <v>1747691</v>
      </c>
      <c r="AX37">
        <f>VLOOKUP(A37,[47]sept!$A$59:$C$130,3,0)</f>
        <v>2313412</v>
      </c>
      <c r="AY37">
        <f>VLOOKUP(A37,[48]oct!$A$63:$C$133,3,0)</f>
        <v>1954100</v>
      </c>
      <c r="AZ37">
        <f>VLOOKUP(A37,[49]nov!$A$62:$C$131,3,0)</f>
        <v>2054373</v>
      </c>
      <c r="BA37">
        <f>VLOOKUP(A37,[50]dec!$A$64:$C$132,3,0)</f>
        <v>1087789</v>
      </c>
    </row>
    <row r="38" spans="1:64" x14ac:dyDescent="0.2">
      <c r="A38" s="10">
        <v>35431</v>
      </c>
      <c r="B38" s="1">
        <f>VLOOKUP(A38,'[1]1850-1930'!$A$648:$C$757,3,0)</f>
        <v>118340</v>
      </c>
      <c r="C38" s="1">
        <f>VLOOKUP($A38,'[2]1931-1950'!$A$648:$C$757,3,0)</f>
        <v>24231419</v>
      </c>
      <c r="D38" s="1">
        <f>VLOOKUP(A38,'[3]1951-1956'!$A$648:$C$757,3,0)</f>
        <v>8005796</v>
      </c>
      <c r="E38" s="1">
        <f>VLOOKUP(A38,'[4]1957-1960'!$A$648:$C$757,3,0)</f>
        <v>4556199</v>
      </c>
      <c r="F38" s="13">
        <f>VLOOKUP(A38,'[5]1961-1965'!$A$600:$C$709,3,0)</f>
        <v>7486388</v>
      </c>
      <c r="G38" s="1">
        <f>VLOOKUP(A38,'[6]1966-1968'!$A$520:$C$629,3,0)</f>
        <v>7275436</v>
      </c>
      <c r="H38" s="1">
        <f>VLOOKUP(A38,'[7]1969-1970'!$A$472:$C$581,3,0)</f>
        <v>8827808</v>
      </c>
      <c r="I38" s="1">
        <f>VLOOKUP(A38,'[8]1971-1973'!$A$448:$C$557,3,0)</f>
        <v>5360260</v>
      </c>
      <c r="J38" s="1">
        <f>VLOOKUP(A38,'[9]1974-1977'!$A$402:$C$511,3,0)</f>
        <v>11178156</v>
      </c>
      <c r="K38" s="1">
        <f>VLOOKUP(A38,'[10]1978-1980'!$A$328:$C$437,3,0)</f>
        <v>7941839</v>
      </c>
      <c r="L38" s="1">
        <f>VLOOKUP(A38,'[11]1981-1983'!$A$285:$C$394,3,0)</f>
        <v>8168483</v>
      </c>
      <c r="M38" s="1">
        <f>VLOOKUP(A38,'[12]1984-1986'!$A$237:$C$346,3,0)</f>
        <v>6656327</v>
      </c>
      <c r="N38" s="1">
        <f>VLOOKUP(A38,'[13]1987-1990'!$A$215:$C$324,3,0)</f>
        <v>15516466</v>
      </c>
      <c r="O38" s="1">
        <f>VLOOKUP(A38,'[14]1991-1993'!$A$125:$C$234,3,0)</f>
        <v>11643611</v>
      </c>
      <c r="P38" s="1">
        <f t="shared" si="0"/>
        <v>126966528</v>
      </c>
      <c r="Q38" s="1"/>
      <c r="R38" s="1">
        <f>VLOOKUP(A38,[15]jan!$A$66:$C$175,3,0)</f>
        <v>1527667</v>
      </c>
      <c r="S38" s="1">
        <f>VLOOKUP(A38,[16]feb!$A$72:$C$180,3,0)</f>
        <v>333821</v>
      </c>
      <c r="T38" s="1">
        <f>VLOOKUP(A38,[17]march!$A$58:$C$165,3,0)</f>
        <v>692950</v>
      </c>
      <c r="U38">
        <f>VLOOKUP(A38,[18]apr!$A$71:$C$177,3,0)</f>
        <v>738316</v>
      </c>
      <c r="V38" s="1">
        <f>VLOOKUP(A38,[19]may!$A$56:$D$161,3,0)</f>
        <v>586829</v>
      </c>
      <c r="W38">
        <f>VLOOKUP(A38,[20]june!$A$55:$C$159,3,0)</f>
        <v>535791</v>
      </c>
      <c r="X38">
        <f>VLOOKUP($A38,[21]july!$A$71:$C$174,3,0)</f>
        <v>626960</v>
      </c>
      <c r="Y38">
        <f>VLOOKUP($A38,[22]august!$A$55:$C$157,3,0)</f>
        <v>717424</v>
      </c>
      <c r="Z38">
        <f>VLOOKUP(A38,[23]sept!$A$59:$C$160,3,0)</f>
        <v>760195</v>
      </c>
      <c r="AA38">
        <f>VLOOKUP(A38,[24]oct!$A$54:$C$154,3,0)</f>
        <v>587869</v>
      </c>
      <c r="AB38">
        <f>VLOOKUP(A38,[25]nov!$A$55:$C$154,3,0)</f>
        <v>3152561</v>
      </c>
      <c r="AC38">
        <f>VLOOKUP(A38,[26]dec!$A$64:$C$162,3,0)</f>
        <v>719387</v>
      </c>
      <c r="AD38">
        <f>VLOOKUP(A38,[27]jan!$A$71:$C$165,3,0)</f>
        <v>961448</v>
      </c>
      <c r="AE38">
        <f>VLOOKUP(A38,[28]feb!$A$55:$C$148,3,0)</f>
        <v>570852</v>
      </c>
      <c r="AF38">
        <f>VLOOKUP(A38,[29]march!$A$62:$C$154,3,0)</f>
        <v>741830</v>
      </c>
      <c r="AG38">
        <f>VLOOKUP(A38,[30]apr!$A$66:$C$157,3,0)</f>
        <v>869525</v>
      </c>
      <c r="AH38">
        <f>VLOOKUP(A38,[31]may!$A$54:$C$144,3,0)</f>
        <v>973206</v>
      </c>
      <c r="AI38">
        <f>VLOOKUP(A38,[32]june!$A$63:$C$152,3,0)</f>
        <v>990717</v>
      </c>
      <c r="AJ38">
        <f>VLOOKUP(A38,[33]july!$A$64:$C$152,3,0)</f>
        <v>1162439</v>
      </c>
      <c r="AK38">
        <f>VLOOKUP(A38,[34]august!$A$54:$C$141,3,0)</f>
        <v>947853</v>
      </c>
      <c r="AL38">
        <f>VLOOKUP(A38,[35]sept!$A$55:$C$141,3,0)</f>
        <v>537727</v>
      </c>
      <c r="AM38">
        <f>VLOOKUP(A38,[36]oct!$A$65:$C$150,3,0)</f>
        <v>1505649</v>
      </c>
      <c r="AN38">
        <f>VLOOKUP(A38,[37]novemeber!$A$63:$C$147,3,0)</f>
        <v>1072148</v>
      </c>
      <c r="AO38">
        <f>VLOOKUP(A38,[38]dec!$A$53:$C$136,3,0)</f>
        <v>599408</v>
      </c>
      <c r="AP38">
        <f>VLOOKUP(A38,[39]jan!$A$56:$C$135,3,0)</f>
        <v>1055984</v>
      </c>
      <c r="AQ38">
        <f>VLOOKUP(A38,[40]feb!$A$80:$C$158,3,0)</f>
        <v>895807</v>
      </c>
      <c r="AR38">
        <f>VLOOKUP(A38,[41]march!$A$63:$C$140,3,0)</f>
        <v>1570361</v>
      </c>
      <c r="AS38">
        <f>VLOOKUP(A38,[42]april!$A$64:$C$140,3,0)</f>
        <v>1382572</v>
      </c>
      <c r="AT38">
        <f>VLOOKUP(A38,[43]may!$A$70:$C$145,3,0)</f>
        <v>1410078</v>
      </c>
      <c r="AU38">
        <f>VLOOKUP(A38,[44]june!$A$70:$C$144,3,0)</f>
        <v>1101403</v>
      </c>
      <c r="AV38">
        <f>VLOOKUP(A38,[45]july!$A$65:$C$138,3,0)</f>
        <v>1105377</v>
      </c>
      <c r="AW38">
        <f>VLOOKUP(A38,[46]aug!$A$66:$C$138,3,0)</f>
        <v>1612793</v>
      </c>
      <c r="AX38">
        <f>VLOOKUP(A38,[47]sept!$A$59:$C$130,3,0)</f>
        <v>2441839</v>
      </c>
      <c r="AY38">
        <f>VLOOKUP(A38,[48]oct!$A$63:$C$133,3,0)</f>
        <v>1749982</v>
      </c>
      <c r="AZ38">
        <f>VLOOKUP(A38,[49]nov!$A$62:$C$131,3,0)</f>
        <v>1928225</v>
      </c>
      <c r="BA38">
        <f>VLOOKUP(A38,[50]dec!$A$64:$C$132,3,0)</f>
        <v>1941655</v>
      </c>
      <c r="BB38">
        <f>VLOOKUP(A38,[51]jan!$A$72:$C$136,3,0)</f>
        <v>566470</v>
      </c>
    </row>
    <row r="39" spans="1:64" x14ac:dyDescent="0.2">
      <c r="A39" s="10">
        <v>35462</v>
      </c>
      <c r="B39" s="1">
        <f>VLOOKUP(A39,'[1]1850-1930'!$A$648:$C$757,3,0)</f>
        <v>121101</v>
      </c>
      <c r="C39" s="1">
        <f>VLOOKUP($A39,'[2]1931-1950'!$A$648:$C$757,3,0)</f>
        <v>22258786</v>
      </c>
      <c r="D39" s="1">
        <f>VLOOKUP(A39,'[3]1951-1956'!$A$648:$C$757,3,0)</f>
        <v>7333823</v>
      </c>
      <c r="E39" s="1">
        <f>VLOOKUP(A39,'[4]1957-1960'!$A$648:$C$757,3,0)</f>
        <v>4251727</v>
      </c>
      <c r="F39" s="13">
        <f>VLOOKUP(A39,'[5]1961-1965'!$A$600:$C$709,3,0)</f>
        <v>7017877</v>
      </c>
      <c r="G39" s="1">
        <f>VLOOKUP(A39,'[6]1966-1968'!$A$520:$C$629,3,0)</f>
        <v>6753308</v>
      </c>
      <c r="H39" s="1">
        <f>VLOOKUP(A39,'[7]1969-1970'!$A$472:$C$581,3,0)</f>
        <v>8172848</v>
      </c>
      <c r="I39" s="1">
        <f>VLOOKUP(A39,'[8]1971-1973'!$A$448:$C$557,3,0)</f>
        <v>4947271</v>
      </c>
      <c r="J39" s="1">
        <f>VLOOKUP(A39,'[9]1974-1977'!$A$402:$C$511,3,0)</f>
        <v>10094289</v>
      </c>
      <c r="K39" s="1">
        <f>VLOOKUP(A39,'[10]1978-1980'!$A$328:$C$437,3,0)</f>
        <v>7238319</v>
      </c>
      <c r="L39" s="1">
        <f>VLOOKUP(A39,'[11]1981-1983'!$A$285:$C$394,3,0)</f>
        <v>7395293</v>
      </c>
      <c r="M39" s="1">
        <f>VLOOKUP(A39,'[12]1984-1986'!$A$237:$C$346,3,0)</f>
        <v>5998078</v>
      </c>
      <c r="N39" s="1">
        <f>VLOOKUP(A39,'[13]1987-1990'!$A$215:$C$324,3,0)</f>
        <v>14272453</v>
      </c>
      <c r="O39" s="1">
        <f>VLOOKUP(A39,'[14]1991-1993'!$A$125:$C$234,3,0)</f>
        <v>10654372</v>
      </c>
      <c r="P39" s="1">
        <f t="shared" si="0"/>
        <v>116509545</v>
      </c>
      <c r="Q39" s="1"/>
      <c r="R39" s="1">
        <f>VLOOKUP(A39,[15]jan!$A$66:$C$175,3,0)</f>
        <v>1356594</v>
      </c>
      <c r="S39" s="1">
        <f>VLOOKUP(A39,[16]feb!$A$72:$C$180,3,0)</f>
        <v>308516</v>
      </c>
      <c r="T39" s="1">
        <f>VLOOKUP(A39,[17]march!$A$58:$C$165,3,0)</f>
        <v>638232</v>
      </c>
      <c r="U39">
        <f>VLOOKUP(A39,[18]apr!$A$71:$C$177,3,0)</f>
        <v>674083</v>
      </c>
      <c r="V39" s="1">
        <f>VLOOKUP(A39,[19]may!$A$56:$D$161,3,0)</f>
        <v>537675</v>
      </c>
      <c r="W39">
        <f>VLOOKUP(A39,[20]june!$A$55:$C$159,3,0)</f>
        <v>624850</v>
      </c>
      <c r="X39">
        <f>VLOOKUP($A39,[21]july!$A$71:$C$174,3,0)</f>
        <v>534445</v>
      </c>
      <c r="Y39">
        <f>VLOOKUP($A39,[22]august!$A$55:$C$157,3,0)</f>
        <v>640448</v>
      </c>
      <c r="Z39">
        <f>VLOOKUP(A39,[23]sept!$A$59:$C$160,3,0)</f>
        <v>675563</v>
      </c>
      <c r="AA39">
        <f>VLOOKUP(A39,[24]oct!$A$54:$C$154,3,0)</f>
        <v>591676</v>
      </c>
      <c r="AB39">
        <f>VLOOKUP(A39,[25]nov!$A$55:$C$154,3,0)</f>
        <v>2815644</v>
      </c>
      <c r="AC39">
        <f>VLOOKUP(A39,[26]dec!$A$64:$C$162,3,0)</f>
        <v>640572</v>
      </c>
      <c r="AD39">
        <f>VLOOKUP(A39,[27]jan!$A$71:$C$165,3,0)</f>
        <v>920394</v>
      </c>
      <c r="AE39">
        <f>VLOOKUP(A39,[28]feb!$A$55:$C$148,3,0)</f>
        <v>527468</v>
      </c>
      <c r="AF39">
        <f>VLOOKUP(A39,[29]march!$A$62:$C$154,3,0)</f>
        <v>705725</v>
      </c>
      <c r="AG39">
        <f>VLOOKUP(A39,[30]apr!$A$66:$C$157,3,0)</f>
        <v>802940</v>
      </c>
      <c r="AH39">
        <f>VLOOKUP(A39,[31]may!$A$54:$C$144,3,0)</f>
        <v>893792</v>
      </c>
      <c r="AI39">
        <f>VLOOKUP(A39,[32]june!$A$63:$C$152,3,0)</f>
        <v>936555</v>
      </c>
      <c r="AJ39">
        <f>VLOOKUP(A39,[33]july!$A$64:$C$152,3,0)</f>
        <v>1082257</v>
      </c>
      <c r="AK39">
        <f>VLOOKUP(A39,[34]august!$A$54:$C$141,3,0)</f>
        <v>862081</v>
      </c>
      <c r="AL39">
        <f>VLOOKUP(A39,[35]sept!$A$55:$C$141,3,0)</f>
        <v>474283</v>
      </c>
      <c r="AM39">
        <f>VLOOKUP(A39,[36]oct!$A$65:$C$150,3,0)</f>
        <v>1345184</v>
      </c>
      <c r="AN39">
        <f>VLOOKUP(A39,[37]novemeber!$A$63:$C$147,3,0)</f>
        <v>979898</v>
      </c>
      <c r="AO39">
        <f>VLOOKUP(A39,[38]dec!$A$53:$C$136,3,0)</f>
        <v>536147</v>
      </c>
      <c r="AP39">
        <f>VLOOKUP(A39,[39]jan!$A$56:$C$135,3,0)</f>
        <v>973377</v>
      </c>
      <c r="AQ39">
        <f>VLOOKUP(A39,[40]feb!$A$80:$C$158,3,0)</f>
        <v>742234</v>
      </c>
      <c r="AR39">
        <f>VLOOKUP(A39,[41]march!$A$63:$C$140,3,0)</f>
        <v>1371415</v>
      </c>
      <c r="AS39">
        <f>VLOOKUP(A39,[42]april!$A$64:$C$140,3,0)</f>
        <v>1224573</v>
      </c>
      <c r="AT39">
        <f>VLOOKUP(A39,[43]may!$A$70:$C$145,3,0)</f>
        <v>1363112</v>
      </c>
      <c r="AU39">
        <f>VLOOKUP(A39,[44]june!$A$70:$C$144,3,0)</f>
        <v>962071</v>
      </c>
      <c r="AV39">
        <f>VLOOKUP(A39,[45]july!$A$65:$C$138,3,0)</f>
        <v>1012979</v>
      </c>
      <c r="AW39">
        <f>VLOOKUP(A39,[46]aug!$A$66:$C$138,3,0)</f>
        <v>1448141</v>
      </c>
      <c r="AX39">
        <f>VLOOKUP(A39,[47]sept!$A$59:$C$130,3,0)</f>
        <v>1720784</v>
      </c>
      <c r="AY39">
        <f>VLOOKUP(A39,[48]oct!$A$63:$C$133,3,0)</f>
        <v>1500997</v>
      </c>
      <c r="AZ39">
        <f>VLOOKUP(A39,[49]nov!$A$62:$C$131,3,0)</f>
        <v>1745714</v>
      </c>
      <c r="BA39">
        <f>VLOOKUP(A39,[50]dec!$A$64:$C$132,3,0)</f>
        <v>1874988</v>
      </c>
      <c r="BB39">
        <f>VLOOKUP(A39,[51]jan!$A$72:$C$136,3,0)</f>
        <v>1222073</v>
      </c>
      <c r="BC39">
        <f>VLOOKUP(A39,[52]feb!$A$69:$C$132,3,0)</f>
        <v>1107782</v>
      </c>
    </row>
    <row r="40" spans="1:64" x14ac:dyDescent="0.2">
      <c r="A40" s="10">
        <v>35490</v>
      </c>
      <c r="B40" s="1">
        <f>VLOOKUP(A40,'[1]1850-1930'!$A$648:$C$757,3,0)</f>
        <v>123134</v>
      </c>
      <c r="C40" s="1">
        <f>VLOOKUP($A40,'[2]1931-1950'!$A$648:$C$757,3,0)</f>
        <v>25019207</v>
      </c>
      <c r="D40" s="1">
        <f>VLOOKUP(A40,'[3]1951-1956'!$A$648:$C$757,3,0)</f>
        <v>8377135</v>
      </c>
      <c r="E40" s="1">
        <f>VLOOKUP(A40,'[4]1957-1960'!$A$648:$C$757,3,0)</f>
        <v>4778068</v>
      </c>
      <c r="F40" s="13">
        <f>VLOOKUP(A40,'[5]1961-1965'!$A$600:$C$709,3,0)</f>
        <v>7864348</v>
      </c>
      <c r="G40" s="1">
        <f>VLOOKUP(A40,'[6]1966-1968'!$A$520:$C$629,3,0)</f>
        <v>7345430</v>
      </c>
      <c r="H40" s="1">
        <f>VLOOKUP(A40,'[7]1969-1970'!$A$472:$C$581,3,0)</f>
        <v>8969379</v>
      </c>
      <c r="I40" s="1">
        <f>VLOOKUP(A40,'[8]1971-1973'!$A$448:$C$557,3,0)</f>
        <v>5486937</v>
      </c>
      <c r="J40" s="1">
        <f>VLOOKUP(A40,'[9]1974-1977'!$A$402:$C$511,3,0)</f>
        <v>11310663</v>
      </c>
      <c r="K40" s="1">
        <f>VLOOKUP(A40,'[10]1978-1980'!$A$328:$C$437,3,0)</f>
        <v>8021127</v>
      </c>
      <c r="L40" s="1">
        <f>VLOOKUP(A40,'[11]1981-1983'!$A$285:$C$394,3,0)</f>
        <v>8138988</v>
      </c>
      <c r="M40" s="1">
        <f>VLOOKUP(A40,'[12]1984-1986'!$A$237:$C$346,3,0)</f>
        <v>6754715</v>
      </c>
      <c r="N40" s="1">
        <f>VLOOKUP(A40,'[13]1987-1990'!$A$215:$C$324,3,0)</f>
        <v>15486088</v>
      </c>
      <c r="O40" s="1">
        <f>VLOOKUP(A40,'[14]1991-1993'!$A$125:$C$234,3,0)</f>
        <v>11483468</v>
      </c>
      <c r="P40" s="1">
        <f t="shared" si="0"/>
        <v>129158687</v>
      </c>
      <c r="Q40" s="1"/>
      <c r="R40" s="1">
        <f>VLOOKUP(A40,[15]jan!$A$66:$C$175,3,0)</f>
        <v>1374622</v>
      </c>
      <c r="S40" s="1">
        <f>VLOOKUP(A40,[16]feb!$A$72:$C$180,3,0)</f>
        <v>332489</v>
      </c>
      <c r="T40" s="1">
        <f>VLOOKUP(A40,[17]march!$A$58:$C$165,3,0)</f>
        <v>672468</v>
      </c>
      <c r="U40">
        <f>VLOOKUP(A40,[18]apr!$A$71:$C$177,3,0)</f>
        <v>673767</v>
      </c>
      <c r="V40" s="1">
        <f>VLOOKUP(A40,[19]may!$A$56:$D$161,3,0)</f>
        <v>596481</v>
      </c>
      <c r="W40">
        <f>VLOOKUP(A40,[20]june!$A$55:$C$159,3,0)</f>
        <v>659109</v>
      </c>
      <c r="X40">
        <f>VLOOKUP($A40,[21]july!$A$71:$C$174,3,0)</f>
        <v>480728</v>
      </c>
      <c r="Y40">
        <f>VLOOKUP($A40,[22]august!$A$55:$C$157,3,0)</f>
        <v>728158</v>
      </c>
      <c r="Z40">
        <f>VLOOKUP(A40,[23]sept!$A$59:$C$160,3,0)</f>
        <v>753365</v>
      </c>
      <c r="AA40">
        <f>VLOOKUP(A40,[24]oct!$A$54:$C$154,3,0)</f>
        <v>673089</v>
      </c>
      <c r="AB40">
        <f>VLOOKUP(A40,[25]nov!$A$55:$C$154,3,0)</f>
        <v>3122359</v>
      </c>
      <c r="AC40">
        <f>VLOOKUP(A40,[26]dec!$A$64:$C$162,3,0)</f>
        <v>736338</v>
      </c>
      <c r="AD40">
        <f>VLOOKUP(A40,[27]jan!$A$71:$C$165,3,0)</f>
        <v>958303</v>
      </c>
      <c r="AE40">
        <f>VLOOKUP(A40,[28]feb!$A$55:$C$148,3,0)</f>
        <v>603052</v>
      </c>
      <c r="AF40">
        <f>VLOOKUP(A40,[29]march!$A$62:$C$154,3,0)</f>
        <v>758994</v>
      </c>
      <c r="AG40">
        <f>VLOOKUP(A40,[30]apr!$A$66:$C$157,3,0)</f>
        <v>865028</v>
      </c>
      <c r="AH40">
        <f>VLOOKUP(A40,[31]may!$A$54:$C$144,3,0)</f>
        <v>966924</v>
      </c>
      <c r="AI40">
        <f>VLOOKUP(A40,[32]june!$A$63:$C$152,3,0)</f>
        <v>1076950</v>
      </c>
      <c r="AJ40">
        <f>VLOOKUP(A40,[33]july!$A$64:$C$152,3,0)</f>
        <v>1136477</v>
      </c>
      <c r="AK40">
        <f>VLOOKUP(A40,[34]august!$A$54:$C$141,3,0)</f>
        <v>951905</v>
      </c>
      <c r="AL40">
        <f>VLOOKUP(A40,[35]sept!$A$55:$C$141,3,0)</f>
        <v>555526</v>
      </c>
      <c r="AM40">
        <f>VLOOKUP(A40,[36]oct!$A$65:$C$150,3,0)</f>
        <v>1386223</v>
      </c>
      <c r="AN40">
        <f>VLOOKUP(A40,[37]novemeber!$A$63:$C$147,3,0)</f>
        <v>1070135</v>
      </c>
      <c r="AO40">
        <f>VLOOKUP(A40,[38]dec!$A$53:$C$136,3,0)</f>
        <v>556897</v>
      </c>
      <c r="AP40">
        <f>VLOOKUP(A40,[39]jan!$A$56:$C$135,3,0)</f>
        <v>1085165</v>
      </c>
      <c r="AQ40">
        <f>VLOOKUP(A40,[40]feb!$A$80:$C$158,3,0)</f>
        <v>866786</v>
      </c>
      <c r="AR40">
        <f>VLOOKUP(A40,[41]march!$A$63:$C$140,3,0)</f>
        <v>1459279</v>
      </c>
      <c r="AS40">
        <f>VLOOKUP(A40,[42]april!$A$64:$C$140,3,0)</f>
        <v>1186030</v>
      </c>
      <c r="AT40">
        <f>VLOOKUP(A40,[43]may!$A$70:$C$145,3,0)</f>
        <v>1469036</v>
      </c>
      <c r="AU40">
        <f>VLOOKUP(A40,[44]june!$A$70:$C$144,3,0)</f>
        <v>1067922</v>
      </c>
      <c r="AV40">
        <f>VLOOKUP(A40,[45]july!$A$65:$C$138,3,0)</f>
        <v>1115209</v>
      </c>
      <c r="AW40">
        <f>VLOOKUP(A40,[46]aug!$A$66:$C$138,3,0)</f>
        <v>1649158</v>
      </c>
      <c r="AX40">
        <f>VLOOKUP(A40,[47]sept!$A$59:$C$130,3,0)</f>
        <v>1869114</v>
      </c>
      <c r="AY40">
        <f>VLOOKUP(A40,[48]oct!$A$63:$C$133,3,0)</f>
        <v>1604759</v>
      </c>
      <c r="AZ40">
        <f>VLOOKUP(A40,[49]nov!$A$62:$C$131,3,0)</f>
        <v>1777904</v>
      </c>
      <c r="BA40">
        <f>VLOOKUP(A40,[50]dec!$A$64:$C$132,3,0)</f>
        <v>2077728</v>
      </c>
      <c r="BB40">
        <f>VLOOKUP(A40,[51]jan!$A$72:$C$136,3,0)</f>
        <v>1418017</v>
      </c>
      <c r="BC40">
        <f>VLOOKUP(A40,[52]feb!$A$69:$C$132,3,0)</f>
        <v>1449899</v>
      </c>
      <c r="BD40">
        <f>VLOOKUP(A40,[53]mar!$A$68:$C$130,3,0)</f>
        <v>1168327</v>
      </c>
    </row>
    <row r="41" spans="1:64" x14ac:dyDescent="0.2">
      <c r="A41" s="10">
        <v>35521</v>
      </c>
      <c r="B41" s="1">
        <f>VLOOKUP(A41,'[1]1850-1930'!$A$648:$C$757,3,0)</f>
        <v>84255</v>
      </c>
      <c r="C41" s="1">
        <f>VLOOKUP($A41,'[2]1931-1950'!$A$648:$C$757,3,0)</f>
        <v>24543522</v>
      </c>
      <c r="D41" s="1">
        <f>VLOOKUP(A41,'[3]1951-1956'!$A$648:$C$757,3,0)</f>
        <v>8034810</v>
      </c>
      <c r="E41" s="1">
        <f>VLOOKUP(A41,'[4]1957-1960'!$A$648:$C$757,3,0)</f>
        <v>4557000</v>
      </c>
      <c r="F41" s="13">
        <f>VLOOKUP(A41,'[5]1961-1965'!$A$600:$C$709,3,0)</f>
        <v>7555720</v>
      </c>
      <c r="G41" s="1">
        <f>VLOOKUP(A41,'[6]1966-1968'!$A$520:$C$629,3,0)</f>
        <v>7127705</v>
      </c>
      <c r="H41" s="1">
        <f>VLOOKUP(A41,'[7]1969-1970'!$A$472:$C$581,3,0)</f>
        <v>8584973</v>
      </c>
      <c r="I41" s="1">
        <f>VLOOKUP(A41,'[8]1971-1973'!$A$448:$C$557,3,0)</f>
        <v>5016519</v>
      </c>
      <c r="J41" s="1">
        <f>VLOOKUP(A41,'[9]1974-1977'!$A$402:$C$511,3,0)</f>
        <v>11031105</v>
      </c>
      <c r="K41" s="1">
        <f>VLOOKUP(A41,'[10]1978-1980'!$A$328:$C$437,3,0)</f>
        <v>7569176</v>
      </c>
      <c r="L41" s="1">
        <f>VLOOKUP(A41,'[11]1981-1983'!$A$285:$C$394,3,0)</f>
        <v>7702862</v>
      </c>
      <c r="M41" s="1">
        <f>VLOOKUP(A41,'[12]1984-1986'!$A$237:$C$346,3,0)</f>
        <v>6634701</v>
      </c>
      <c r="N41" s="1">
        <f>VLOOKUP(A41,'[13]1987-1990'!$A$215:$C$324,3,0)</f>
        <v>14942381</v>
      </c>
      <c r="O41" s="1">
        <f>VLOOKUP(A41,'[14]1991-1993'!$A$125:$C$234,3,0)</f>
        <v>10802197</v>
      </c>
      <c r="P41" s="1">
        <f t="shared" si="0"/>
        <v>124186926</v>
      </c>
      <c r="Q41" s="1"/>
      <c r="R41" s="1">
        <f>VLOOKUP(A41,[15]jan!$A$66:$C$175,3,0)</f>
        <v>1356476</v>
      </c>
      <c r="S41" s="1">
        <f>VLOOKUP(A41,[16]feb!$A$72:$C$180,3,0)</f>
        <v>303791</v>
      </c>
      <c r="T41" s="1">
        <f>VLOOKUP(A41,[17]march!$A$58:$C$165,3,0)</f>
        <v>645142</v>
      </c>
      <c r="U41">
        <f>VLOOKUP(A41,[18]apr!$A$71:$C$177,3,0)</f>
        <v>708343</v>
      </c>
      <c r="V41" s="1">
        <f>VLOOKUP(A41,[19]may!$A$56:$D$161,3,0)</f>
        <v>565961</v>
      </c>
      <c r="W41">
        <f>VLOOKUP(A41,[20]june!$A$55:$C$159,3,0)</f>
        <v>611996</v>
      </c>
      <c r="X41">
        <f>VLOOKUP($A41,[21]july!$A$71:$C$174,3,0)</f>
        <v>519244</v>
      </c>
      <c r="Y41">
        <f>VLOOKUP($A41,[22]august!$A$55:$C$157,3,0)</f>
        <v>677937</v>
      </c>
      <c r="Z41">
        <f>VLOOKUP(A41,[23]sept!$A$59:$C$160,3,0)</f>
        <v>720143</v>
      </c>
      <c r="AA41">
        <f>VLOOKUP(A41,[24]oct!$A$54:$C$154,3,0)</f>
        <v>597109</v>
      </c>
      <c r="AB41">
        <f>VLOOKUP(A41,[25]nov!$A$55:$C$154,3,0)</f>
        <v>2779491</v>
      </c>
      <c r="AC41">
        <f>VLOOKUP(A41,[26]dec!$A$64:$C$162,3,0)</f>
        <v>717235</v>
      </c>
      <c r="AD41">
        <f>VLOOKUP(A41,[27]jan!$A$71:$C$165,3,0)</f>
        <v>961913</v>
      </c>
      <c r="AE41">
        <f>VLOOKUP(A41,[28]feb!$A$55:$C$148,3,0)</f>
        <v>582315</v>
      </c>
      <c r="AF41">
        <f>VLOOKUP(A41,[29]march!$A$62:$C$154,3,0)</f>
        <v>719967</v>
      </c>
      <c r="AG41">
        <f>VLOOKUP(A41,[30]apr!$A$66:$C$157,3,0)</f>
        <v>805081</v>
      </c>
      <c r="AH41">
        <f>VLOOKUP(A41,[31]may!$A$54:$C$144,3,0)</f>
        <v>905299</v>
      </c>
      <c r="AI41">
        <f>VLOOKUP(A41,[32]june!$A$63:$C$152,3,0)</f>
        <v>987385</v>
      </c>
      <c r="AJ41">
        <f>VLOOKUP(A41,[33]july!$A$64:$C$152,3,0)</f>
        <v>1116810</v>
      </c>
      <c r="AK41">
        <f>VLOOKUP(A41,[34]august!$A$54:$C$141,3,0)</f>
        <v>820058</v>
      </c>
      <c r="AL41">
        <f>VLOOKUP(A41,[35]sept!$A$55:$C$141,3,0)</f>
        <v>474451</v>
      </c>
      <c r="AM41">
        <f>VLOOKUP(A41,[36]oct!$A$65:$C$150,3,0)</f>
        <v>1428928</v>
      </c>
      <c r="AN41">
        <f>VLOOKUP(A41,[37]novemeber!$A$63:$C$147,3,0)</f>
        <v>1010908</v>
      </c>
      <c r="AO41">
        <f>VLOOKUP(A41,[38]dec!$A$53:$C$136,3,0)</f>
        <v>528750</v>
      </c>
      <c r="AP41">
        <f>VLOOKUP(A41,[39]jan!$A$56:$C$135,3,0)</f>
        <v>939108</v>
      </c>
      <c r="AQ41">
        <f>VLOOKUP(A41,[40]feb!$A$80:$C$158,3,0)</f>
        <v>765418</v>
      </c>
      <c r="AR41">
        <f>VLOOKUP(A41,[41]march!$A$63:$C$140,3,0)</f>
        <v>1417426</v>
      </c>
      <c r="AS41">
        <f>VLOOKUP(A41,[42]april!$A$64:$C$140,3,0)</f>
        <v>1078793</v>
      </c>
      <c r="AT41">
        <f>VLOOKUP(A41,[43]may!$A$70:$C$145,3,0)</f>
        <v>1310687</v>
      </c>
      <c r="AU41">
        <f>VLOOKUP(A41,[44]june!$A$70:$C$144,3,0)</f>
        <v>965084</v>
      </c>
      <c r="AV41">
        <f>VLOOKUP(A41,[45]july!$A$65:$C$138,3,0)</f>
        <v>989811</v>
      </c>
      <c r="AW41">
        <f>VLOOKUP(A41,[46]aug!$A$66:$C$138,3,0)</f>
        <v>1438381</v>
      </c>
      <c r="AX41">
        <f>VLOOKUP(A41,[47]sept!$A$59:$C$130,3,0)</f>
        <v>1741473</v>
      </c>
      <c r="AY41">
        <f>VLOOKUP(A41,[48]oct!$A$63:$C$133,3,0)</f>
        <v>1401917</v>
      </c>
      <c r="AZ41">
        <f>VLOOKUP(A41,[49]nov!$A$62:$C$131,3,0)</f>
        <v>1639804</v>
      </c>
      <c r="BA41">
        <f>VLOOKUP(A41,[50]dec!$A$64:$C$132,3,0)</f>
        <v>1920183</v>
      </c>
      <c r="BB41">
        <f>VLOOKUP(A41,[51]jan!$A$72:$C$136,3,0)</f>
        <v>1236158</v>
      </c>
      <c r="BC41">
        <f>VLOOKUP(A41,[52]feb!$A$69:$C$132,3,0)</f>
        <v>1363486</v>
      </c>
      <c r="BD41">
        <f>VLOOKUP(A41,[53]mar!$A$68:$C$130,3,0)</f>
        <v>1816644</v>
      </c>
      <c r="BE41">
        <f>VLOOKUP(A41,[54]apr!$A$69:$C$130,3,0)</f>
        <v>1394062</v>
      </c>
    </row>
    <row r="42" spans="1:64" x14ac:dyDescent="0.2">
      <c r="A42" s="10">
        <v>35551</v>
      </c>
      <c r="B42" s="1">
        <f>VLOOKUP(A42,'[1]1850-1930'!$A$648:$C$757,3,0)</f>
        <v>84410</v>
      </c>
      <c r="C42" s="1">
        <f>VLOOKUP($A42,'[2]1931-1950'!$A$648:$C$757,3,0)</f>
        <v>22399324</v>
      </c>
      <c r="D42" s="1">
        <f>VLOOKUP(A42,'[3]1951-1956'!$A$648:$C$757,3,0)</f>
        <v>8395621</v>
      </c>
      <c r="E42" s="1">
        <f>VLOOKUP(A42,'[4]1957-1960'!$A$648:$C$757,3,0)</f>
        <v>4703329</v>
      </c>
      <c r="F42" s="13">
        <f>VLOOKUP(A42,'[5]1961-1965'!$A$600:$C$709,3,0)</f>
        <v>7944338</v>
      </c>
      <c r="G42" s="1">
        <f>VLOOKUP(A42,'[6]1966-1968'!$A$520:$C$629,3,0)</f>
        <v>7514613</v>
      </c>
      <c r="H42" s="1">
        <f>VLOOKUP(A42,'[7]1969-1970'!$A$472:$C$581,3,0)</f>
        <v>8929483</v>
      </c>
      <c r="I42" s="1">
        <f>VLOOKUP(A42,'[8]1971-1973'!$A$448:$C$557,3,0)</f>
        <v>5256529</v>
      </c>
      <c r="J42" s="1">
        <f>VLOOKUP(A42,'[9]1974-1977'!$A$402:$C$511,3,0)</f>
        <v>11154008</v>
      </c>
      <c r="K42" s="1">
        <f>VLOOKUP(A42,'[10]1978-1980'!$A$328:$C$437,3,0)</f>
        <v>7875685</v>
      </c>
      <c r="L42" s="1">
        <f>VLOOKUP(A42,'[11]1981-1983'!$A$285:$C$394,3,0)</f>
        <v>7699895</v>
      </c>
      <c r="M42" s="1">
        <f>VLOOKUP(A42,'[12]1984-1986'!$A$237:$C$346,3,0)</f>
        <v>6866063</v>
      </c>
      <c r="N42" s="1">
        <f>VLOOKUP(A42,'[13]1987-1990'!$A$215:$C$324,3,0)</f>
        <v>15212476</v>
      </c>
      <c r="O42" s="1">
        <f>VLOOKUP(A42,'[14]1991-1993'!$A$125:$C$234,3,0)</f>
        <v>10994041</v>
      </c>
      <c r="P42" s="1">
        <f t="shared" si="0"/>
        <v>125029815</v>
      </c>
      <c r="Q42" s="1"/>
      <c r="R42" s="1">
        <f>VLOOKUP(A42,[15]jan!$A$66:$C$175,3,0)</f>
        <v>1448340</v>
      </c>
      <c r="S42" s="1">
        <f>VLOOKUP(A42,[16]feb!$A$72:$C$180,3,0)</f>
        <v>294866</v>
      </c>
      <c r="T42" s="1">
        <f>VLOOKUP(A42,[17]march!$A$58:$C$165,3,0)</f>
        <v>613725</v>
      </c>
      <c r="U42">
        <f>VLOOKUP(A42,[18]apr!$A$71:$C$177,3,0)</f>
        <v>727837</v>
      </c>
      <c r="V42" s="1">
        <f>VLOOKUP(A42,[19]may!$A$56:$D$161,3,0)</f>
        <v>562826</v>
      </c>
      <c r="W42">
        <f>VLOOKUP(A42,[20]june!$A$55:$C$159,3,0)</f>
        <v>613036</v>
      </c>
      <c r="X42">
        <f>VLOOKUP($A42,[21]july!$A$71:$C$174,3,0)</f>
        <v>529762</v>
      </c>
      <c r="Y42">
        <f>VLOOKUP($A42,[22]august!$A$55:$C$157,3,0)</f>
        <v>679332</v>
      </c>
      <c r="Z42">
        <f>VLOOKUP(A42,[23]sept!$A$59:$C$160,3,0)</f>
        <v>904053</v>
      </c>
      <c r="AA42">
        <f>VLOOKUP(A42,[24]oct!$A$54:$C$154,3,0)</f>
        <v>601937</v>
      </c>
      <c r="AB42">
        <f>VLOOKUP(A42,[25]nov!$A$55:$C$154,3,0)</f>
        <v>2885766</v>
      </c>
      <c r="AC42">
        <f>VLOOKUP(A42,[26]dec!$A$64:$C$162,3,0)</f>
        <v>749767</v>
      </c>
      <c r="AD42">
        <f>VLOOKUP(A42,[27]jan!$A$71:$C$165,3,0)</f>
        <v>970034</v>
      </c>
      <c r="AE42">
        <f>VLOOKUP(A42,[28]feb!$A$55:$C$148,3,0)</f>
        <v>585767</v>
      </c>
      <c r="AF42">
        <f>VLOOKUP(A42,[29]march!$A$62:$C$154,3,0)</f>
        <v>727245</v>
      </c>
      <c r="AG42">
        <f>VLOOKUP(A42,[30]apr!$A$66:$C$157,3,0)</f>
        <v>815751</v>
      </c>
      <c r="AH42">
        <f>VLOOKUP(A42,[31]may!$A$54:$C$144,3,0)</f>
        <v>1041682</v>
      </c>
      <c r="AI42">
        <f>VLOOKUP(A42,[32]june!$A$63:$C$152,3,0)</f>
        <v>957631</v>
      </c>
      <c r="AJ42">
        <f>VLOOKUP(A42,[33]july!$A$64:$C$152,3,0)</f>
        <v>1128282</v>
      </c>
      <c r="AK42">
        <f>VLOOKUP(A42,[34]august!$A$54:$C$141,3,0)</f>
        <v>843450</v>
      </c>
      <c r="AL42">
        <f>VLOOKUP(A42,[35]sept!$A$55:$C$141,3,0)</f>
        <v>471305</v>
      </c>
      <c r="AM42">
        <f>VLOOKUP(A42,[36]oct!$A$65:$C$150,3,0)</f>
        <v>1570835</v>
      </c>
      <c r="AN42">
        <f>VLOOKUP(A42,[37]novemeber!$A$63:$C$147,3,0)</f>
        <v>1034300</v>
      </c>
      <c r="AO42">
        <f>VLOOKUP(A42,[38]dec!$A$53:$C$136,3,0)</f>
        <v>526108</v>
      </c>
      <c r="AP42">
        <f>VLOOKUP(A42,[39]jan!$A$56:$C$135,3,0)</f>
        <v>869563</v>
      </c>
      <c r="AQ42">
        <f>VLOOKUP(A42,[40]feb!$A$80:$C$158,3,0)</f>
        <v>761176</v>
      </c>
      <c r="AR42">
        <f>VLOOKUP(A42,[41]march!$A$63:$C$140,3,0)</f>
        <v>1548726</v>
      </c>
      <c r="AS42">
        <f>VLOOKUP(A42,[42]april!$A$64:$C$140,3,0)</f>
        <v>1207877</v>
      </c>
      <c r="AT42">
        <f>VLOOKUP(A42,[43]may!$A$70:$C$145,3,0)</f>
        <v>1405821</v>
      </c>
      <c r="AU42">
        <f>VLOOKUP(A42,[44]june!$A$70:$C$144,3,0)</f>
        <v>1004055</v>
      </c>
      <c r="AV42">
        <f>VLOOKUP(A42,[45]july!$A$65:$C$138,3,0)</f>
        <v>883573</v>
      </c>
      <c r="AW42">
        <f>VLOOKUP(A42,[46]aug!$A$66:$C$138,3,0)</f>
        <v>1426120</v>
      </c>
      <c r="AX42">
        <f>VLOOKUP(A42,[47]sept!$A$59:$C$130,3,0)</f>
        <v>1739467</v>
      </c>
      <c r="AY42">
        <f>VLOOKUP(A42,[48]oct!$A$63:$C$133,3,0)</f>
        <v>1431158</v>
      </c>
      <c r="AZ42">
        <f>VLOOKUP(A42,[49]nov!$A$62:$C$131,3,0)</f>
        <v>1703795</v>
      </c>
      <c r="BA42">
        <f>VLOOKUP(A42,[50]dec!$A$64:$C$132,3,0)</f>
        <v>1784456</v>
      </c>
      <c r="BB42">
        <f>VLOOKUP(A42,[51]jan!$A$72:$C$136,3,0)</f>
        <v>1019608</v>
      </c>
      <c r="BC42">
        <f>VLOOKUP(A42,[52]feb!$A$69:$C$132,3,0)</f>
        <v>1417957</v>
      </c>
      <c r="BD42">
        <f>VLOOKUP(A42,[53]mar!$A$68:$C$130,3,0)</f>
        <v>1675826</v>
      </c>
      <c r="BE42">
        <f>VLOOKUP(A42,[54]apr!$A$69:$C$130,3,0)</f>
        <v>2305479</v>
      </c>
      <c r="BF42">
        <f>VLOOKUP(A42,[55]may!$A$145:$C$205,3,0)</f>
        <v>1432212</v>
      </c>
    </row>
    <row r="43" spans="1:64" x14ac:dyDescent="0.2">
      <c r="A43" s="10">
        <v>35582</v>
      </c>
      <c r="B43" s="1">
        <f>VLOOKUP(A43,'[1]1850-1930'!$A$648:$C$757,3,0)</f>
        <v>96658</v>
      </c>
      <c r="C43" s="1">
        <f>VLOOKUP($A43,'[2]1931-1950'!$A$648:$C$757,3,0)</f>
        <v>21202507</v>
      </c>
      <c r="D43" s="1">
        <f>VLOOKUP(A43,'[3]1951-1956'!$A$648:$C$757,3,0)</f>
        <v>8003544</v>
      </c>
      <c r="E43" s="1">
        <f>VLOOKUP(A43,'[4]1957-1960'!$A$648:$C$757,3,0)</f>
        <v>4487227</v>
      </c>
      <c r="F43" s="13">
        <f>VLOOKUP(A43,'[5]1961-1965'!$A$600:$C$709,3,0)</f>
        <v>7668686</v>
      </c>
      <c r="G43" s="1">
        <f>VLOOKUP(A43,'[6]1966-1968'!$A$520:$C$629,3,0)</f>
        <v>7217184</v>
      </c>
      <c r="H43" s="1">
        <f>VLOOKUP(A43,'[7]1969-1970'!$A$472:$C$581,3,0)</f>
        <v>8510236</v>
      </c>
      <c r="I43" s="1">
        <f>VLOOKUP(A43,'[8]1971-1973'!$A$448:$C$557,3,0)</f>
        <v>5037101</v>
      </c>
      <c r="J43" s="1">
        <f>VLOOKUP(A43,'[9]1974-1977'!$A$402:$C$511,3,0)</f>
        <v>10744883</v>
      </c>
      <c r="K43" s="1">
        <f>VLOOKUP(A43,'[10]1978-1980'!$A$328:$C$437,3,0)</f>
        <v>7725574</v>
      </c>
      <c r="L43" s="1">
        <f>VLOOKUP(A43,'[11]1981-1983'!$A$285:$C$394,3,0)</f>
        <v>7404435</v>
      </c>
      <c r="M43" s="1">
        <f>VLOOKUP(A43,'[12]1984-1986'!$A$237:$C$346,3,0)</f>
        <v>6638166</v>
      </c>
      <c r="N43" s="1">
        <f>VLOOKUP(A43,'[13]1987-1990'!$A$215:$C$324,3,0)</f>
        <v>14417659</v>
      </c>
      <c r="O43" s="1">
        <f>VLOOKUP(A43,'[14]1991-1993'!$A$125:$C$234,3,0)</f>
        <v>10575677</v>
      </c>
      <c r="P43" s="1">
        <f t="shared" si="0"/>
        <v>119729537</v>
      </c>
      <c r="Q43" s="1"/>
      <c r="R43" s="1">
        <f>VLOOKUP(A43,[15]jan!$A$66:$C$175,3,0)</f>
        <v>1396997</v>
      </c>
      <c r="S43" s="1">
        <f>VLOOKUP(A43,[16]feb!$A$72:$C$180,3,0)</f>
        <v>292880</v>
      </c>
      <c r="T43" s="1">
        <f>VLOOKUP(A43,[17]march!$A$58:$C$165,3,0)</f>
        <v>596867</v>
      </c>
      <c r="U43">
        <f>VLOOKUP(A43,[18]apr!$A$71:$C$177,3,0)</f>
        <v>646666</v>
      </c>
      <c r="V43" s="1">
        <f>VLOOKUP(A43,[19]may!$A$56:$D$161,3,0)</f>
        <v>523599</v>
      </c>
      <c r="W43">
        <f>VLOOKUP(A43,[20]june!$A$55:$C$159,3,0)</f>
        <v>568725</v>
      </c>
      <c r="X43">
        <f>VLOOKUP($A43,[21]july!$A$71:$C$174,3,0)</f>
        <v>552239</v>
      </c>
      <c r="Y43">
        <f>VLOOKUP($A43,[22]august!$A$55:$C$157,3,0)</f>
        <v>644096</v>
      </c>
      <c r="Z43">
        <f>VLOOKUP(A43,[23]sept!$A$59:$C$160,3,0)</f>
        <v>673202</v>
      </c>
      <c r="AA43">
        <f>VLOOKUP(A43,[24]oct!$A$54:$C$154,3,0)</f>
        <v>595368</v>
      </c>
      <c r="AB43">
        <f>VLOOKUP(A43,[25]nov!$A$55:$C$154,3,0)</f>
        <v>2677527</v>
      </c>
      <c r="AC43">
        <f>VLOOKUP(A43,[26]dec!$A$64:$C$162,3,0)</f>
        <v>696611</v>
      </c>
      <c r="AD43">
        <f>VLOOKUP(A43,[27]jan!$A$71:$C$165,3,0)</f>
        <v>944252</v>
      </c>
      <c r="AE43">
        <f>VLOOKUP(A43,[28]feb!$A$55:$C$148,3,0)</f>
        <v>545464</v>
      </c>
      <c r="AF43">
        <f>VLOOKUP(A43,[29]march!$A$62:$C$154,3,0)</f>
        <v>673282</v>
      </c>
      <c r="AG43">
        <f>VLOOKUP(A43,[30]apr!$A$66:$C$157,3,0)</f>
        <v>811542</v>
      </c>
      <c r="AH43">
        <f>VLOOKUP(A43,[31]may!$A$54:$C$144,3,0)</f>
        <v>1023388</v>
      </c>
      <c r="AI43">
        <f>VLOOKUP(A43,[32]june!$A$63:$C$152,3,0)</f>
        <v>889755</v>
      </c>
      <c r="AJ43">
        <f>VLOOKUP(A43,[33]july!$A$64:$C$152,3,0)</f>
        <v>1102830</v>
      </c>
      <c r="AK43">
        <f>VLOOKUP(A43,[34]august!$A$54:$C$141,3,0)</f>
        <v>748768</v>
      </c>
      <c r="AL43">
        <f>VLOOKUP(A43,[35]sept!$A$55:$C$141,3,0)</f>
        <v>433499</v>
      </c>
      <c r="AM43">
        <f>VLOOKUP(A43,[36]oct!$A$65:$C$150,3,0)</f>
        <v>1486053</v>
      </c>
      <c r="AN43">
        <f>VLOOKUP(A43,[37]novemeber!$A$63:$C$147,3,0)</f>
        <v>997153</v>
      </c>
      <c r="AO43">
        <f>VLOOKUP(A43,[38]dec!$A$53:$C$136,3,0)</f>
        <v>513192</v>
      </c>
      <c r="AP43">
        <f>VLOOKUP(A43,[39]jan!$A$56:$C$135,3,0)</f>
        <v>836410</v>
      </c>
      <c r="AQ43">
        <f>VLOOKUP(A43,[40]feb!$A$80:$C$158,3,0)</f>
        <v>715772</v>
      </c>
      <c r="AR43">
        <f>VLOOKUP(A43,[41]march!$A$63:$C$140,3,0)</f>
        <v>1396608</v>
      </c>
      <c r="AS43">
        <f>VLOOKUP(A43,[42]april!$A$64:$C$140,3,0)</f>
        <v>1058432</v>
      </c>
      <c r="AT43">
        <f>VLOOKUP(A43,[43]may!$A$70:$C$145,3,0)</f>
        <v>1294325</v>
      </c>
      <c r="AU43">
        <f>VLOOKUP(A43,[44]june!$A$70:$C$144,3,0)</f>
        <v>992514</v>
      </c>
      <c r="AV43">
        <f>VLOOKUP(A43,[45]july!$A$65:$C$138,3,0)</f>
        <v>896168</v>
      </c>
      <c r="AW43">
        <f>VLOOKUP(A43,[46]aug!$A$66:$C$138,3,0)</f>
        <v>1356064</v>
      </c>
      <c r="AX43">
        <f>VLOOKUP(A43,[47]sept!$A$59:$C$130,3,0)</f>
        <v>1613042</v>
      </c>
      <c r="AY43">
        <f>VLOOKUP(A43,[48]oct!$A$63:$C$133,3,0)</f>
        <v>1437047</v>
      </c>
      <c r="AZ43">
        <f>VLOOKUP(A43,[49]nov!$A$62:$C$131,3,0)</f>
        <v>1547808</v>
      </c>
      <c r="BA43">
        <f>VLOOKUP(A43,[50]dec!$A$64:$C$132,3,0)</f>
        <v>1584282</v>
      </c>
      <c r="BB43">
        <f>VLOOKUP(A43,[51]jan!$A$72:$C$136,3,0)</f>
        <v>1002322</v>
      </c>
      <c r="BC43">
        <f>VLOOKUP(A43,[52]feb!$A$69:$C$132,3,0)</f>
        <v>1275781</v>
      </c>
      <c r="BD43">
        <f>VLOOKUP(A43,[53]mar!$A$68:$C$130,3,0)</f>
        <v>1434353</v>
      </c>
      <c r="BE43">
        <f>VLOOKUP(A43,[54]apr!$A$69:$C$130,3,0)</f>
        <v>2011646</v>
      </c>
      <c r="BF43">
        <f>VLOOKUP(A43,[55]may!$A$145:$C$205,3,0)</f>
        <v>2544836</v>
      </c>
      <c r="BG43">
        <f>VLOOKUP(A43,[56]june!$A$49:$C$108,3,0)</f>
        <v>1223721</v>
      </c>
    </row>
    <row r="44" spans="1:64" x14ac:dyDescent="0.2">
      <c r="A44" s="10">
        <v>35612</v>
      </c>
      <c r="B44" s="1">
        <f>VLOOKUP(A44,'[1]1850-1930'!$A$648:$C$757,3,0)</f>
        <v>89525</v>
      </c>
      <c r="C44" s="1">
        <f>VLOOKUP($A44,'[2]1931-1950'!$A$648:$C$757,3,0)</f>
        <v>22126705</v>
      </c>
      <c r="D44" s="1">
        <f>VLOOKUP(A44,'[3]1951-1956'!$A$648:$C$757,3,0)</f>
        <v>7941558</v>
      </c>
      <c r="E44" s="1">
        <f>VLOOKUP(A44,'[4]1957-1960'!$A$648:$C$757,3,0)</f>
        <v>4711498</v>
      </c>
      <c r="F44" s="13">
        <f>VLOOKUP(A44,'[5]1961-1965'!$A$600:$C$709,3,0)</f>
        <v>7905766</v>
      </c>
      <c r="G44" s="1">
        <f>VLOOKUP(A44,'[6]1966-1968'!$A$520:$C$629,3,0)</f>
        <v>7389548</v>
      </c>
      <c r="H44" s="1">
        <f>VLOOKUP(A44,'[7]1969-1970'!$A$472:$C$581,3,0)</f>
        <v>8834212</v>
      </c>
      <c r="I44" s="1">
        <f>VLOOKUP(A44,'[8]1971-1973'!$A$448:$C$557,3,0)</f>
        <v>5262271</v>
      </c>
      <c r="J44" s="1">
        <f>VLOOKUP(A44,'[9]1974-1977'!$A$402:$C$511,3,0)</f>
        <v>11008264</v>
      </c>
      <c r="K44" s="1">
        <f>VLOOKUP(A44,'[10]1978-1980'!$A$328:$C$437,3,0)</f>
        <v>7815495</v>
      </c>
      <c r="L44" s="1">
        <f>VLOOKUP(A44,'[11]1981-1983'!$A$285:$C$394,3,0)</f>
        <v>7676262</v>
      </c>
      <c r="M44" s="1">
        <f>VLOOKUP(A44,'[12]1984-1986'!$A$237:$C$346,3,0)</f>
        <v>6831802</v>
      </c>
      <c r="N44" s="1">
        <f>VLOOKUP(A44,'[13]1987-1990'!$A$215:$C$324,3,0)</f>
        <v>14960581</v>
      </c>
      <c r="O44" s="1">
        <f>VLOOKUP(A44,'[14]1991-1993'!$A$125:$C$234,3,0)</f>
        <v>10816783</v>
      </c>
      <c r="P44" s="1">
        <f t="shared" si="0"/>
        <v>123370270</v>
      </c>
      <c r="Q44" s="1"/>
      <c r="R44" s="1">
        <f>VLOOKUP(A44,[15]jan!$A$66:$C$175,3,0)</f>
        <v>1327787</v>
      </c>
      <c r="S44" s="1">
        <f>VLOOKUP(A44,[16]feb!$A$72:$C$180,3,0)</f>
        <v>310191</v>
      </c>
      <c r="T44" s="1">
        <f>VLOOKUP(A44,[17]march!$A$58:$C$165,3,0)</f>
        <v>634562</v>
      </c>
      <c r="U44">
        <f>VLOOKUP(A44,[18]apr!$A$71:$C$177,3,0)</f>
        <v>649527</v>
      </c>
      <c r="V44" s="1">
        <f>VLOOKUP(A44,[19]may!$A$56:$D$161,3,0)</f>
        <v>543486</v>
      </c>
      <c r="W44">
        <f>VLOOKUP(A44,[20]june!$A$55:$C$159,3,0)</f>
        <v>606705</v>
      </c>
      <c r="X44">
        <f>VLOOKUP($A44,[21]july!$A$71:$C$174,3,0)</f>
        <v>580099</v>
      </c>
      <c r="Y44">
        <f>VLOOKUP($A44,[22]august!$A$55:$C$157,3,0)</f>
        <v>654281</v>
      </c>
      <c r="Z44">
        <f>VLOOKUP(A44,[23]sept!$A$59:$C$160,3,0)</f>
        <v>701979</v>
      </c>
      <c r="AA44">
        <f>VLOOKUP(A44,[24]oct!$A$54:$C$154,3,0)</f>
        <v>584897</v>
      </c>
      <c r="AB44">
        <f>VLOOKUP(A44,[25]nov!$A$55:$C$154,3,0)</f>
        <v>2694339</v>
      </c>
      <c r="AC44">
        <f>VLOOKUP(A44,[26]dec!$A$64:$C$162,3,0)</f>
        <v>669044</v>
      </c>
      <c r="AD44">
        <f>VLOOKUP(A44,[27]jan!$A$71:$C$165,3,0)</f>
        <v>944629</v>
      </c>
      <c r="AE44">
        <f>VLOOKUP(A44,[28]feb!$A$55:$C$148,3,0)</f>
        <v>604342</v>
      </c>
      <c r="AF44">
        <f>VLOOKUP(A44,[29]march!$A$62:$C$154,3,0)</f>
        <v>628933</v>
      </c>
      <c r="AG44">
        <f>VLOOKUP(A44,[30]apr!$A$66:$C$157,3,0)</f>
        <v>874233</v>
      </c>
      <c r="AH44">
        <f>VLOOKUP(A44,[31]may!$A$54:$C$144,3,0)</f>
        <v>997601</v>
      </c>
      <c r="AI44">
        <f>VLOOKUP(A44,[32]june!$A$63:$C$152,3,0)</f>
        <v>924873</v>
      </c>
      <c r="AJ44">
        <f>VLOOKUP(A44,[33]july!$A$64:$C$152,3,0)</f>
        <v>1105284</v>
      </c>
      <c r="AK44">
        <f>VLOOKUP(A44,[34]august!$A$54:$C$141,3,0)</f>
        <v>757040</v>
      </c>
      <c r="AL44">
        <f>VLOOKUP(A44,[35]sept!$A$55:$C$141,3,0)</f>
        <v>446063</v>
      </c>
      <c r="AM44">
        <f>VLOOKUP(A44,[36]oct!$A$65:$C$150,3,0)</f>
        <v>1485185</v>
      </c>
      <c r="AN44">
        <f>VLOOKUP(A44,[37]novemeber!$A$63:$C$147,3,0)</f>
        <v>947245</v>
      </c>
      <c r="AO44">
        <f>VLOOKUP(A44,[38]dec!$A$53:$C$136,3,0)</f>
        <v>513179</v>
      </c>
      <c r="AP44">
        <f>VLOOKUP(A44,[39]jan!$A$56:$C$135,3,0)</f>
        <v>822330</v>
      </c>
      <c r="AQ44">
        <f>VLOOKUP(A44,[40]feb!$A$80:$C$158,3,0)</f>
        <v>718450</v>
      </c>
      <c r="AR44">
        <f>VLOOKUP(A44,[41]march!$A$63:$C$140,3,0)</f>
        <v>1432929</v>
      </c>
      <c r="AS44">
        <f>VLOOKUP(A44,[42]april!$A$64:$C$140,3,0)</f>
        <v>1114056</v>
      </c>
      <c r="AT44">
        <f>VLOOKUP(A44,[43]may!$A$70:$C$145,3,0)</f>
        <v>1221032</v>
      </c>
      <c r="AU44">
        <f>VLOOKUP(A44,[44]june!$A$70:$C$144,3,0)</f>
        <v>954654</v>
      </c>
      <c r="AV44">
        <f>VLOOKUP(A44,[45]july!$A$65:$C$138,3,0)</f>
        <v>894442</v>
      </c>
      <c r="AW44">
        <f>VLOOKUP(A44,[46]aug!$A$66:$C$138,3,0)</f>
        <v>1313470</v>
      </c>
      <c r="AX44">
        <f>VLOOKUP(A44,[47]sept!$A$59:$C$130,3,0)</f>
        <v>1565328</v>
      </c>
      <c r="AY44">
        <f>VLOOKUP(A44,[48]oct!$A$63:$C$133,3,0)</f>
        <v>1401328</v>
      </c>
      <c r="AZ44">
        <f>VLOOKUP(A44,[49]nov!$A$62:$C$131,3,0)</f>
        <v>1484865</v>
      </c>
      <c r="BA44">
        <f>VLOOKUP(A44,[50]dec!$A$64:$C$132,3,0)</f>
        <v>1673606</v>
      </c>
      <c r="BB44">
        <f>VLOOKUP(A44,[51]jan!$A$72:$C$136,3,0)</f>
        <v>950032</v>
      </c>
      <c r="BC44">
        <f>VLOOKUP(A44,[52]feb!$A$69:$C$132,3,0)</f>
        <v>1154531</v>
      </c>
      <c r="BD44">
        <f>VLOOKUP(A44,[53]mar!$A$68:$C$130,3,0)</f>
        <v>1460133</v>
      </c>
      <c r="BE44">
        <f>VLOOKUP(A44,[54]apr!$A$69:$C$130,3,0)</f>
        <v>1948809</v>
      </c>
      <c r="BF44">
        <f>VLOOKUP(A44,[55]may!$A$145:$C$205,3,0)</f>
        <v>2786252</v>
      </c>
      <c r="BG44">
        <f>VLOOKUP(A44,[56]june!$A$49:$C$108,3,0)</f>
        <v>2206818</v>
      </c>
      <c r="BH44">
        <f>VLOOKUP(A44,[57]july!$A$66:$C$124,3,0)</f>
        <v>869818</v>
      </c>
    </row>
    <row r="45" spans="1:64" x14ac:dyDescent="0.2">
      <c r="A45" s="10">
        <v>35643</v>
      </c>
      <c r="B45" s="1">
        <f>VLOOKUP(A45,'[1]1850-1930'!$A$648:$C$757,3,0)</f>
        <v>94826</v>
      </c>
      <c r="C45" s="1">
        <f>VLOOKUP($A45,'[2]1931-1950'!$A$648:$C$757,3,0)</f>
        <v>21833575</v>
      </c>
      <c r="D45" s="1">
        <f>VLOOKUP(A45,'[3]1951-1956'!$A$648:$C$757,3,0)</f>
        <v>8146996</v>
      </c>
      <c r="E45" s="1">
        <f>VLOOKUP(A45,'[4]1957-1960'!$A$648:$C$757,3,0)</f>
        <v>4562956</v>
      </c>
      <c r="F45" s="13">
        <f>VLOOKUP(A45,'[5]1961-1965'!$A$600:$C$709,3,0)</f>
        <v>7645564</v>
      </c>
      <c r="G45" s="1">
        <f>VLOOKUP(A45,'[6]1966-1968'!$A$520:$C$629,3,0)</f>
        <v>7268256</v>
      </c>
      <c r="H45" s="1">
        <f>VLOOKUP(A45,'[7]1969-1970'!$A$472:$C$581,3,0)</f>
        <v>8641598</v>
      </c>
      <c r="I45" s="1">
        <f>VLOOKUP(A45,'[8]1971-1973'!$A$448:$C$557,3,0)</f>
        <v>5204984</v>
      </c>
      <c r="J45" s="1">
        <f>VLOOKUP(A45,'[9]1974-1977'!$A$402:$C$511,3,0)</f>
        <v>11026308</v>
      </c>
      <c r="K45" s="1">
        <f>VLOOKUP(A45,'[10]1978-1980'!$A$328:$C$437,3,0)</f>
        <v>7655078</v>
      </c>
      <c r="L45" s="1">
        <f>VLOOKUP(A45,'[11]1981-1983'!$A$285:$C$394,3,0)</f>
        <v>7801025</v>
      </c>
      <c r="M45" s="1">
        <f>VLOOKUP(A45,'[12]1984-1986'!$A$237:$C$346,3,0)</f>
        <v>6695898</v>
      </c>
      <c r="N45" s="1">
        <f>VLOOKUP(A45,'[13]1987-1990'!$A$215:$C$324,3,0)</f>
        <v>14540921</v>
      </c>
      <c r="O45" s="1">
        <f>VLOOKUP(A45,'[14]1991-1993'!$A$125:$C$234,3,0)</f>
        <v>10481645</v>
      </c>
      <c r="P45" s="1">
        <f t="shared" si="0"/>
        <v>121599630</v>
      </c>
      <c r="Q45" s="1"/>
      <c r="R45" s="1">
        <f>VLOOKUP(A45,[15]jan!$A$66:$C$175,3,0)</f>
        <v>1351444</v>
      </c>
      <c r="S45" s="1">
        <f>VLOOKUP(A45,[16]feb!$A$72:$C$180,3,0)</f>
        <v>306209</v>
      </c>
      <c r="T45" s="1">
        <f>VLOOKUP(A45,[17]march!$A$58:$C$165,3,0)</f>
        <v>646405</v>
      </c>
      <c r="U45">
        <f>VLOOKUP(A45,[18]apr!$A$71:$C$177,3,0)</f>
        <v>611517</v>
      </c>
      <c r="V45" s="1">
        <f>VLOOKUP(A45,[19]may!$A$56:$D$161,3,0)</f>
        <v>546792</v>
      </c>
      <c r="W45">
        <f>VLOOKUP(A45,[20]june!$A$55:$C$159,3,0)</f>
        <v>601307</v>
      </c>
      <c r="X45">
        <f>VLOOKUP($A45,[21]july!$A$71:$C$174,3,0)</f>
        <v>557554</v>
      </c>
      <c r="Y45">
        <f>VLOOKUP($A45,[22]august!$A$55:$C$157,3,0)</f>
        <v>622264</v>
      </c>
      <c r="Z45">
        <f>VLOOKUP(A45,[23]sept!$A$59:$C$160,3,0)</f>
        <v>666561</v>
      </c>
      <c r="AA45">
        <f>VLOOKUP(A45,[24]oct!$A$54:$C$154,3,0)</f>
        <v>570480</v>
      </c>
      <c r="AB45">
        <f>VLOOKUP(A45,[25]nov!$A$55:$C$154,3,0)</f>
        <v>2823490</v>
      </c>
      <c r="AC45">
        <f>VLOOKUP(A45,[26]dec!$A$64:$C$162,3,0)</f>
        <v>638810</v>
      </c>
      <c r="AD45">
        <f>VLOOKUP(A45,[27]jan!$A$71:$C$165,3,0)</f>
        <v>862141</v>
      </c>
      <c r="AE45">
        <f>VLOOKUP(A45,[28]feb!$A$55:$C$148,3,0)</f>
        <v>600370</v>
      </c>
      <c r="AF45">
        <f>VLOOKUP(A45,[29]march!$A$62:$C$154,3,0)</f>
        <v>695933</v>
      </c>
      <c r="AG45">
        <f>VLOOKUP(A45,[30]apr!$A$66:$C$157,3,0)</f>
        <v>851357</v>
      </c>
      <c r="AH45">
        <f>VLOOKUP(A45,[31]may!$A$54:$C$144,3,0)</f>
        <v>993757</v>
      </c>
      <c r="AI45">
        <f>VLOOKUP(A45,[32]june!$A$63:$C$152,3,0)</f>
        <v>870309</v>
      </c>
      <c r="AJ45">
        <f>VLOOKUP(A45,[33]july!$A$64:$C$152,3,0)</f>
        <v>1045383</v>
      </c>
      <c r="AK45">
        <f>VLOOKUP(A45,[34]august!$A$54:$C$141,3,0)</f>
        <v>737600</v>
      </c>
      <c r="AL45">
        <f>VLOOKUP(A45,[35]sept!$A$55:$C$141,3,0)</f>
        <v>439066</v>
      </c>
      <c r="AM45">
        <f>VLOOKUP(A45,[36]oct!$A$65:$C$150,3,0)</f>
        <v>1285859</v>
      </c>
      <c r="AN45">
        <f>VLOOKUP(A45,[37]novemeber!$A$63:$C$147,3,0)</f>
        <v>925714</v>
      </c>
      <c r="AO45">
        <f>VLOOKUP(A45,[38]dec!$A$53:$C$136,3,0)</f>
        <v>492319</v>
      </c>
      <c r="AP45">
        <f>VLOOKUP(A45,[39]jan!$A$56:$C$135,3,0)</f>
        <v>822184</v>
      </c>
      <c r="AQ45">
        <f>VLOOKUP(A45,[40]feb!$A$80:$C$158,3,0)</f>
        <v>699346</v>
      </c>
      <c r="AR45">
        <f>VLOOKUP(A45,[41]march!$A$63:$C$140,3,0)</f>
        <v>1404833</v>
      </c>
      <c r="AS45">
        <f>VLOOKUP(A45,[42]april!$A$64:$C$140,3,0)</f>
        <v>1106347</v>
      </c>
      <c r="AT45">
        <f>VLOOKUP(A45,[43]may!$A$70:$C$145,3,0)</f>
        <v>1160268</v>
      </c>
      <c r="AU45">
        <f>VLOOKUP(A45,[44]june!$A$70:$C$144,3,0)</f>
        <v>911537</v>
      </c>
      <c r="AV45">
        <f>VLOOKUP(A45,[45]july!$A$65:$C$138,3,0)</f>
        <v>825387</v>
      </c>
      <c r="AW45">
        <f>VLOOKUP(A45,[46]aug!$A$66:$C$138,3,0)</f>
        <v>1321165</v>
      </c>
      <c r="AX45">
        <f>VLOOKUP(A45,[47]sept!$A$59:$C$130,3,0)</f>
        <v>1475616</v>
      </c>
      <c r="AY45">
        <f>VLOOKUP(A45,[48]oct!$A$63:$C$133,3,0)</f>
        <v>1251820</v>
      </c>
      <c r="AZ45">
        <f>VLOOKUP(A45,[49]nov!$A$62:$C$131,3,0)</f>
        <v>1466945</v>
      </c>
      <c r="BA45">
        <f>VLOOKUP(A45,[50]dec!$A$64:$C$132,3,0)</f>
        <v>1630388</v>
      </c>
      <c r="BB45">
        <f>VLOOKUP(A45,[51]jan!$A$72:$C$136,3,0)</f>
        <v>880872</v>
      </c>
      <c r="BC45">
        <f>VLOOKUP(A45,[52]feb!$A$69:$C$132,3,0)</f>
        <v>1090372</v>
      </c>
      <c r="BD45">
        <f>VLOOKUP(A45,[53]mar!$A$68:$C$130,3,0)</f>
        <v>1421977</v>
      </c>
      <c r="BE45">
        <f>VLOOKUP(A45,[54]apr!$A$69:$C$130,3,0)</f>
        <v>1859605</v>
      </c>
      <c r="BF45">
        <f>VLOOKUP(A45,[55]may!$A$145:$C$205,3,0)</f>
        <v>2441292</v>
      </c>
      <c r="BG45">
        <f>VLOOKUP(A45,[56]june!$A$49:$C$108,3,0)</f>
        <v>2163886</v>
      </c>
      <c r="BH45">
        <f>VLOOKUP(A45,[57]july!$A$66:$C$124,3,0)</f>
        <v>1683184</v>
      </c>
      <c r="BI45">
        <f>VLOOKUP(A45,[58]aug!$A$52:$C$109,3,0)</f>
        <v>993837</v>
      </c>
    </row>
    <row r="46" spans="1:64" x14ac:dyDescent="0.2">
      <c r="A46" s="10">
        <v>35674</v>
      </c>
      <c r="B46" s="1">
        <f>VLOOKUP(A46,'[1]1850-1930'!$A$648:$C$757,3,0)</f>
        <v>80111</v>
      </c>
      <c r="C46" s="1">
        <f>VLOOKUP($A46,'[2]1931-1950'!$A$648:$C$757,3,0)</f>
        <v>20907299</v>
      </c>
      <c r="D46" s="1">
        <f>VLOOKUP(A46,'[3]1951-1956'!$A$648:$C$757,3,0)</f>
        <v>7270292</v>
      </c>
      <c r="E46" s="1">
        <f>VLOOKUP(A46,'[4]1957-1960'!$A$648:$C$757,3,0)</f>
        <v>4367611</v>
      </c>
      <c r="F46" s="13">
        <f>VLOOKUP(A46,'[5]1961-1965'!$A$600:$C$709,3,0)</f>
        <v>7464187</v>
      </c>
      <c r="G46" s="1">
        <f>VLOOKUP(A46,'[6]1966-1968'!$A$520:$C$629,3,0)</f>
        <v>7158370</v>
      </c>
      <c r="H46" s="1">
        <f>VLOOKUP(A46,'[7]1969-1970'!$A$472:$C$581,3,0)</f>
        <v>8461965</v>
      </c>
      <c r="I46" s="1">
        <f>VLOOKUP(A46,'[8]1971-1973'!$A$448:$C$557,3,0)</f>
        <v>4870846</v>
      </c>
      <c r="J46" s="1">
        <f>VLOOKUP(A46,'[9]1974-1977'!$A$402:$C$511,3,0)</f>
        <v>10989177</v>
      </c>
      <c r="K46" s="1">
        <f>VLOOKUP(A46,'[10]1978-1980'!$A$328:$C$437,3,0)</f>
        <v>7484052</v>
      </c>
      <c r="L46" s="1">
        <f>VLOOKUP(A46,'[11]1981-1983'!$A$285:$C$394,3,0)</f>
        <v>7594101</v>
      </c>
      <c r="M46" s="1">
        <f>VLOOKUP(A46,'[12]1984-1986'!$A$237:$C$346,3,0)</f>
        <v>6504328</v>
      </c>
      <c r="N46" s="1">
        <f>VLOOKUP(A46,'[13]1987-1990'!$A$215:$C$324,3,0)</f>
        <v>14056279</v>
      </c>
      <c r="O46" s="1">
        <f>VLOOKUP(A46,'[14]1991-1993'!$A$125:$C$234,3,0)</f>
        <v>10032669</v>
      </c>
      <c r="P46" s="1">
        <f t="shared" si="0"/>
        <v>117241287</v>
      </c>
      <c r="Q46" s="1"/>
      <c r="R46" s="1">
        <f>VLOOKUP(A46,[15]jan!$A$66:$C$175,3,0)</f>
        <v>1342437</v>
      </c>
      <c r="S46" s="1">
        <f>VLOOKUP(A46,[16]feb!$A$72:$C$180,3,0)</f>
        <v>281344</v>
      </c>
      <c r="T46" s="1">
        <f>VLOOKUP(A46,[17]march!$A$58:$C$165,3,0)</f>
        <v>600999</v>
      </c>
      <c r="U46">
        <f>VLOOKUP(A46,[18]apr!$A$71:$C$177,3,0)</f>
        <v>574213</v>
      </c>
      <c r="V46" s="1">
        <f>VLOOKUP(A46,[19]may!$A$56:$D$161,3,0)</f>
        <v>542487</v>
      </c>
      <c r="W46">
        <f>VLOOKUP(A46,[20]june!$A$55:$C$159,3,0)</f>
        <v>570503</v>
      </c>
      <c r="X46">
        <f>VLOOKUP($A46,[21]july!$A$71:$C$174,3,0)</f>
        <v>520357</v>
      </c>
      <c r="Y46">
        <f>VLOOKUP($A46,[22]august!$A$55:$C$157,3,0)</f>
        <v>588193</v>
      </c>
      <c r="Z46">
        <f>VLOOKUP(A46,[23]sept!$A$59:$C$160,3,0)</f>
        <v>629399</v>
      </c>
      <c r="AA46">
        <f>VLOOKUP(A46,[24]oct!$A$54:$C$154,3,0)</f>
        <v>580231</v>
      </c>
      <c r="AB46">
        <f>VLOOKUP(A46,[25]nov!$A$55:$C$154,3,0)</f>
        <v>2714994</v>
      </c>
      <c r="AC46">
        <f>VLOOKUP(A46,[26]dec!$A$64:$C$162,3,0)</f>
        <v>640538</v>
      </c>
      <c r="AD46">
        <f>VLOOKUP(A46,[27]jan!$A$71:$C$165,3,0)</f>
        <v>797595</v>
      </c>
      <c r="AE46">
        <f>VLOOKUP(A46,[28]feb!$A$55:$C$148,3,0)</f>
        <v>546974</v>
      </c>
      <c r="AF46">
        <f>VLOOKUP(A46,[29]march!$A$62:$C$154,3,0)</f>
        <v>667251</v>
      </c>
      <c r="AG46">
        <f>VLOOKUP(A46,[30]apr!$A$66:$C$157,3,0)</f>
        <v>780850</v>
      </c>
      <c r="AH46">
        <f>VLOOKUP(A46,[31]may!$A$54:$C$144,3,0)</f>
        <v>881710</v>
      </c>
      <c r="AI46">
        <f>VLOOKUP(A46,[32]june!$A$63:$C$152,3,0)</f>
        <v>791391</v>
      </c>
      <c r="AJ46">
        <f>VLOOKUP(A46,[33]july!$A$64:$C$152,3,0)</f>
        <v>962225</v>
      </c>
      <c r="AK46">
        <f>VLOOKUP(A46,[34]august!$A$54:$C$141,3,0)</f>
        <v>672112</v>
      </c>
      <c r="AL46">
        <f>VLOOKUP(A46,[35]sept!$A$55:$C$141,3,0)</f>
        <v>405030</v>
      </c>
      <c r="AM46">
        <f>VLOOKUP(A46,[36]oct!$A$65:$C$150,3,0)</f>
        <v>1271397</v>
      </c>
      <c r="AN46">
        <f>VLOOKUP(A46,[37]novemeber!$A$63:$C$147,3,0)</f>
        <v>953008</v>
      </c>
      <c r="AO46">
        <f>VLOOKUP(A46,[38]dec!$A$53:$C$136,3,0)</f>
        <v>482130</v>
      </c>
      <c r="AP46">
        <f>VLOOKUP(A46,[39]jan!$A$56:$C$135,3,0)</f>
        <v>765272</v>
      </c>
      <c r="AQ46">
        <f>VLOOKUP(A46,[40]feb!$A$80:$C$158,3,0)</f>
        <v>637578</v>
      </c>
      <c r="AR46">
        <f>VLOOKUP(A46,[41]march!$A$63:$C$140,3,0)</f>
        <v>1332058</v>
      </c>
      <c r="AS46">
        <f>VLOOKUP(A46,[42]april!$A$64:$C$140,3,0)</f>
        <v>989826</v>
      </c>
      <c r="AT46">
        <f>VLOOKUP(A46,[43]may!$A$70:$C$145,3,0)</f>
        <v>1145597</v>
      </c>
      <c r="AU46">
        <f>VLOOKUP(A46,[44]june!$A$70:$C$144,3,0)</f>
        <v>885009</v>
      </c>
      <c r="AV46">
        <f>VLOOKUP(A46,[45]july!$A$65:$C$138,3,0)</f>
        <v>810107</v>
      </c>
      <c r="AW46">
        <f>VLOOKUP(A46,[46]aug!$A$66:$C$138,3,0)</f>
        <v>1256059</v>
      </c>
      <c r="AX46">
        <f>VLOOKUP(A46,[47]sept!$A$59:$C$130,3,0)</f>
        <v>1414463</v>
      </c>
      <c r="AY46">
        <f>VLOOKUP(A46,[48]oct!$A$63:$C$133,3,0)</f>
        <v>1193611</v>
      </c>
      <c r="AZ46">
        <f>VLOOKUP(A46,[49]nov!$A$62:$C$131,3,0)</f>
        <v>1352931</v>
      </c>
      <c r="BA46">
        <f>VLOOKUP(A46,[50]dec!$A$64:$C$132,3,0)</f>
        <v>1470637</v>
      </c>
      <c r="BB46">
        <f>VLOOKUP(A46,[51]jan!$A$72:$C$136,3,0)</f>
        <v>769307</v>
      </c>
      <c r="BC46">
        <f>VLOOKUP(A46,[52]feb!$A$69:$C$132,3,0)</f>
        <v>999105</v>
      </c>
      <c r="BD46">
        <f>VLOOKUP(A46,[53]mar!$A$68:$C$130,3,0)</f>
        <v>1328331</v>
      </c>
      <c r="BE46">
        <f>VLOOKUP(A46,[54]apr!$A$69:$C$130,3,0)</f>
        <v>1719102</v>
      </c>
      <c r="BF46">
        <f>VLOOKUP(A46,[55]may!$A$145:$C$205,3,0)</f>
        <v>2260814</v>
      </c>
      <c r="BG46">
        <f>VLOOKUP(A46,[56]june!$A$49:$C$108,3,0)</f>
        <v>1921517</v>
      </c>
      <c r="BH46">
        <f>VLOOKUP(A46,[57]july!$A$66:$C$124,3,0)</f>
        <v>1884499</v>
      </c>
      <c r="BI46">
        <f>VLOOKUP(A46,[58]aug!$A$52:$C$109,3,0)</f>
        <v>1786812</v>
      </c>
      <c r="BJ46">
        <f>VLOOKUP(A46,[59]sept!$A$69:$C$125,3,0)</f>
        <v>1459132</v>
      </c>
    </row>
    <row r="47" spans="1:64" x14ac:dyDescent="0.2">
      <c r="A47" s="10">
        <v>35704</v>
      </c>
      <c r="B47" s="1">
        <f>VLOOKUP(A47,'[1]1850-1930'!$A$648:$C$757,3,0)</f>
        <v>91031</v>
      </c>
      <c r="C47" s="1">
        <f>VLOOKUP($A47,'[2]1931-1950'!$A$648:$C$757,3,0)</f>
        <v>21467513</v>
      </c>
      <c r="D47" s="1">
        <f>VLOOKUP(A47,'[3]1951-1956'!$A$648:$C$757,3,0)</f>
        <v>7505971</v>
      </c>
      <c r="E47" s="1">
        <f>VLOOKUP(A47,'[4]1957-1960'!$A$648:$C$757,3,0)</f>
        <v>4454559</v>
      </c>
      <c r="F47" s="13">
        <f>VLOOKUP(A47,'[5]1961-1965'!$A$600:$C$709,3,0)</f>
        <v>7603897</v>
      </c>
      <c r="G47" s="1">
        <f>VLOOKUP(A47,'[6]1966-1968'!$A$520:$C$629,3,0)</f>
        <v>7094994</v>
      </c>
      <c r="H47" s="1">
        <f>VLOOKUP(A47,'[7]1969-1970'!$A$472:$C$581,3,0)</f>
        <v>8548160</v>
      </c>
      <c r="I47" s="1">
        <f>VLOOKUP(A47,'[8]1971-1973'!$A$448:$C$557,3,0)</f>
        <v>5100168</v>
      </c>
      <c r="J47" s="1">
        <f>VLOOKUP(A47,'[9]1974-1977'!$A$402:$C$511,3,0)</f>
        <v>11100701</v>
      </c>
      <c r="K47" s="1">
        <f>VLOOKUP(A47,'[10]1978-1980'!$A$328:$C$437,3,0)</f>
        <v>7592158</v>
      </c>
      <c r="L47" s="1">
        <f>VLOOKUP(A47,'[11]1981-1983'!$A$285:$C$394,3,0)</f>
        <v>7597653</v>
      </c>
      <c r="M47" s="1">
        <f>VLOOKUP(A47,'[12]1984-1986'!$A$237:$C$346,3,0)</f>
        <v>6384883</v>
      </c>
      <c r="N47" s="1">
        <f>VLOOKUP(A47,'[13]1987-1990'!$A$215:$C$324,3,0)</f>
        <v>14160372</v>
      </c>
      <c r="O47" s="1">
        <f>VLOOKUP(A47,'[14]1991-1993'!$A$125:$C$234,3,0)</f>
        <v>10100466</v>
      </c>
      <c r="P47" s="1">
        <f t="shared" si="0"/>
        <v>118802526</v>
      </c>
      <c r="Q47" s="1"/>
      <c r="R47" s="1">
        <f>VLOOKUP(A47,[15]jan!$A$66:$C$175,3,0)</f>
        <v>1308712</v>
      </c>
      <c r="S47" s="1">
        <f>VLOOKUP(A47,[16]feb!$A$72:$C$180,3,0)</f>
        <v>272862</v>
      </c>
      <c r="T47" s="1">
        <f>VLOOKUP(A47,[17]march!$A$58:$C$165,3,0)</f>
        <v>632011</v>
      </c>
      <c r="U47">
        <f>VLOOKUP(A47,[18]apr!$A$71:$C$177,3,0)</f>
        <v>577580</v>
      </c>
      <c r="V47" s="1">
        <f>VLOOKUP(A47,[19]may!$A$56:$D$161,3,0)</f>
        <v>566281</v>
      </c>
      <c r="W47">
        <f>VLOOKUP(A47,[20]june!$A$55:$C$159,3,0)</f>
        <v>579393</v>
      </c>
      <c r="X47">
        <f>VLOOKUP($A47,[21]july!$A$71:$C$174,3,0)</f>
        <v>508967</v>
      </c>
      <c r="Y47">
        <f>VLOOKUP($A47,[22]august!$A$55:$C$157,3,0)</f>
        <v>586968</v>
      </c>
      <c r="Z47">
        <f>VLOOKUP(A47,[23]sept!$A$59:$C$160,3,0)</f>
        <v>663471</v>
      </c>
      <c r="AA47">
        <f>VLOOKUP(A47,[24]oct!$A$54:$C$154,3,0)</f>
        <v>582170</v>
      </c>
      <c r="AB47">
        <f>VLOOKUP(A47,[25]nov!$A$55:$C$154,3,0)</f>
        <v>2736803</v>
      </c>
      <c r="AC47">
        <f>VLOOKUP(A47,[26]dec!$A$64:$C$162,3,0)</f>
        <v>688401</v>
      </c>
      <c r="AD47">
        <f>VLOOKUP(A47,[27]jan!$A$71:$C$165,3,0)</f>
        <v>830423</v>
      </c>
      <c r="AE47">
        <f>VLOOKUP(A47,[28]feb!$A$55:$C$148,3,0)</f>
        <v>552600</v>
      </c>
      <c r="AF47">
        <f>VLOOKUP(A47,[29]march!$A$62:$C$154,3,0)</f>
        <v>671280</v>
      </c>
      <c r="AG47">
        <f>VLOOKUP(A47,[30]apr!$A$66:$C$157,3,0)</f>
        <v>808749</v>
      </c>
      <c r="AH47">
        <f>VLOOKUP(A47,[31]may!$A$54:$C$144,3,0)</f>
        <v>911756</v>
      </c>
      <c r="AI47">
        <f>VLOOKUP(A47,[32]june!$A$63:$C$152,3,0)</f>
        <v>818994</v>
      </c>
      <c r="AJ47">
        <f>VLOOKUP(A47,[33]july!$A$64:$C$152,3,0)</f>
        <v>992642</v>
      </c>
      <c r="AK47">
        <f>VLOOKUP(A47,[34]august!$A$54:$C$141,3,0)</f>
        <v>695705</v>
      </c>
      <c r="AL47">
        <f>VLOOKUP(A47,[35]sept!$A$55:$C$141,3,0)</f>
        <v>420703</v>
      </c>
      <c r="AM47">
        <f>VLOOKUP(A47,[36]oct!$A$65:$C$150,3,0)</f>
        <v>1227409</v>
      </c>
      <c r="AN47">
        <f>VLOOKUP(A47,[37]novemeber!$A$63:$C$147,3,0)</f>
        <v>949572</v>
      </c>
      <c r="AO47">
        <f>VLOOKUP(A47,[38]dec!$A$53:$C$136,3,0)</f>
        <v>513788</v>
      </c>
      <c r="AP47">
        <f>VLOOKUP(A47,[39]jan!$A$56:$C$135,3,0)</f>
        <v>827922</v>
      </c>
      <c r="AQ47">
        <f>VLOOKUP(A47,[40]feb!$A$80:$C$158,3,0)</f>
        <v>589287</v>
      </c>
      <c r="AR47">
        <f>VLOOKUP(A47,[41]march!$A$63:$C$140,3,0)</f>
        <v>1362656</v>
      </c>
      <c r="AS47">
        <f>VLOOKUP(A47,[42]april!$A$64:$C$140,3,0)</f>
        <v>1069593</v>
      </c>
      <c r="AT47">
        <f>VLOOKUP(A47,[43]may!$A$70:$C$145,3,0)</f>
        <v>1145036</v>
      </c>
      <c r="AU47">
        <f>VLOOKUP(A47,[44]june!$A$70:$C$144,3,0)</f>
        <v>872707</v>
      </c>
      <c r="AV47">
        <f>VLOOKUP(A47,[45]july!$A$65:$C$138,3,0)</f>
        <v>774252</v>
      </c>
      <c r="AW47">
        <f>VLOOKUP(A47,[46]aug!$A$66:$C$138,3,0)</f>
        <v>1146874</v>
      </c>
      <c r="AX47">
        <f>VLOOKUP(A47,[47]sept!$A$59:$C$130,3,0)</f>
        <v>1386030</v>
      </c>
      <c r="AY47">
        <f>VLOOKUP(A47,[48]oct!$A$63:$C$133,3,0)</f>
        <v>1186307</v>
      </c>
      <c r="AZ47">
        <f>VLOOKUP(A47,[49]nov!$A$62:$C$131,3,0)</f>
        <v>1367428</v>
      </c>
      <c r="BA47">
        <f>VLOOKUP(A47,[50]dec!$A$64:$C$132,3,0)</f>
        <v>1550962</v>
      </c>
      <c r="BB47">
        <f>VLOOKUP(A47,[51]jan!$A$72:$C$136,3,0)</f>
        <v>724786</v>
      </c>
      <c r="BC47">
        <f>VLOOKUP(A47,[52]feb!$A$69:$C$132,3,0)</f>
        <v>953993</v>
      </c>
      <c r="BD47">
        <f>VLOOKUP(A47,[53]mar!$A$68:$C$130,3,0)</f>
        <v>1362878</v>
      </c>
      <c r="BE47">
        <f>VLOOKUP(A47,[54]apr!$A$69:$C$130,3,0)</f>
        <v>1695713</v>
      </c>
      <c r="BF47">
        <f>VLOOKUP(A47,[55]may!$A$145:$C$205,3,0)</f>
        <v>2219995</v>
      </c>
      <c r="BG47">
        <f>VLOOKUP(A47,[56]june!$A$49:$C$108,3,0)</f>
        <v>1829421</v>
      </c>
      <c r="BH47">
        <f>VLOOKUP(A47,[57]july!$A$66:$C$124,3,0)</f>
        <v>1981515</v>
      </c>
      <c r="BI47">
        <f>VLOOKUP(A47,[58]aug!$A$52:$C$109,3,0)</f>
        <v>1621391</v>
      </c>
      <c r="BJ47">
        <f>VLOOKUP(A47,[59]sept!$A$69:$C$125,3,0)</f>
        <v>2622112</v>
      </c>
      <c r="BK47">
        <f>VLOOKUP(A47,[60]oct!$A$57:$C$112,3,0)</f>
        <v>1268737</v>
      </c>
    </row>
    <row r="48" spans="1:64" x14ac:dyDescent="0.2">
      <c r="A48" s="10">
        <v>35735</v>
      </c>
      <c r="B48" s="1">
        <f>VLOOKUP(A48,'[1]1850-1930'!$A$648:$C$757,3,0)</f>
        <v>121569</v>
      </c>
      <c r="C48" s="1">
        <f>VLOOKUP($A48,'[2]1931-1950'!$A$648:$C$757,3,0)</f>
        <v>20785057</v>
      </c>
      <c r="D48" s="1">
        <f>VLOOKUP(A48,'[3]1951-1956'!$A$648:$C$757,3,0)</f>
        <v>7095605</v>
      </c>
      <c r="E48" s="1">
        <f>VLOOKUP(A48,'[4]1957-1960'!$A$648:$C$757,3,0)</f>
        <v>4282251</v>
      </c>
      <c r="F48" s="13">
        <f>VLOOKUP(A48,'[5]1961-1965'!$A$600:$C$709,3,0)</f>
        <v>7412184</v>
      </c>
      <c r="G48" s="1">
        <f>VLOOKUP(A48,'[6]1966-1968'!$A$520:$C$629,3,0)</f>
        <v>7178205</v>
      </c>
      <c r="H48" s="1">
        <f>VLOOKUP(A48,'[7]1969-1970'!$A$472:$C$581,3,0)</f>
        <v>8237059</v>
      </c>
      <c r="I48" s="1">
        <f>VLOOKUP(A48,'[8]1971-1973'!$A$448:$C$557,3,0)</f>
        <v>4976296</v>
      </c>
      <c r="J48" s="1">
        <f>VLOOKUP(A48,'[9]1974-1977'!$A$402:$C$511,3,0)</f>
        <v>10828294</v>
      </c>
      <c r="K48" s="1">
        <f>VLOOKUP(A48,'[10]1978-1980'!$A$328:$C$437,3,0)</f>
        <v>7321192</v>
      </c>
      <c r="L48" s="1">
        <f>VLOOKUP(A48,'[11]1981-1983'!$A$285:$C$394,3,0)</f>
        <v>7533167</v>
      </c>
      <c r="M48" s="1">
        <f>VLOOKUP(A48,'[12]1984-1986'!$A$237:$C$346,3,0)</f>
        <v>6237864</v>
      </c>
      <c r="N48" s="1">
        <f>VLOOKUP(A48,'[13]1987-1990'!$A$215:$C$324,3,0)</f>
        <v>13749836</v>
      </c>
      <c r="O48" s="1">
        <f>VLOOKUP(A48,'[14]1991-1993'!$A$125:$C$234,3,0)</f>
        <v>9696904</v>
      </c>
      <c r="P48" s="1">
        <f t="shared" si="0"/>
        <v>115455483</v>
      </c>
      <c r="Q48" s="1"/>
      <c r="R48" s="1">
        <f>VLOOKUP(A48,[15]jan!$A$66:$C$175,3,0)</f>
        <v>1227484</v>
      </c>
      <c r="S48" s="1">
        <f>VLOOKUP(A48,[16]feb!$A$72:$C$180,3,0)</f>
        <v>266466</v>
      </c>
      <c r="T48" s="1">
        <f>VLOOKUP(A48,[17]march!$A$58:$C$165,3,0)</f>
        <v>562796</v>
      </c>
      <c r="U48">
        <f>VLOOKUP(A48,[18]apr!$A$71:$C$177,3,0)</f>
        <v>569325</v>
      </c>
      <c r="V48" s="1">
        <f>VLOOKUP(A48,[19]may!$A$56:$D$161,3,0)</f>
        <v>537907</v>
      </c>
      <c r="W48">
        <f>VLOOKUP(A48,[20]june!$A$55:$C$159,3,0)</f>
        <v>557629</v>
      </c>
      <c r="X48">
        <f>VLOOKUP($A48,[21]july!$A$71:$C$174,3,0)</f>
        <v>482532</v>
      </c>
      <c r="Y48">
        <f>VLOOKUP($A48,[22]august!$A$55:$C$157,3,0)</f>
        <v>546675</v>
      </c>
      <c r="Z48">
        <f>VLOOKUP(A48,[23]sept!$A$59:$C$160,3,0)</f>
        <v>676270</v>
      </c>
      <c r="AA48">
        <f>VLOOKUP(A48,[24]oct!$A$54:$C$154,3,0)</f>
        <v>543617</v>
      </c>
      <c r="AB48">
        <f>VLOOKUP(A48,[25]nov!$A$55:$C$154,3,0)</f>
        <v>2715495</v>
      </c>
      <c r="AC48">
        <f>VLOOKUP(A48,[26]dec!$A$64:$C$162,3,0)</f>
        <v>638190</v>
      </c>
      <c r="AD48">
        <f>VLOOKUP(A48,[27]jan!$A$71:$C$165,3,0)</f>
        <v>777017</v>
      </c>
      <c r="AE48">
        <f>VLOOKUP(A48,[28]feb!$A$55:$C$148,3,0)</f>
        <v>501366</v>
      </c>
      <c r="AF48">
        <f>VLOOKUP(A48,[29]march!$A$62:$C$154,3,0)</f>
        <v>592370</v>
      </c>
      <c r="AG48">
        <f>VLOOKUP(A48,[30]apr!$A$66:$C$157,3,0)</f>
        <v>744107</v>
      </c>
      <c r="AH48">
        <f>VLOOKUP(A48,[31]may!$A$54:$C$144,3,0)</f>
        <v>885048</v>
      </c>
      <c r="AI48">
        <f>VLOOKUP(A48,[32]june!$A$63:$C$152,3,0)</f>
        <v>749929</v>
      </c>
      <c r="AJ48">
        <f>VLOOKUP(A48,[33]july!$A$64:$C$152,3,0)</f>
        <v>963088</v>
      </c>
      <c r="AK48">
        <f>VLOOKUP(A48,[34]august!$A$54:$C$141,3,0)</f>
        <v>656821</v>
      </c>
      <c r="AL48">
        <f>VLOOKUP(A48,[35]sept!$A$55:$C$141,3,0)</f>
        <v>374128</v>
      </c>
      <c r="AM48">
        <f>VLOOKUP(A48,[36]oct!$A$65:$C$150,3,0)</f>
        <v>1338076</v>
      </c>
      <c r="AN48">
        <f>VLOOKUP(A48,[37]novemeber!$A$63:$C$147,3,0)</f>
        <v>898534</v>
      </c>
      <c r="AO48">
        <f>VLOOKUP(A48,[38]dec!$A$53:$C$136,3,0)</f>
        <v>493706</v>
      </c>
      <c r="AP48">
        <f>VLOOKUP(A48,[39]jan!$A$56:$C$135,3,0)</f>
        <v>830493</v>
      </c>
      <c r="AQ48">
        <f>VLOOKUP(A48,[40]feb!$A$80:$C$158,3,0)</f>
        <v>616481</v>
      </c>
      <c r="AR48">
        <f>VLOOKUP(A48,[41]march!$A$63:$C$140,3,0)</f>
        <v>1332294</v>
      </c>
      <c r="AS48">
        <f>VLOOKUP(A48,[42]april!$A$64:$C$140,3,0)</f>
        <v>1042991</v>
      </c>
      <c r="AT48">
        <f>VLOOKUP(A48,[43]may!$A$70:$C$145,3,0)</f>
        <v>1130526</v>
      </c>
      <c r="AU48">
        <f>VLOOKUP(A48,[44]june!$A$70:$C$144,3,0)</f>
        <v>860825</v>
      </c>
      <c r="AV48">
        <f>VLOOKUP(A48,[45]july!$A$65:$C$138,3,0)</f>
        <v>706847</v>
      </c>
      <c r="AW48">
        <f>VLOOKUP(A48,[46]aug!$A$66:$C$138,3,0)</f>
        <v>1189111</v>
      </c>
      <c r="AX48">
        <f>VLOOKUP(A48,[47]sept!$A$59:$C$130,3,0)</f>
        <v>1295223</v>
      </c>
      <c r="AY48">
        <f>VLOOKUP(A48,[48]oct!$A$63:$C$133,3,0)</f>
        <v>1138593</v>
      </c>
      <c r="AZ48">
        <f>VLOOKUP(A48,[49]nov!$A$62:$C$131,3,0)</f>
        <v>1301867</v>
      </c>
      <c r="BA48">
        <f>VLOOKUP(A48,[50]dec!$A$64:$C$132,3,0)</f>
        <v>1466019</v>
      </c>
      <c r="BB48">
        <f>VLOOKUP(A48,[51]jan!$A$72:$C$136,3,0)</f>
        <v>715922</v>
      </c>
      <c r="BC48">
        <f>VLOOKUP(A48,[52]feb!$A$69:$C$132,3,0)</f>
        <v>937655</v>
      </c>
      <c r="BD48">
        <f>VLOOKUP(A48,[53]mar!$A$68:$C$130,3,0)</f>
        <v>1322787</v>
      </c>
      <c r="BE48">
        <f>VLOOKUP(A48,[54]apr!$A$69:$C$130,3,0)</f>
        <v>1631273</v>
      </c>
      <c r="BF48">
        <f>VLOOKUP(A48,[55]may!$A$145:$C$205,3,0)</f>
        <v>2257045</v>
      </c>
      <c r="BG48">
        <f>VLOOKUP(A48,[56]june!$A$49:$C$108,3,0)</f>
        <v>1719101</v>
      </c>
      <c r="BH48">
        <f>VLOOKUP(A48,[57]july!$A$66:$C$124,3,0)</f>
        <v>1864471</v>
      </c>
      <c r="BI48">
        <f>VLOOKUP(A48,[58]aug!$A$52:$C$109,3,0)</f>
        <v>1510943</v>
      </c>
      <c r="BJ48">
        <f>VLOOKUP(A48,[59]sept!$A$69:$C$125,3,0)</f>
        <v>2402525</v>
      </c>
      <c r="BK48">
        <f>VLOOKUP(A48,[60]oct!$A$57:$C$112,3,0)</f>
        <v>2059837</v>
      </c>
      <c r="BL48">
        <f>VLOOKUP(A48,[61]nov!$A$35:$C$89,3,0)</f>
        <v>1487853</v>
      </c>
    </row>
    <row r="49" spans="1:80" x14ac:dyDescent="0.2">
      <c r="A49" s="10">
        <v>35765</v>
      </c>
      <c r="B49" s="1">
        <f>VLOOKUP(A49,'[1]1850-1930'!$A$648:$C$757,3,0)</f>
        <v>122465</v>
      </c>
      <c r="C49" s="1">
        <f>VLOOKUP($A49,'[2]1931-1950'!$A$648:$C$757,3,0)</f>
        <v>21015588</v>
      </c>
      <c r="D49" s="1">
        <f>VLOOKUP(A49,'[3]1951-1956'!$A$648:$C$757,3,0)</f>
        <v>7022396</v>
      </c>
      <c r="E49" s="1">
        <f>VLOOKUP(A49,'[4]1957-1960'!$A$648:$C$757,3,0)</f>
        <v>4276354</v>
      </c>
      <c r="F49" s="13">
        <f>VLOOKUP(A49,'[5]1961-1965'!$A$600:$C$709,3,0)</f>
        <v>7465477</v>
      </c>
      <c r="G49" s="1">
        <f>VLOOKUP(A49,'[6]1966-1968'!$A$520:$C$629,3,0)</f>
        <v>7302189</v>
      </c>
      <c r="H49" s="1">
        <f>VLOOKUP(A49,'[7]1969-1970'!$A$472:$C$581,3,0)</f>
        <v>8360527</v>
      </c>
      <c r="I49" s="1">
        <f>VLOOKUP(A49,'[8]1971-1973'!$A$448:$C$557,3,0)</f>
        <v>5186619</v>
      </c>
      <c r="J49" s="1">
        <f>VLOOKUP(A49,'[9]1974-1977'!$A$402:$C$511,3,0)</f>
        <v>11173076</v>
      </c>
      <c r="K49" s="1">
        <f>VLOOKUP(A49,'[10]1978-1980'!$A$328:$C$437,3,0)</f>
        <v>7308719</v>
      </c>
      <c r="L49" s="1">
        <f>VLOOKUP(A49,'[11]1981-1983'!$A$285:$C$394,3,0)</f>
        <v>7589302</v>
      </c>
      <c r="M49" s="1">
        <f>VLOOKUP(A49,'[12]1984-1986'!$A$237:$C$346,3,0)</f>
        <v>6149914</v>
      </c>
      <c r="N49" s="1">
        <f>VLOOKUP(A49,'[13]1987-1990'!$A$215:$C$324,3,0)</f>
        <v>13805721</v>
      </c>
      <c r="O49" s="1">
        <f>VLOOKUP(A49,'[14]1991-1993'!$A$125:$C$234,3,0)</f>
        <v>9701986</v>
      </c>
      <c r="P49" s="1">
        <f t="shared" si="0"/>
        <v>116480333</v>
      </c>
      <c r="Q49" s="1"/>
      <c r="R49" s="1">
        <f>VLOOKUP(A49,[15]jan!$A$66:$C$175,3,0)</f>
        <v>1244621</v>
      </c>
      <c r="S49" s="1">
        <f>VLOOKUP(A49,[16]feb!$A$72:$C$180,3,0)</f>
        <v>234687</v>
      </c>
      <c r="T49" s="1">
        <f>VLOOKUP(A49,[17]march!$A$58:$C$165,3,0)</f>
        <v>595735</v>
      </c>
      <c r="U49">
        <f>VLOOKUP(A49,[18]apr!$A$71:$C$177,3,0)</f>
        <v>577204</v>
      </c>
      <c r="V49" s="1">
        <f>VLOOKUP(A49,[19]may!$A$56:$D$161,3,0)</f>
        <v>542126</v>
      </c>
      <c r="W49">
        <f>VLOOKUP(A49,[20]june!$A$55:$C$159,3,0)</f>
        <v>538539</v>
      </c>
      <c r="X49">
        <f>VLOOKUP($A49,[21]july!$A$71:$C$174,3,0)</f>
        <v>501199</v>
      </c>
      <c r="Y49">
        <f>VLOOKUP($A49,[22]august!$A$55:$C$157,3,0)</f>
        <v>542297</v>
      </c>
      <c r="Z49">
        <f>VLOOKUP(A49,[23]sept!$A$59:$C$160,3,0)</f>
        <v>678525</v>
      </c>
      <c r="AA49">
        <f>VLOOKUP(A49,[24]oct!$A$54:$C$154,3,0)</f>
        <v>530642</v>
      </c>
      <c r="AB49">
        <f>VLOOKUP(A49,[25]nov!$A$55:$C$154,3,0)</f>
        <v>2723810</v>
      </c>
      <c r="AC49">
        <f>VLOOKUP(A49,[26]dec!$A$64:$C$162,3,0)</f>
        <v>645378</v>
      </c>
      <c r="AD49">
        <f>VLOOKUP(A49,[27]jan!$A$71:$C$165,3,0)</f>
        <v>777263</v>
      </c>
      <c r="AE49">
        <f>VLOOKUP(A49,[28]feb!$A$55:$C$148,3,0)</f>
        <v>497975</v>
      </c>
      <c r="AF49">
        <f>VLOOKUP(A49,[29]march!$A$62:$C$154,3,0)</f>
        <v>615704</v>
      </c>
      <c r="AG49">
        <f>VLOOKUP(A49,[30]apr!$A$66:$C$157,3,0)</f>
        <v>747904</v>
      </c>
      <c r="AH49">
        <f>VLOOKUP(A49,[31]may!$A$54:$C$144,3,0)</f>
        <v>878576</v>
      </c>
      <c r="AI49">
        <f>VLOOKUP(A49,[32]june!$A$63:$C$152,3,0)</f>
        <v>762198</v>
      </c>
      <c r="AJ49">
        <f>VLOOKUP(A49,[33]july!$A$64:$C$152,3,0)</f>
        <v>973768</v>
      </c>
      <c r="AK49">
        <f>VLOOKUP(A49,[34]august!$A$54:$C$141,3,0)</f>
        <v>655444</v>
      </c>
      <c r="AL49">
        <f>VLOOKUP(A49,[35]sept!$A$55:$C$141,3,0)</f>
        <v>363282</v>
      </c>
      <c r="AM49">
        <f>VLOOKUP(A49,[36]oct!$A$65:$C$150,3,0)</f>
        <v>1115816</v>
      </c>
      <c r="AN49">
        <f>VLOOKUP(A49,[37]novemeber!$A$63:$C$147,3,0)</f>
        <v>885706</v>
      </c>
      <c r="AO49">
        <f>VLOOKUP(A49,[38]dec!$A$53:$C$136,3,0)</f>
        <v>492287</v>
      </c>
      <c r="AP49">
        <f>VLOOKUP(A49,[39]jan!$A$56:$C$135,3,0)</f>
        <v>835577</v>
      </c>
      <c r="AQ49">
        <f>VLOOKUP(A49,[40]feb!$A$80:$C$158,3,0)</f>
        <v>586177</v>
      </c>
      <c r="AR49">
        <f>VLOOKUP(A49,[41]march!$A$63:$C$140,3,0)</f>
        <v>1415351</v>
      </c>
      <c r="AS49">
        <f>VLOOKUP(A49,[42]april!$A$64:$C$140,3,0)</f>
        <v>1058034</v>
      </c>
      <c r="AT49">
        <f>VLOOKUP(A49,[43]may!$A$70:$C$145,3,0)</f>
        <v>1116739</v>
      </c>
      <c r="AU49">
        <f>VLOOKUP(A49,[44]june!$A$70:$C$144,3,0)</f>
        <v>791684</v>
      </c>
      <c r="AV49">
        <f>VLOOKUP(A49,[45]july!$A$65:$C$138,3,0)</f>
        <v>687642</v>
      </c>
      <c r="AW49">
        <f>VLOOKUP(A49,[46]aug!$A$66:$C$138,3,0)</f>
        <v>1137830</v>
      </c>
      <c r="AX49">
        <f>VLOOKUP(A49,[47]sept!$A$59:$C$130,3,0)</f>
        <v>1316619</v>
      </c>
      <c r="AY49">
        <f>VLOOKUP(A49,[48]oct!$A$63:$C$133,3,0)</f>
        <v>1095245</v>
      </c>
      <c r="AZ49">
        <f>VLOOKUP(A49,[49]nov!$A$62:$C$131,3,0)</f>
        <v>1263010</v>
      </c>
      <c r="BA49">
        <f>VLOOKUP(A49,[50]dec!$A$64:$C$132,3,0)</f>
        <v>1491997</v>
      </c>
      <c r="BB49">
        <f>VLOOKUP(A49,[51]jan!$A$72:$C$136,3,0)</f>
        <v>882542</v>
      </c>
      <c r="BC49">
        <f>VLOOKUP(A49,[52]feb!$A$69:$C$132,3,0)</f>
        <v>800067</v>
      </c>
      <c r="BD49">
        <f>VLOOKUP(A49,[53]mar!$A$68:$C$130,3,0)</f>
        <v>1262134</v>
      </c>
      <c r="BE49">
        <f>VLOOKUP(A49,[54]apr!$A$69:$C$130,3,0)</f>
        <v>1650764</v>
      </c>
      <c r="BF49">
        <f>VLOOKUP(A49,[55]may!$A$145:$C$205,3,0)</f>
        <v>1997279</v>
      </c>
      <c r="BG49">
        <f>VLOOKUP(A49,[56]june!$A$49:$C$108,3,0)</f>
        <v>1789524</v>
      </c>
      <c r="BH49">
        <f>VLOOKUP(A49,[57]july!$A$66:$C$124,3,0)</f>
        <v>1841550</v>
      </c>
      <c r="BI49">
        <f>VLOOKUP(A49,[58]aug!$A$52:$C$109,3,0)</f>
        <v>1461281</v>
      </c>
      <c r="BJ49">
        <f>VLOOKUP(A49,[59]sept!$A$69:$C$125,3,0)</f>
        <v>2320743</v>
      </c>
      <c r="BK49">
        <f>VLOOKUP(A49,[60]oct!$A$57:$C$112,3,0)</f>
        <v>2155891</v>
      </c>
      <c r="BL49">
        <f>VLOOKUP(A49,[61]nov!$A$35:$C$89,3,0)</f>
        <v>2370592</v>
      </c>
      <c r="BM49">
        <f>VLOOKUP(A49,[62]dec!$A$58:$C$111,3,0)</f>
        <v>1257287</v>
      </c>
    </row>
    <row r="50" spans="1:80" x14ac:dyDescent="0.2">
      <c r="A50" s="10">
        <v>35796</v>
      </c>
      <c r="B50" s="1">
        <f>VLOOKUP(A50,'[1]1850-1930'!$A$648:$C$757,3,0)</f>
        <v>92368</v>
      </c>
      <c r="C50" s="1">
        <f>VLOOKUP($A50,'[2]1931-1950'!$A$648:$C$757,3,0)</f>
        <v>21608761</v>
      </c>
      <c r="D50" s="1">
        <f>VLOOKUP(A50,'[3]1951-1956'!$A$648:$C$757,3,0)</f>
        <v>7169819</v>
      </c>
      <c r="E50" s="1">
        <f>VLOOKUP(A50,'[4]1957-1960'!$A$648:$C$757,3,0)</f>
        <v>4463517</v>
      </c>
      <c r="F50" s="13">
        <f>VLOOKUP(A50,'[5]1961-1965'!$A$600:$C$709,3,0)</f>
        <v>7615010</v>
      </c>
      <c r="G50" s="1">
        <f>VLOOKUP(A50,'[6]1966-1968'!$A$520:$C$629,3,0)</f>
        <v>7297786</v>
      </c>
      <c r="H50" s="1">
        <f>VLOOKUP(A50,'[7]1969-1970'!$A$472:$C$581,3,0)</f>
        <v>8448489</v>
      </c>
      <c r="I50" s="1">
        <f>VLOOKUP(A50,'[8]1971-1973'!$A$448:$C$557,3,0)</f>
        <v>5219734</v>
      </c>
      <c r="J50" s="1">
        <f>VLOOKUP(A50,'[9]1974-1977'!$A$402:$C$511,3,0)</f>
        <v>11029856</v>
      </c>
      <c r="K50" s="1">
        <f>VLOOKUP(A50,'[10]1978-1980'!$A$328:$C$437,3,0)</f>
        <v>7294812</v>
      </c>
      <c r="L50" s="1">
        <f>VLOOKUP(A50,'[11]1981-1983'!$A$285:$C$394,3,0)</f>
        <v>7651239</v>
      </c>
      <c r="M50" s="1">
        <f>VLOOKUP(A50,'[12]1984-1986'!$A$237:$C$346,3,0)</f>
        <v>6221314</v>
      </c>
      <c r="N50" s="1">
        <f>VLOOKUP(A50,'[13]1987-1990'!$A$215:$C$324,3,0)</f>
        <v>13912483</v>
      </c>
      <c r="O50" s="1">
        <f>VLOOKUP(A50,'[14]1991-1993'!$A$125:$C$234,3,0)</f>
        <v>9781515</v>
      </c>
      <c r="P50" s="1">
        <f t="shared" si="0"/>
        <v>117806703</v>
      </c>
      <c r="Q50" s="1"/>
      <c r="R50" s="1">
        <f>VLOOKUP(A50,[15]jan!$A$66:$C$175,3,0)</f>
        <v>1239364</v>
      </c>
      <c r="S50" s="1">
        <f>VLOOKUP(A50,[16]feb!$A$72:$C$180,3,0)</f>
        <v>273744</v>
      </c>
      <c r="T50" s="1">
        <f>VLOOKUP(A50,[17]march!$A$58:$C$165,3,0)</f>
        <v>613906</v>
      </c>
      <c r="U50">
        <f>VLOOKUP(A50,[18]apr!$A$71:$C$177,3,0)</f>
        <v>576383</v>
      </c>
      <c r="V50" s="1">
        <f>VLOOKUP(A50,[19]may!$A$56:$D$161,3,0)</f>
        <v>524836</v>
      </c>
      <c r="W50">
        <f>VLOOKUP(A50,[20]june!$A$55:$C$159,3,0)</f>
        <v>541364</v>
      </c>
      <c r="X50">
        <f>VLOOKUP($A50,[21]july!$A$71:$C$174,3,0)</f>
        <v>520863</v>
      </c>
      <c r="Y50">
        <f>VLOOKUP($A50,[22]august!$A$55:$C$157,3,0)</f>
        <v>498935</v>
      </c>
      <c r="Z50">
        <f>VLOOKUP(A50,[23]sept!$A$59:$C$160,3,0)</f>
        <v>687927</v>
      </c>
      <c r="AA50">
        <f>VLOOKUP(A50,[24]oct!$A$54:$C$154,3,0)</f>
        <v>550283</v>
      </c>
      <c r="AB50">
        <f>VLOOKUP(A50,[25]nov!$A$55:$C$154,3,0)</f>
        <v>2572600</v>
      </c>
      <c r="AC50">
        <f>VLOOKUP(A50,[26]dec!$A$64:$C$162,3,0)</f>
        <v>624354</v>
      </c>
      <c r="AD50">
        <f>VLOOKUP(A50,[27]jan!$A$71:$C$165,3,0)</f>
        <v>759677</v>
      </c>
      <c r="AE50">
        <f>VLOOKUP(A50,[28]feb!$A$55:$C$148,3,0)</f>
        <v>491064</v>
      </c>
      <c r="AF50">
        <f>VLOOKUP(A50,[29]march!$A$62:$C$154,3,0)</f>
        <v>600843</v>
      </c>
      <c r="AG50">
        <f>VLOOKUP(A50,[30]apr!$A$66:$C$157,3,0)</f>
        <v>745427</v>
      </c>
      <c r="AH50">
        <f>VLOOKUP(A50,[31]may!$A$54:$C$144,3,0)</f>
        <v>860244</v>
      </c>
      <c r="AI50">
        <f>VLOOKUP(A50,[32]june!$A$63:$C$152,3,0)</f>
        <v>802152</v>
      </c>
      <c r="AJ50">
        <f>VLOOKUP(A50,[33]july!$A$64:$C$152,3,0)</f>
        <v>918641</v>
      </c>
      <c r="AK50">
        <f>VLOOKUP(A50,[34]august!$A$54:$C$141,3,0)</f>
        <v>664025</v>
      </c>
      <c r="AL50">
        <f>VLOOKUP(A50,[35]sept!$A$55:$C$141,3,0)</f>
        <v>371148</v>
      </c>
      <c r="AM50">
        <f>VLOOKUP(A50,[36]oct!$A$65:$C$150,3,0)</f>
        <v>1102146</v>
      </c>
      <c r="AN50">
        <f>VLOOKUP(A50,[37]novemeber!$A$63:$C$147,3,0)</f>
        <v>875301</v>
      </c>
      <c r="AO50">
        <f>VLOOKUP(A50,[38]dec!$A$53:$C$136,3,0)</f>
        <v>487753</v>
      </c>
      <c r="AP50">
        <f>VLOOKUP(A50,[39]jan!$A$56:$C$135,3,0)</f>
        <v>821706</v>
      </c>
      <c r="AQ50">
        <f>VLOOKUP(A50,[40]feb!$A$80:$C$158,3,0)</f>
        <v>580836</v>
      </c>
      <c r="AR50">
        <f>VLOOKUP(A50,[41]march!$A$63:$C$140,3,0)</f>
        <v>1331771</v>
      </c>
      <c r="AS50">
        <f>VLOOKUP(A50,[42]april!$A$64:$C$140,3,0)</f>
        <v>967984</v>
      </c>
      <c r="AT50">
        <f>VLOOKUP(A50,[43]may!$A$70:$C$145,3,0)</f>
        <v>1042271</v>
      </c>
      <c r="AU50">
        <f>VLOOKUP(A50,[44]june!$A$70:$C$144,3,0)</f>
        <v>813917</v>
      </c>
      <c r="AV50">
        <f>VLOOKUP(A50,[45]july!$A$65:$C$138,3,0)</f>
        <v>658148</v>
      </c>
      <c r="AW50">
        <f>VLOOKUP(A50,[46]aug!$A$66:$C$138,3,0)</f>
        <v>1103953</v>
      </c>
      <c r="AX50">
        <f>VLOOKUP(A50,[47]sept!$A$59:$C$130,3,0)</f>
        <v>1305448</v>
      </c>
      <c r="AY50">
        <f>VLOOKUP(A50,[48]oct!$A$63:$C$133,3,0)</f>
        <v>1092864</v>
      </c>
      <c r="AZ50">
        <f>VLOOKUP(A50,[49]nov!$A$62:$C$131,3,0)</f>
        <v>1263698</v>
      </c>
      <c r="BA50">
        <f>VLOOKUP(A50,[50]dec!$A$64:$C$132,3,0)</f>
        <v>1418271</v>
      </c>
      <c r="BB50">
        <f>VLOOKUP(A50,[51]jan!$A$72:$C$136,3,0)</f>
        <v>916542</v>
      </c>
      <c r="BC50">
        <f>VLOOKUP(A50,[52]feb!$A$69:$C$132,3,0)</f>
        <v>755252</v>
      </c>
      <c r="BD50">
        <f>VLOOKUP(A50,[53]mar!$A$68:$C$130,3,0)</f>
        <v>1250056</v>
      </c>
      <c r="BE50">
        <f>VLOOKUP(A50,[54]apr!$A$69:$C$130,3,0)</f>
        <v>1624320</v>
      </c>
      <c r="BF50">
        <f>VLOOKUP(A50,[55]may!$A$145:$C$205,3,0)</f>
        <v>1882846</v>
      </c>
      <c r="BG50">
        <f>VLOOKUP(A50,[56]june!$A$49:$C$108,3,0)</f>
        <v>1629168</v>
      </c>
      <c r="BH50">
        <f>VLOOKUP(A50,[57]july!$A$66:$C$124,3,0)</f>
        <v>1827763</v>
      </c>
      <c r="BI50">
        <f>VLOOKUP(A50,[58]aug!$A$52:$C$109,3,0)</f>
        <v>1377515</v>
      </c>
      <c r="BJ50">
        <f>VLOOKUP(A50,[59]sept!$A$69:$C$125,3,0)</f>
        <v>2185647</v>
      </c>
      <c r="BK50">
        <f>VLOOKUP(A50,[60]oct!$A$57:$C$112,3,0)</f>
        <v>2154076</v>
      </c>
      <c r="BL50">
        <f>VLOOKUP(A50,[61]nov!$A$35:$C$89,3,0)</f>
        <v>2308898</v>
      </c>
      <c r="BM50">
        <f>VLOOKUP(A50,[62]dec!$A$58:$C$111,3,0)</f>
        <v>1952549</v>
      </c>
      <c r="BN50">
        <f>VLOOKUP(A50,[63]jan!$A$88:$C$137,3,0)</f>
        <v>1302653</v>
      </c>
    </row>
    <row r="51" spans="1:80" x14ac:dyDescent="0.2">
      <c r="A51" s="10">
        <v>35827</v>
      </c>
      <c r="B51" s="1">
        <f>VLOOKUP(A51,'[1]1850-1930'!$A$648:$C$757,3,0)</f>
        <v>84151</v>
      </c>
      <c r="C51" s="1">
        <f>VLOOKUP($A51,'[2]1931-1950'!$A$648:$C$757,3,0)</f>
        <v>19675391</v>
      </c>
      <c r="D51" s="1">
        <f>VLOOKUP(A51,'[3]1951-1956'!$A$648:$C$757,3,0)</f>
        <v>6419158</v>
      </c>
      <c r="E51" s="1">
        <f>VLOOKUP(A51,'[4]1957-1960'!$A$648:$C$757,3,0)</f>
        <v>3953485</v>
      </c>
      <c r="F51" s="13">
        <f>VLOOKUP(A51,'[5]1961-1965'!$A$600:$C$709,3,0)</f>
        <v>6752260</v>
      </c>
      <c r="G51" s="1">
        <f>VLOOKUP(A51,'[6]1966-1968'!$A$520:$C$629,3,0)</f>
        <v>6688311</v>
      </c>
      <c r="H51" s="1">
        <f>VLOOKUP(A51,'[7]1969-1970'!$A$472:$C$581,3,0)</f>
        <v>7519343</v>
      </c>
      <c r="I51" s="1">
        <f>VLOOKUP(A51,'[8]1971-1973'!$A$448:$C$557,3,0)</f>
        <v>4676520</v>
      </c>
      <c r="J51" s="1">
        <f>VLOOKUP(A51,'[9]1974-1977'!$A$402:$C$511,3,0)</f>
        <v>9914933</v>
      </c>
      <c r="K51" s="1">
        <f>VLOOKUP(A51,'[10]1978-1980'!$A$328:$C$437,3,0)</f>
        <v>6558871</v>
      </c>
      <c r="L51" s="1">
        <f>VLOOKUP(A51,'[11]1981-1983'!$A$285:$C$394,3,0)</f>
        <v>6911719</v>
      </c>
      <c r="M51" s="1">
        <f>VLOOKUP(A51,'[12]1984-1986'!$A$237:$C$346,3,0)</f>
        <v>5659395</v>
      </c>
      <c r="N51" s="1">
        <f>VLOOKUP(A51,'[13]1987-1990'!$A$215:$C$324,3,0)</f>
        <v>12500653</v>
      </c>
      <c r="O51" s="1">
        <f>VLOOKUP(A51,'[14]1991-1993'!$A$125:$C$234,3,0)</f>
        <v>8809788</v>
      </c>
      <c r="P51" s="1">
        <f t="shared" si="0"/>
        <v>106123978</v>
      </c>
      <c r="Q51" s="1"/>
      <c r="R51" s="1">
        <f>VLOOKUP(A51,[15]jan!$A$66:$C$175,3,0)</f>
        <v>1194955</v>
      </c>
      <c r="S51" s="1">
        <f>VLOOKUP(A51,[16]feb!$A$72:$C$180,3,0)</f>
        <v>233867</v>
      </c>
      <c r="T51" s="1">
        <f>VLOOKUP(A51,[17]march!$A$58:$C$165,3,0)</f>
        <v>552660</v>
      </c>
      <c r="U51">
        <f>VLOOKUP(A51,[18]apr!$A$71:$C$177,3,0)</f>
        <v>493038</v>
      </c>
      <c r="V51" s="1">
        <f>VLOOKUP(A51,[19]may!$A$56:$D$161,3,0)</f>
        <v>469990</v>
      </c>
      <c r="W51">
        <f>VLOOKUP(A51,[20]june!$A$55:$C$159,3,0)</f>
        <v>459279</v>
      </c>
      <c r="X51">
        <f>VLOOKUP($A51,[21]july!$A$71:$C$174,3,0)</f>
        <v>454181</v>
      </c>
      <c r="Y51">
        <f>VLOOKUP($A51,[22]august!$A$55:$C$157,3,0)</f>
        <v>479315</v>
      </c>
      <c r="Z51">
        <f>VLOOKUP(A51,[23]sept!$A$59:$C$160,3,0)</f>
        <v>580911</v>
      </c>
      <c r="AA51">
        <f>VLOOKUP(A51,[24]oct!$A$54:$C$154,3,0)</f>
        <v>451506</v>
      </c>
      <c r="AB51">
        <f>VLOOKUP(A51,[25]nov!$A$55:$C$154,3,0)</f>
        <v>2177551</v>
      </c>
      <c r="AC51">
        <f>VLOOKUP(A51,[26]dec!$A$64:$C$162,3,0)</f>
        <v>584113</v>
      </c>
      <c r="AD51">
        <f>VLOOKUP(A51,[27]jan!$A$71:$C$165,3,0)</f>
        <v>663775</v>
      </c>
      <c r="AE51">
        <f>VLOOKUP(A51,[28]feb!$A$55:$C$148,3,0)</f>
        <v>425138</v>
      </c>
      <c r="AF51">
        <f>VLOOKUP(A51,[29]march!$A$62:$C$154,3,0)</f>
        <v>516264</v>
      </c>
      <c r="AG51">
        <f>VLOOKUP(A51,[30]apr!$A$66:$C$157,3,0)</f>
        <v>650039</v>
      </c>
      <c r="AH51">
        <f>VLOOKUP(A51,[31]may!$A$54:$C$144,3,0)</f>
        <v>726286</v>
      </c>
      <c r="AI51">
        <f>VLOOKUP(A51,[32]june!$A$63:$C$152,3,0)</f>
        <v>727118</v>
      </c>
      <c r="AJ51">
        <f>VLOOKUP(A51,[33]july!$A$64:$C$152,3,0)</f>
        <v>802307</v>
      </c>
      <c r="AK51">
        <f>VLOOKUP(A51,[34]august!$A$54:$C$141,3,0)</f>
        <v>582150</v>
      </c>
      <c r="AL51">
        <f>VLOOKUP(A51,[35]sept!$A$55:$C$141,3,0)</f>
        <v>335138</v>
      </c>
      <c r="AM51">
        <f>VLOOKUP(A51,[36]oct!$A$65:$C$150,3,0)</f>
        <v>1013642</v>
      </c>
      <c r="AN51">
        <f>VLOOKUP(A51,[37]novemeber!$A$63:$C$147,3,0)</f>
        <v>793755</v>
      </c>
      <c r="AO51">
        <f>VLOOKUP(A51,[38]dec!$A$53:$C$136,3,0)</f>
        <v>428698</v>
      </c>
      <c r="AP51">
        <f>VLOOKUP(A51,[39]jan!$A$56:$C$135,3,0)</f>
        <v>704772</v>
      </c>
      <c r="AQ51">
        <f>VLOOKUP(A51,[40]feb!$A$80:$C$158,3,0)</f>
        <v>503464</v>
      </c>
      <c r="AR51">
        <f>VLOOKUP(A51,[41]march!$A$63:$C$140,3,0)</f>
        <v>1199973</v>
      </c>
      <c r="AS51">
        <f>VLOOKUP(A51,[42]april!$A$64:$C$140,3,0)</f>
        <v>871725</v>
      </c>
      <c r="AT51">
        <f>VLOOKUP(A51,[43]may!$A$70:$C$145,3,0)</f>
        <v>903559</v>
      </c>
      <c r="AU51">
        <f>VLOOKUP(A51,[44]june!$A$70:$C$144,3,0)</f>
        <v>803105</v>
      </c>
      <c r="AV51">
        <f>VLOOKUP(A51,[45]july!$A$65:$C$138,3,0)</f>
        <v>589883</v>
      </c>
      <c r="AW51">
        <f>VLOOKUP(A51,[46]aug!$A$66:$C$138,3,0)</f>
        <v>921519</v>
      </c>
      <c r="AX51">
        <f>VLOOKUP(A51,[47]sept!$A$59:$C$130,3,0)</f>
        <v>1131032</v>
      </c>
      <c r="AY51">
        <f>VLOOKUP(A51,[48]oct!$A$63:$C$133,3,0)</f>
        <v>950299</v>
      </c>
      <c r="AZ51">
        <f>VLOOKUP(A51,[49]nov!$A$62:$C$131,3,0)</f>
        <v>1106973</v>
      </c>
      <c r="BA51">
        <f>VLOOKUP(A51,[50]dec!$A$64:$C$132,3,0)</f>
        <v>1259479</v>
      </c>
      <c r="BB51">
        <f>VLOOKUP(A51,[51]jan!$A$72:$C$136,3,0)</f>
        <v>762320</v>
      </c>
      <c r="BC51">
        <f>VLOOKUP(A51,[52]feb!$A$69:$C$132,3,0)</f>
        <v>705235</v>
      </c>
      <c r="BD51">
        <f>VLOOKUP(A51,[53]mar!$A$68:$C$130,3,0)</f>
        <v>1041202</v>
      </c>
      <c r="BE51">
        <f>VLOOKUP(A51,[54]apr!$A$69:$C$130,3,0)</f>
        <v>1408151</v>
      </c>
      <c r="BF51">
        <f>VLOOKUP(A51,[55]may!$A$145:$C$205,3,0)</f>
        <v>1810462</v>
      </c>
      <c r="BG51">
        <f>VLOOKUP(A51,[56]june!$A$49:$C$108,3,0)</f>
        <v>1406815</v>
      </c>
      <c r="BH51">
        <f>VLOOKUP(A51,[57]july!$A$66:$C$124,3,0)</f>
        <v>1545957</v>
      </c>
      <c r="BI51">
        <f>VLOOKUP(A51,[58]aug!$A$52:$C$109,3,0)</f>
        <v>1125923</v>
      </c>
      <c r="BJ51">
        <f>VLOOKUP(A51,[59]sept!$A$69:$C$125,3,0)</f>
        <v>1888305</v>
      </c>
      <c r="BK51">
        <f>VLOOKUP(A51,[60]oct!$A$57:$C$112,3,0)</f>
        <v>1832342</v>
      </c>
      <c r="BL51">
        <f>VLOOKUP(A51,[61]nov!$A$35:$C$89,3,0)</f>
        <v>2017944</v>
      </c>
      <c r="BM51">
        <f>VLOOKUP(A51,[62]dec!$A$58:$C$111,3,0)</f>
        <v>1741291</v>
      </c>
      <c r="BN51">
        <f>VLOOKUP(A51,[63]jan!$A$88:$C$137,3,0)</f>
        <v>1991316</v>
      </c>
      <c r="BO51">
        <f>VLOOKUP(A51,[64]feb!$A$60:$C$108,3,0)</f>
        <v>960940</v>
      </c>
    </row>
    <row r="52" spans="1:80" x14ac:dyDescent="0.2">
      <c r="A52" s="10">
        <v>35855</v>
      </c>
      <c r="B52" s="1">
        <f>VLOOKUP(A52,'[1]1850-1930'!$A$648:$C$757,3,0)</f>
        <v>66698</v>
      </c>
      <c r="C52" s="1">
        <f>VLOOKUP($A52,'[2]1931-1950'!$A$648:$C$757,3,0)</f>
        <v>21741471</v>
      </c>
      <c r="D52" s="1">
        <f>VLOOKUP(A52,'[3]1951-1956'!$A$648:$C$757,3,0)</f>
        <v>6857400</v>
      </c>
      <c r="E52" s="1">
        <f>VLOOKUP(A52,'[4]1957-1960'!$A$648:$C$757,3,0)</f>
        <v>4163135</v>
      </c>
      <c r="F52" s="13">
        <f>VLOOKUP(A52,'[5]1961-1965'!$A$600:$C$709,3,0)</f>
        <v>7408970</v>
      </c>
      <c r="G52" s="1">
        <f>VLOOKUP(A52,'[6]1966-1968'!$A$520:$C$629,3,0)</f>
        <v>7464135</v>
      </c>
      <c r="H52" s="1">
        <f>VLOOKUP(A52,'[7]1969-1970'!$A$472:$C$581,3,0)</f>
        <v>8025842</v>
      </c>
      <c r="I52" s="1">
        <f>VLOOKUP(A52,'[8]1971-1973'!$A$448:$C$557,3,0)</f>
        <v>5008279</v>
      </c>
      <c r="J52" s="1">
        <f>VLOOKUP(A52,'[9]1974-1977'!$A$402:$C$511,3,0)</f>
        <v>10844309</v>
      </c>
      <c r="K52" s="1">
        <f>VLOOKUP(A52,'[10]1978-1980'!$A$328:$C$437,3,0)</f>
        <v>7286391</v>
      </c>
      <c r="L52" s="1">
        <f>VLOOKUP(A52,'[11]1981-1983'!$A$285:$C$394,3,0)</f>
        <v>7465677</v>
      </c>
      <c r="M52" s="1">
        <f>VLOOKUP(A52,'[12]1984-1986'!$A$237:$C$346,3,0)</f>
        <v>6049483</v>
      </c>
      <c r="N52" s="1">
        <f>VLOOKUP(A52,'[13]1987-1990'!$A$215:$C$324,3,0)</f>
        <v>13566825</v>
      </c>
      <c r="O52" s="1">
        <f>VLOOKUP(A52,'[14]1991-1993'!$A$125:$C$234,3,0)</f>
        <v>9629585</v>
      </c>
      <c r="P52" s="1">
        <f t="shared" si="0"/>
        <v>115578200</v>
      </c>
      <c r="Q52" s="1"/>
      <c r="R52" s="1">
        <f>VLOOKUP(A52,[15]jan!$A$66:$C$175,3,0)</f>
        <v>1340116</v>
      </c>
      <c r="S52" s="1">
        <f>VLOOKUP(A52,[16]feb!$A$72:$C$180,3,0)</f>
        <v>275419</v>
      </c>
      <c r="T52" s="1">
        <f>VLOOKUP(A52,[17]march!$A$58:$C$165,3,0)</f>
        <v>632547</v>
      </c>
      <c r="U52">
        <f>VLOOKUP(A52,[18]apr!$A$71:$C$177,3,0)</f>
        <v>557112</v>
      </c>
      <c r="V52" s="1">
        <f>VLOOKUP(A52,[19]may!$A$56:$D$161,3,0)</f>
        <v>511826</v>
      </c>
      <c r="W52">
        <f>VLOOKUP(A52,[20]june!$A$55:$C$159,3,0)</f>
        <v>476142</v>
      </c>
      <c r="X52">
        <f>VLOOKUP($A52,[21]july!$A$71:$C$174,3,0)</f>
        <v>491301</v>
      </c>
      <c r="Y52">
        <f>VLOOKUP($A52,[22]august!$A$55:$C$157,3,0)</f>
        <v>534626</v>
      </c>
      <c r="Z52">
        <f>VLOOKUP(A52,[23]sept!$A$59:$C$160,3,0)</f>
        <v>644597</v>
      </c>
      <c r="AA52">
        <f>VLOOKUP(A52,[24]oct!$A$54:$C$154,3,0)</f>
        <v>514947</v>
      </c>
      <c r="AB52">
        <f>VLOOKUP(A52,[25]nov!$A$55:$C$154,3,0)</f>
        <v>2429232</v>
      </c>
      <c r="AC52">
        <f>VLOOKUP(A52,[26]dec!$A$64:$C$162,3,0)</f>
        <v>595308</v>
      </c>
      <c r="AD52">
        <f>VLOOKUP(A52,[27]jan!$A$71:$C$165,3,0)</f>
        <v>720069</v>
      </c>
      <c r="AE52">
        <f>VLOOKUP(A52,[28]feb!$A$55:$C$148,3,0)</f>
        <v>462110</v>
      </c>
      <c r="AF52">
        <f>VLOOKUP(A52,[29]march!$A$62:$C$154,3,0)</f>
        <v>530602</v>
      </c>
      <c r="AG52">
        <f>VLOOKUP(A52,[30]apr!$A$66:$C$157,3,0)</f>
        <v>691804</v>
      </c>
      <c r="AH52">
        <f>VLOOKUP(A52,[31]may!$A$54:$C$144,3,0)</f>
        <v>838674</v>
      </c>
      <c r="AI52">
        <f>VLOOKUP(A52,[32]june!$A$63:$C$152,3,0)</f>
        <v>789792</v>
      </c>
      <c r="AJ52">
        <f>VLOOKUP(A52,[33]july!$A$64:$C$152,3,0)</f>
        <v>854704</v>
      </c>
      <c r="AK52">
        <f>VLOOKUP(A52,[34]august!$A$54:$C$141,3,0)</f>
        <v>622536</v>
      </c>
      <c r="AL52">
        <f>VLOOKUP(A52,[35]sept!$A$55:$C$141,3,0)</f>
        <v>353643</v>
      </c>
      <c r="AM52">
        <f>VLOOKUP(A52,[36]oct!$A$65:$C$150,3,0)</f>
        <v>1169768</v>
      </c>
      <c r="AN52">
        <f>VLOOKUP(A52,[37]novemeber!$A$63:$C$147,3,0)</f>
        <v>883253</v>
      </c>
      <c r="AO52">
        <f>VLOOKUP(A52,[38]dec!$A$53:$C$136,3,0)</f>
        <v>456628</v>
      </c>
      <c r="AP52">
        <f>VLOOKUP(A52,[39]jan!$A$56:$C$135,3,0)</f>
        <v>765893</v>
      </c>
      <c r="AQ52">
        <f>VLOOKUP(A52,[40]feb!$A$80:$C$158,3,0)</f>
        <v>551781</v>
      </c>
      <c r="AR52">
        <f>VLOOKUP(A52,[41]march!$A$63:$C$140,3,0)</f>
        <v>1277966</v>
      </c>
      <c r="AS52">
        <f>VLOOKUP(A52,[42]april!$A$64:$C$140,3,0)</f>
        <v>941214</v>
      </c>
      <c r="AT52">
        <f>VLOOKUP(A52,[43]may!$A$70:$C$145,3,0)</f>
        <v>932424</v>
      </c>
      <c r="AU52">
        <f>VLOOKUP(A52,[44]june!$A$70:$C$144,3,0)</f>
        <v>840881</v>
      </c>
      <c r="AV52">
        <f>VLOOKUP(A52,[45]july!$A$65:$C$138,3,0)</f>
        <v>615606</v>
      </c>
      <c r="AW52">
        <f>VLOOKUP(A52,[46]aug!$A$66:$C$138,3,0)</f>
        <v>1050394</v>
      </c>
      <c r="AX52">
        <f>VLOOKUP(A52,[47]sept!$A$59:$C$130,3,0)</f>
        <v>1264021</v>
      </c>
      <c r="AY52">
        <f>VLOOKUP(A52,[48]oct!$A$63:$C$133,3,0)</f>
        <v>1073640</v>
      </c>
      <c r="AZ52">
        <f>VLOOKUP(A52,[49]nov!$A$62:$C$131,3,0)</f>
        <v>1201744</v>
      </c>
      <c r="BA52">
        <f>VLOOKUP(A52,[50]dec!$A$64:$C$132,3,0)</f>
        <v>1415746</v>
      </c>
      <c r="BB52">
        <f>VLOOKUP(A52,[51]jan!$A$72:$C$136,3,0)</f>
        <v>821759</v>
      </c>
      <c r="BC52">
        <f>VLOOKUP(A52,[52]feb!$A$69:$C$132,3,0)</f>
        <v>765769</v>
      </c>
      <c r="BD52">
        <f>VLOOKUP(A52,[53]mar!$A$68:$C$130,3,0)</f>
        <v>1146462</v>
      </c>
      <c r="BE52">
        <f>VLOOKUP(A52,[54]apr!$A$69:$C$130,3,0)</f>
        <v>1597670</v>
      </c>
      <c r="BF52">
        <f>VLOOKUP(A52,[55]may!$A$145:$C$205,3,0)</f>
        <v>1810018</v>
      </c>
      <c r="BG52">
        <f>VLOOKUP(A52,[56]june!$A$49:$C$108,3,0)</f>
        <v>1510314</v>
      </c>
      <c r="BH52">
        <f>VLOOKUP(A52,[57]july!$A$66:$C$124,3,0)</f>
        <v>1660190</v>
      </c>
      <c r="BI52">
        <f>VLOOKUP(A52,[58]aug!$A$52:$C$109,3,0)</f>
        <v>1170004</v>
      </c>
      <c r="BJ52">
        <f>VLOOKUP(A52,[59]sept!$A$69:$C$125,3,0)</f>
        <v>1973913</v>
      </c>
      <c r="BK52">
        <f>VLOOKUP(A52,[60]oct!$A$57:$C$112,3,0)</f>
        <v>1821133</v>
      </c>
      <c r="BL52">
        <f>VLOOKUP(A52,[61]nov!$A$35:$C$89,3,0)</f>
        <v>2274011</v>
      </c>
      <c r="BM52">
        <f>VLOOKUP(A52,[62]dec!$A$58:$C$111,3,0)</f>
        <v>1765845</v>
      </c>
      <c r="BN52">
        <f>VLOOKUP(A52,[63]jan!$A$88:$C$137,3,0)</f>
        <v>2079378</v>
      </c>
      <c r="BO52">
        <f>VLOOKUP(A52,[64]feb!$A$60:$C$108,3,0)</f>
        <v>1756880</v>
      </c>
      <c r="BP52">
        <f>VLOOKUP(A52,[65]mar!$A$48:$C$95,3,0)</f>
        <v>1776095</v>
      </c>
    </row>
    <row r="53" spans="1:80" x14ac:dyDescent="0.2">
      <c r="A53" s="10">
        <v>35886</v>
      </c>
      <c r="B53" s="1">
        <f>VLOOKUP(A53,'[1]1850-1930'!$A$648:$C$757,3,0)</f>
        <v>65214</v>
      </c>
      <c r="C53" s="1">
        <f>VLOOKUP($A53,'[2]1931-1950'!$A$648:$C$757,3,0)</f>
        <v>20182179</v>
      </c>
      <c r="D53" s="1">
        <f>VLOOKUP(A53,'[3]1951-1956'!$A$648:$C$757,3,0)</f>
        <v>6768951</v>
      </c>
      <c r="E53" s="1">
        <f>VLOOKUP(A53,'[4]1957-1960'!$A$648:$C$757,3,0)</f>
        <v>4019629</v>
      </c>
      <c r="F53" s="13">
        <f>VLOOKUP(A53,'[5]1961-1965'!$A$600:$C$709,3,0)</f>
        <v>7113609</v>
      </c>
      <c r="G53" s="1">
        <f>VLOOKUP(A53,'[6]1966-1968'!$A$520:$C$629,3,0)</f>
        <v>7062248</v>
      </c>
      <c r="H53" s="1">
        <f>VLOOKUP(A53,'[7]1969-1970'!$A$472:$C$581,3,0)</f>
        <v>7650075</v>
      </c>
      <c r="I53" s="1">
        <f>VLOOKUP(A53,'[8]1971-1973'!$A$448:$C$557,3,0)</f>
        <v>5018115</v>
      </c>
      <c r="J53" s="1">
        <f>VLOOKUP(A53,'[9]1974-1977'!$A$402:$C$511,3,0)</f>
        <v>10434484</v>
      </c>
      <c r="K53" s="1">
        <f>VLOOKUP(A53,'[10]1978-1980'!$A$328:$C$437,3,0)</f>
        <v>7174037</v>
      </c>
      <c r="L53" s="1">
        <f>VLOOKUP(A53,'[11]1981-1983'!$A$285:$C$394,3,0)</f>
        <v>7231235</v>
      </c>
      <c r="M53" s="1">
        <f>VLOOKUP(A53,'[12]1984-1986'!$A$237:$C$346,3,0)</f>
        <v>5978178</v>
      </c>
      <c r="N53" s="1">
        <f>VLOOKUP(A53,'[13]1987-1990'!$A$215:$C$324,3,0)</f>
        <v>13078129</v>
      </c>
      <c r="O53" s="1">
        <f>VLOOKUP(A53,'[14]1991-1993'!$A$125:$C$234,3,0)</f>
        <v>9194865</v>
      </c>
      <c r="P53" s="1">
        <f t="shared" si="0"/>
        <v>110970948</v>
      </c>
      <c r="Q53" s="1"/>
      <c r="R53" s="1">
        <f>VLOOKUP(A53,[15]jan!$A$66:$C$175,3,0)</f>
        <v>1237064</v>
      </c>
      <c r="S53" s="1">
        <f>VLOOKUP(A53,[16]feb!$A$72:$C$180,3,0)</f>
        <v>256221</v>
      </c>
      <c r="T53" s="1">
        <f>VLOOKUP(A53,[17]march!$A$58:$C$165,3,0)</f>
        <v>598909</v>
      </c>
      <c r="U53">
        <f>VLOOKUP(A53,[18]apr!$A$71:$C$177,3,0)</f>
        <v>515498</v>
      </c>
      <c r="V53" s="1">
        <f>VLOOKUP(A53,[19]may!$A$56:$D$161,3,0)</f>
        <v>488551</v>
      </c>
      <c r="W53">
        <f>VLOOKUP(A53,[20]june!$A$55:$C$159,3,0)</f>
        <v>432042</v>
      </c>
      <c r="X53">
        <f>VLOOKUP($A53,[21]july!$A$71:$C$174,3,0)</f>
        <v>468259</v>
      </c>
      <c r="Y53">
        <f>VLOOKUP($A53,[22]august!$A$55:$C$157,3,0)</f>
        <v>511215</v>
      </c>
      <c r="Z53">
        <f>VLOOKUP(A53,[23]sept!$A$59:$C$160,3,0)</f>
        <v>621953</v>
      </c>
      <c r="AA53">
        <f>VLOOKUP(A53,[24]oct!$A$54:$C$154,3,0)</f>
        <v>477933</v>
      </c>
      <c r="AB53">
        <f>VLOOKUP(A53,[25]nov!$A$55:$C$154,3,0)</f>
        <v>2335831</v>
      </c>
      <c r="AC53">
        <f>VLOOKUP(A53,[26]dec!$A$64:$C$162,3,0)</f>
        <v>550036</v>
      </c>
      <c r="AD53">
        <f>VLOOKUP(A53,[27]jan!$A$71:$C$165,3,0)</f>
        <v>716328</v>
      </c>
      <c r="AE53">
        <f>VLOOKUP(A53,[28]feb!$A$55:$C$148,3,0)</f>
        <v>429633</v>
      </c>
      <c r="AF53">
        <f>VLOOKUP(A53,[29]march!$A$62:$C$154,3,0)</f>
        <v>505641</v>
      </c>
      <c r="AG53">
        <f>VLOOKUP(A53,[30]apr!$A$66:$C$157,3,0)</f>
        <v>675215</v>
      </c>
      <c r="AH53">
        <f>VLOOKUP(A53,[31]may!$A$54:$C$144,3,0)</f>
        <v>781701</v>
      </c>
      <c r="AI53">
        <f>VLOOKUP(A53,[32]june!$A$63:$C$152,3,0)</f>
        <v>762167</v>
      </c>
      <c r="AJ53">
        <f>VLOOKUP(A53,[33]july!$A$64:$C$152,3,0)</f>
        <v>820712</v>
      </c>
      <c r="AK53">
        <f>VLOOKUP(A53,[34]august!$A$54:$C$141,3,0)</f>
        <v>623870</v>
      </c>
      <c r="AL53">
        <f>VLOOKUP(A53,[35]sept!$A$55:$C$141,3,0)</f>
        <v>362561</v>
      </c>
      <c r="AM53">
        <f>VLOOKUP(A53,[36]oct!$A$65:$C$150,3,0)</f>
        <v>1121687</v>
      </c>
      <c r="AN53">
        <f>VLOOKUP(A53,[37]novemeber!$A$63:$C$147,3,0)</f>
        <v>876194</v>
      </c>
      <c r="AO53">
        <f>VLOOKUP(A53,[38]dec!$A$53:$C$136,3,0)</f>
        <v>430508</v>
      </c>
      <c r="AP53">
        <f>VLOOKUP(A53,[39]jan!$A$56:$C$135,3,0)</f>
        <v>739387</v>
      </c>
      <c r="AQ53">
        <f>VLOOKUP(A53,[40]feb!$A$80:$C$158,3,0)</f>
        <v>517314</v>
      </c>
      <c r="AR53">
        <f>VLOOKUP(A53,[41]march!$A$63:$C$140,3,0)</f>
        <v>1279121</v>
      </c>
      <c r="AS53">
        <f>VLOOKUP(A53,[42]april!$A$64:$C$140,3,0)</f>
        <v>849635</v>
      </c>
      <c r="AT53">
        <f>VLOOKUP(A53,[43]may!$A$70:$C$145,3,0)</f>
        <v>927761</v>
      </c>
      <c r="AU53">
        <f>VLOOKUP(A53,[44]june!$A$70:$C$144,3,0)</f>
        <v>800123</v>
      </c>
      <c r="AV53">
        <f>VLOOKUP(A53,[45]july!$A$65:$C$138,3,0)</f>
        <v>570501</v>
      </c>
      <c r="AW53">
        <f>VLOOKUP(A53,[46]aug!$A$66:$C$138,3,0)</f>
        <v>997680</v>
      </c>
      <c r="AX53">
        <f>VLOOKUP(A53,[47]sept!$A$59:$C$130,3,0)</f>
        <v>1270813</v>
      </c>
      <c r="AY53">
        <f>VLOOKUP(A53,[48]oct!$A$63:$C$133,3,0)</f>
        <v>1000855</v>
      </c>
      <c r="AZ53">
        <f>VLOOKUP(A53,[49]nov!$A$62:$C$131,3,0)</f>
        <v>1146108</v>
      </c>
      <c r="BA53">
        <f>VLOOKUP(A53,[50]dec!$A$64:$C$132,3,0)</f>
        <v>1319662</v>
      </c>
      <c r="BB53">
        <f>VLOOKUP(A53,[51]jan!$A$72:$C$136,3,0)</f>
        <v>590355</v>
      </c>
      <c r="BC53">
        <f>VLOOKUP(A53,[52]feb!$A$69:$C$132,3,0)</f>
        <v>803888</v>
      </c>
      <c r="BD53">
        <f>VLOOKUP(A53,[53]mar!$A$68:$C$130,3,0)</f>
        <v>1079683</v>
      </c>
      <c r="BE53">
        <f>VLOOKUP(A53,[54]apr!$A$69:$C$130,3,0)</f>
        <v>1515117</v>
      </c>
      <c r="BF53">
        <f>VLOOKUP(A53,[55]may!$A$145:$C$205,3,0)</f>
        <v>1677264</v>
      </c>
      <c r="BG53">
        <f>VLOOKUP(A53,[56]june!$A$49:$C$108,3,0)</f>
        <v>1411288</v>
      </c>
      <c r="BH53">
        <f>VLOOKUP(A53,[57]july!$A$66:$C$124,3,0)</f>
        <v>1497828</v>
      </c>
      <c r="BI53">
        <f>VLOOKUP(A53,[58]aug!$A$52:$C$109,3,0)</f>
        <v>1114502</v>
      </c>
      <c r="BJ53">
        <f>VLOOKUP(A53,[59]sept!$A$69:$C$125,3,0)</f>
        <v>1722571</v>
      </c>
      <c r="BK53">
        <f>VLOOKUP(A53,[60]oct!$A$57:$C$112,3,0)</f>
        <v>1614508</v>
      </c>
      <c r="BL53">
        <f>VLOOKUP(A53,[61]nov!$A$35:$C$89,3,0)</f>
        <v>1987600</v>
      </c>
      <c r="BM53">
        <f>VLOOKUP(A53,[62]dec!$A$58:$C$111,3,0)</f>
        <v>1633668</v>
      </c>
      <c r="BN53">
        <f>VLOOKUP(A53,[63]jan!$A$88:$C$137,3,0)</f>
        <v>1932884</v>
      </c>
      <c r="BO53">
        <f>VLOOKUP(A53,[64]feb!$A$60:$C$108,3,0)</f>
        <v>1818443</v>
      </c>
      <c r="BP53">
        <f>VLOOKUP(A53,[65]mar!$A$48:$C$95,3,0)</f>
        <v>2661895</v>
      </c>
      <c r="BQ53">
        <f>VLOOKUP(A53,[66]apr!$A$57:$C$103,3,0)</f>
        <v>1265054</v>
      </c>
    </row>
    <row r="54" spans="1:80" x14ac:dyDescent="0.2">
      <c r="A54" s="10">
        <v>35916</v>
      </c>
      <c r="B54" s="1">
        <f>VLOOKUP(A54,'[1]1850-1930'!$A$648:$C$757,3,0)</f>
        <v>135262</v>
      </c>
      <c r="C54" s="1">
        <f>VLOOKUP($A54,'[2]1931-1950'!$A$648:$C$757,3,0)</f>
        <v>20885015</v>
      </c>
      <c r="D54" s="1">
        <f>VLOOKUP(A54,'[3]1951-1956'!$A$648:$C$757,3,0)</f>
        <v>8024128</v>
      </c>
      <c r="E54" s="1">
        <f>VLOOKUP(A54,'[4]1957-1960'!$A$648:$C$757,3,0)</f>
        <v>4325727</v>
      </c>
      <c r="F54" s="13">
        <f>VLOOKUP(A54,'[5]1961-1965'!$A$600:$C$709,3,0)</f>
        <v>7643128</v>
      </c>
      <c r="G54" s="1">
        <f>VLOOKUP(A54,'[6]1966-1968'!$A$520:$C$629,3,0)</f>
        <v>7316756</v>
      </c>
      <c r="H54" s="1">
        <f>VLOOKUP(A54,'[7]1969-1970'!$A$472:$C$581,3,0)</f>
        <v>7954362</v>
      </c>
      <c r="I54" s="1">
        <f>VLOOKUP(A54,'[8]1971-1973'!$A$448:$C$557,3,0)</f>
        <v>5149666</v>
      </c>
      <c r="J54" s="1">
        <f>VLOOKUP(A54,'[9]1974-1977'!$A$402:$C$511,3,0)</f>
        <v>10573221</v>
      </c>
      <c r="K54" s="1">
        <f>VLOOKUP(A54,'[10]1978-1980'!$A$328:$C$437,3,0)</f>
        <v>7463183</v>
      </c>
      <c r="L54" s="1">
        <f>VLOOKUP(A54,'[11]1981-1983'!$A$285:$C$394,3,0)</f>
        <v>7378733</v>
      </c>
      <c r="M54" s="1">
        <f>VLOOKUP(A54,'[12]1984-1986'!$A$237:$C$346,3,0)</f>
        <v>6038737</v>
      </c>
      <c r="N54" s="1">
        <f>VLOOKUP(A54,'[13]1987-1990'!$A$215:$C$324,3,0)</f>
        <v>13245589</v>
      </c>
      <c r="O54" s="1">
        <f>VLOOKUP(A54,'[14]1991-1993'!$A$125:$C$234,3,0)</f>
        <v>9355286</v>
      </c>
      <c r="P54" s="1">
        <f t="shared" si="0"/>
        <v>115488793</v>
      </c>
      <c r="Q54" s="1"/>
      <c r="R54" s="1">
        <f>VLOOKUP(A54,[15]jan!$A$66:$C$175,3,0)</f>
        <v>1257832</v>
      </c>
      <c r="S54" s="1">
        <f>VLOOKUP(A54,[16]feb!$A$72:$C$180,3,0)</f>
        <v>283510</v>
      </c>
      <c r="T54" s="1">
        <f>VLOOKUP(A54,[17]march!$A$58:$C$165,3,0)</f>
        <v>615363</v>
      </c>
      <c r="U54">
        <f>VLOOKUP(A54,[18]apr!$A$71:$C$177,3,0)</f>
        <v>530717</v>
      </c>
      <c r="V54" s="1">
        <f>VLOOKUP(A54,[19]may!$A$56:$D$161,3,0)</f>
        <v>513998</v>
      </c>
      <c r="W54">
        <f>VLOOKUP(A54,[20]june!$A$55:$C$159,3,0)</f>
        <v>443900</v>
      </c>
      <c r="X54">
        <f>VLOOKUP($A54,[21]july!$A$71:$C$174,3,0)</f>
        <v>469753</v>
      </c>
      <c r="Y54">
        <f>VLOOKUP($A54,[22]august!$A$55:$C$157,3,0)</f>
        <v>520693</v>
      </c>
      <c r="Z54">
        <f>VLOOKUP(A54,[23]sept!$A$59:$C$160,3,0)</f>
        <v>640470</v>
      </c>
      <c r="AA54">
        <f>VLOOKUP(A54,[24]oct!$A$54:$C$154,3,0)</f>
        <v>498108</v>
      </c>
      <c r="AB54">
        <f>VLOOKUP(A54,[25]nov!$A$55:$C$154,3,0)</f>
        <v>2409716</v>
      </c>
      <c r="AC54">
        <f>VLOOKUP(A54,[26]dec!$A$64:$C$162,3,0)</f>
        <v>566792</v>
      </c>
      <c r="AD54">
        <f>VLOOKUP(A54,[27]jan!$A$71:$C$165,3,0)</f>
        <v>729596</v>
      </c>
      <c r="AE54">
        <f>VLOOKUP(A54,[28]feb!$A$55:$C$148,3,0)</f>
        <v>441469</v>
      </c>
      <c r="AF54">
        <f>VLOOKUP(A54,[29]march!$A$62:$C$154,3,0)</f>
        <v>517767</v>
      </c>
      <c r="AG54">
        <f>VLOOKUP(A54,[30]apr!$A$66:$C$157,3,0)</f>
        <v>688489</v>
      </c>
      <c r="AH54">
        <f>VLOOKUP(A54,[31]may!$A$54:$C$144,3,0)</f>
        <v>788047</v>
      </c>
      <c r="AI54">
        <f>VLOOKUP(A54,[32]june!$A$63:$C$152,3,0)</f>
        <v>725856</v>
      </c>
      <c r="AJ54">
        <f>VLOOKUP(A54,[33]july!$A$64:$C$152,3,0)</f>
        <v>818773</v>
      </c>
      <c r="AK54">
        <f>VLOOKUP(A54,[34]august!$A$54:$C$141,3,0)</f>
        <v>611299</v>
      </c>
      <c r="AL54">
        <f>VLOOKUP(A54,[35]sept!$A$55:$C$141,3,0)</f>
        <v>349776</v>
      </c>
      <c r="AM54">
        <f>VLOOKUP(A54,[36]oct!$A$65:$C$150,3,0)</f>
        <v>1155259</v>
      </c>
      <c r="AN54">
        <f>VLOOKUP(A54,[37]novemeber!$A$63:$C$147,3,0)</f>
        <v>931435</v>
      </c>
      <c r="AO54">
        <f>VLOOKUP(A54,[38]dec!$A$53:$C$136,3,0)</f>
        <v>414046</v>
      </c>
      <c r="AP54">
        <f>VLOOKUP(A54,[39]jan!$A$56:$C$135,3,0)</f>
        <v>742287</v>
      </c>
      <c r="AQ54">
        <f>VLOOKUP(A54,[40]feb!$A$80:$C$158,3,0)</f>
        <v>530300</v>
      </c>
      <c r="AR54">
        <f>VLOOKUP(A54,[41]march!$A$63:$C$140,3,0)</f>
        <v>1259563</v>
      </c>
      <c r="AS54">
        <f>VLOOKUP(A54,[42]april!$A$64:$C$140,3,0)</f>
        <v>836989</v>
      </c>
      <c r="AT54">
        <f>VLOOKUP(A54,[43]may!$A$70:$C$145,3,0)</f>
        <v>918574</v>
      </c>
      <c r="AU54">
        <f>VLOOKUP(A54,[44]june!$A$70:$C$144,3,0)</f>
        <v>831709</v>
      </c>
      <c r="AV54">
        <f>VLOOKUP(A54,[45]july!$A$65:$C$138,3,0)</f>
        <v>598621</v>
      </c>
      <c r="AW54">
        <f>VLOOKUP(A54,[46]aug!$A$66:$C$138,3,0)</f>
        <v>986255</v>
      </c>
      <c r="AX54">
        <f>VLOOKUP(A54,[47]sept!$A$59:$C$130,3,0)</f>
        <v>1244694</v>
      </c>
      <c r="AY54">
        <f>VLOOKUP(A54,[48]oct!$A$63:$C$133,3,0)</f>
        <v>1034862</v>
      </c>
      <c r="AZ54">
        <f>VLOOKUP(A54,[49]nov!$A$62:$C$131,3,0)</f>
        <v>1140257</v>
      </c>
      <c r="BA54">
        <f>VLOOKUP(A54,[50]dec!$A$64:$C$132,3,0)</f>
        <v>1330170</v>
      </c>
      <c r="BB54">
        <f>VLOOKUP(A54,[51]jan!$A$72:$C$136,3,0)</f>
        <v>731634</v>
      </c>
      <c r="BC54">
        <f>VLOOKUP(A54,[52]feb!$A$69:$C$132,3,0)</f>
        <v>918330</v>
      </c>
      <c r="BD54">
        <f>VLOOKUP(A54,[53]mar!$A$68:$C$130,3,0)</f>
        <v>1102237</v>
      </c>
      <c r="BE54">
        <f>VLOOKUP(A54,[54]apr!$A$69:$C$130,3,0)</f>
        <v>1541361</v>
      </c>
      <c r="BF54">
        <f>VLOOKUP(A54,[55]may!$A$145:$C$205,3,0)</f>
        <v>1605591</v>
      </c>
      <c r="BG54">
        <f>VLOOKUP(A54,[56]june!$A$49:$C$108,3,0)</f>
        <v>1384736</v>
      </c>
      <c r="BH54">
        <f>VLOOKUP(A54,[57]july!$A$66:$C$124,3,0)</f>
        <v>1530982</v>
      </c>
      <c r="BI54">
        <f>VLOOKUP(A54,[58]aug!$A$52:$C$109,3,0)</f>
        <v>1036162</v>
      </c>
      <c r="BJ54">
        <f>VLOOKUP(A54,[59]sept!$A$69:$C$125,3,0)</f>
        <v>1795530</v>
      </c>
      <c r="BK54">
        <f>VLOOKUP(A54,[60]oct!$A$57:$C$112,3,0)</f>
        <v>1591007</v>
      </c>
      <c r="BL54">
        <f>VLOOKUP(A54,[61]nov!$A$35:$C$89,3,0)</f>
        <v>1973590</v>
      </c>
      <c r="BM54">
        <f>VLOOKUP(A54,[62]dec!$A$58:$C$111,3,0)</f>
        <v>1629496</v>
      </c>
      <c r="BN54">
        <f>VLOOKUP(A54,[63]jan!$A$88:$C$137,3,0)</f>
        <v>1862913</v>
      </c>
      <c r="BO54">
        <f>VLOOKUP(A54,[64]feb!$A$60:$C$108,3,0)</f>
        <v>1724022</v>
      </c>
      <c r="BP54">
        <f>VLOOKUP(A54,[65]mar!$A$48:$C$95,3,0)</f>
        <v>2719639</v>
      </c>
      <c r="BQ54">
        <f>VLOOKUP(A54,[66]apr!$A$57:$C$103,3,0)</f>
        <v>1930411</v>
      </c>
      <c r="BR54">
        <f>VLOOKUP(A54,[67]may!$A$48:$C$93,3,0)</f>
        <v>1199738</v>
      </c>
    </row>
    <row r="55" spans="1:80" x14ac:dyDescent="0.2">
      <c r="A55" s="10">
        <v>35947</v>
      </c>
      <c r="B55" s="1">
        <f>VLOOKUP(A55,'[1]1850-1930'!$A$648:$C$757,3,0)</f>
        <v>143074</v>
      </c>
      <c r="C55" s="1">
        <f>VLOOKUP($A55,'[2]1931-1950'!$A$648:$C$757,3,0)</f>
        <v>21186353</v>
      </c>
      <c r="D55" s="1">
        <f>VLOOKUP(A55,'[3]1951-1956'!$A$648:$C$757,3,0)</f>
        <v>7247802</v>
      </c>
      <c r="E55" s="1">
        <f>VLOOKUP(A55,'[4]1957-1960'!$A$648:$C$757,3,0)</f>
        <v>3927141</v>
      </c>
      <c r="F55" s="13">
        <f>VLOOKUP(A55,'[5]1961-1965'!$A$600:$C$709,3,0)</f>
        <v>7350957</v>
      </c>
      <c r="G55" s="1">
        <f>VLOOKUP(A55,'[6]1966-1968'!$A$520:$C$629,3,0)</f>
        <v>6940877</v>
      </c>
      <c r="H55" s="1">
        <f>VLOOKUP(A55,'[7]1969-1970'!$A$472:$C$581,3,0)</f>
        <v>7655418</v>
      </c>
      <c r="I55" s="1">
        <f>VLOOKUP(A55,'[8]1971-1973'!$A$448:$C$557,3,0)</f>
        <v>4926118</v>
      </c>
      <c r="J55" s="1">
        <f>VLOOKUP(A55,'[9]1974-1977'!$A$402:$C$511,3,0)</f>
        <v>10337572</v>
      </c>
      <c r="K55" s="1">
        <f>VLOOKUP(A55,'[10]1978-1980'!$A$328:$C$437,3,0)</f>
        <v>6884686</v>
      </c>
      <c r="L55" s="1">
        <f>VLOOKUP(A55,'[11]1981-1983'!$A$285:$C$394,3,0)</f>
        <v>7061676</v>
      </c>
      <c r="M55" s="1">
        <f>VLOOKUP(A55,'[12]1984-1986'!$A$237:$C$346,3,0)</f>
        <v>5828451</v>
      </c>
      <c r="N55" s="1">
        <f>VLOOKUP(A55,'[13]1987-1990'!$A$215:$C$324,3,0)</f>
        <v>12568780</v>
      </c>
      <c r="O55" s="1">
        <f>VLOOKUP(A55,'[14]1991-1993'!$A$125:$C$234,3,0)</f>
        <v>8815639</v>
      </c>
      <c r="P55" s="1">
        <f t="shared" si="0"/>
        <v>110874544</v>
      </c>
      <c r="Q55" s="1"/>
      <c r="R55" s="1">
        <f>VLOOKUP(A55,[15]jan!$A$66:$C$175,3,0)</f>
        <v>1256535</v>
      </c>
      <c r="S55" s="1">
        <f>VLOOKUP(A55,[16]feb!$A$72:$C$180,3,0)</f>
        <v>251628</v>
      </c>
      <c r="T55" s="1">
        <f>VLOOKUP(A55,[17]march!$A$58:$C$165,3,0)</f>
        <v>571754</v>
      </c>
      <c r="U55">
        <f>VLOOKUP(A55,[18]apr!$A$71:$C$177,3,0)</f>
        <v>509761</v>
      </c>
      <c r="V55" s="1">
        <f>VLOOKUP(A55,[19]may!$A$56:$D$161,3,0)</f>
        <v>438659</v>
      </c>
      <c r="W55">
        <f>VLOOKUP(A55,[20]june!$A$55:$C$159,3,0)</f>
        <v>439591</v>
      </c>
      <c r="X55">
        <f>VLOOKUP($A55,[21]july!$A$71:$C$174,3,0)</f>
        <v>432143</v>
      </c>
      <c r="Y55">
        <f>VLOOKUP($A55,[22]august!$A$55:$C$157,3,0)</f>
        <v>493423</v>
      </c>
      <c r="Z55">
        <f>VLOOKUP(A55,[23]sept!$A$59:$C$160,3,0)</f>
        <v>605163</v>
      </c>
      <c r="AA55">
        <f>VLOOKUP(A55,[24]oct!$A$54:$C$154,3,0)</f>
        <v>475590</v>
      </c>
      <c r="AB55">
        <f>VLOOKUP(A55,[25]nov!$A$55:$C$154,3,0)</f>
        <v>2239934</v>
      </c>
      <c r="AC55">
        <f>VLOOKUP(A55,[26]dec!$A$64:$C$162,3,0)</f>
        <v>543803</v>
      </c>
      <c r="AD55">
        <f>VLOOKUP(A55,[27]jan!$A$71:$C$165,3,0)</f>
        <v>691510</v>
      </c>
      <c r="AE55">
        <f>VLOOKUP(A55,[28]feb!$A$55:$C$148,3,0)</f>
        <v>416531</v>
      </c>
      <c r="AF55">
        <f>VLOOKUP(A55,[29]march!$A$62:$C$154,3,0)</f>
        <v>511356</v>
      </c>
      <c r="AG55">
        <f>VLOOKUP(A55,[30]apr!$A$66:$C$157,3,0)</f>
        <v>659327</v>
      </c>
      <c r="AH55">
        <f>VLOOKUP(A55,[31]may!$A$54:$C$144,3,0)</f>
        <v>746892</v>
      </c>
      <c r="AI55">
        <f>VLOOKUP(A55,[32]june!$A$63:$C$152,3,0)</f>
        <v>672411</v>
      </c>
      <c r="AJ55">
        <f>VLOOKUP(A55,[33]july!$A$64:$C$152,3,0)</f>
        <v>737621</v>
      </c>
      <c r="AK55">
        <f>VLOOKUP(A55,[34]august!$A$54:$C$141,3,0)</f>
        <v>565879</v>
      </c>
      <c r="AL55">
        <f>VLOOKUP(A55,[35]sept!$A$55:$C$141,3,0)</f>
        <v>319549</v>
      </c>
      <c r="AM55">
        <f>VLOOKUP(A55,[36]oct!$A$65:$C$150,3,0)</f>
        <v>1106751</v>
      </c>
      <c r="AN55">
        <f>VLOOKUP(A55,[37]novemeber!$A$63:$C$147,3,0)</f>
        <v>865109</v>
      </c>
      <c r="AO55">
        <f>VLOOKUP(A55,[38]dec!$A$53:$C$136,3,0)</f>
        <v>394848</v>
      </c>
      <c r="AP55">
        <f>VLOOKUP(A55,[39]jan!$A$56:$C$135,3,0)</f>
        <v>688267</v>
      </c>
      <c r="AQ55">
        <f>VLOOKUP(A55,[40]feb!$A$80:$C$158,3,0)</f>
        <v>482410</v>
      </c>
      <c r="AR55">
        <f>VLOOKUP(A55,[41]march!$A$63:$C$140,3,0)</f>
        <v>1182345</v>
      </c>
      <c r="AS55">
        <f>VLOOKUP(A55,[42]april!$A$64:$C$140,3,0)</f>
        <v>825981</v>
      </c>
      <c r="AT55">
        <f>VLOOKUP(A55,[43]may!$A$70:$C$145,3,0)</f>
        <v>910119</v>
      </c>
      <c r="AU55">
        <f>VLOOKUP(A55,[44]june!$A$70:$C$144,3,0)</f>
        <v>759532</v>
      </c>
      <c r="AV55">
        <f>VLOOKUP(A55,[45]july!$A$65:$C$138,3,0)</f>
        <v>570576</v>
      </c>
      <c r="AW55">
        <f>VLOOKUP(A55,[46]aug!$A$66:$C$138,3,0)</f>
        <v>952541</v>
      </c>
      <c r="AX55">
        <f>VLOOKUP(A55,[47]sept!$A$59:$C$130,3,0)</f>
        <v>1193586</v>
      </c>
      <c r="AY55">
        <f>VLOOKUP(A55,[48]oct!$A$63:$C$133,3,0)</f>
        <v>945899</v>
      </c>
      <c r="AZ55">
        <f>VLOOKUP(A55,[49]nov!$A$62:$C$131,3,0)</f>
        <v>1024392</v>
      </c>
      <c r="BA55">
        <f>VLOOKUP(A55,[50]dec!$A$64:$C$132,3,0)</f>
        <v>1193872</v>
      </c>
      <c r="BB55">
        <f>VLOOKUP(A55,[51]jan!$A$72:$C$136,3,0)</f>
        <v>663472</v>
      </c>
      <c r="BC55">
        <f>VLOOKUP(A55,[52]feb!$A$69:$C$132,3,0)</f>
        <v>830452</v>
      </c>
      <c r="BD55">
        <f>VLOOKUP(A55,[53]mar!$A$68:$C$130,3,0)</f>
        <v>1018280</v>
      </c>
      <c r="BE55">
        <f>VLOOKUP(A55,[54]apr!$A$69:$C$130,3,0)</f>
        <v>1502817</v>
      </c>
      <c r="BF55">
        <f>VLOOKUP(A55,[55]may!$A$145:$C$205,3,0)</f>
        <v>1462658</v>
      </c>
      <c r="BG55">
        <f>VLOOKUP(A55,[56]june!$A$49:$C$108,3,0)</f>
        <v>1282720</v>
      </c>
      <c r="BH55">
        <f>VLOOKUP(A55,[57]july!$A$66:$C$124,3,0)</f>
        <v>1351065</v>
      </c>
      <c r="BI55">
        <f>VLOOKUP(A55,[58]aug!$A$52:$C$109,3,0)</f>
        <v>951278</v>
      </c>
      <c r="BJ55">
        <f>VLOOKUP(A55,[59]sept!$A$69:$C$125,3,0)</f>
        <v>1633999</v>
      </c>
      <c r="BK55">
        <f>VLOOKUP(A55,[60]oct!$A$57:$C$112,3,0)</f>
        <v>1411691</v>
      </c>
      <c r="BL55">
        <f>VLOOKUP(A55,[61]nov!$A$35:$C$89,3,0)</f>
        <v>1915391</v>
      </c>
      <c r="BM55">
        <f>VLOOKUP(A55,[62]dec!$A$58:$C$111,3,0)</f>
        <v>1476625</v>
      </c>
      <c r="BN55">
        <f>VLOOKUP(A55,[63]jan!$A$88:$C$137,3,0)</f>
        <v>1716110</v>
      </c>
      <c r="BO55">
        <f>VLOOKUP(A55,[64]feb!$A$60:$C$108,3,0)</f>
        <v>1399583</v>
      </c>
      <c r="BP55">
        <f>VLOOKUP(A55,[65]mar!$A$48:$C$95,3,0)</f>
        <v>2730824</v>
      </c>
      <c r="BQ55">
        <f>VLOOKUP(A55,[66]apr!$A$57:$C$103,3,0)</f>
        <v>1636046</v>
      </c>
      <c r="BR55">
        <f>VLOOKUP(A55,[67]may!$A$48:$C$93,3,0)</f>
        <v>2014085</v>
      </c>
      <c r="BS55">
        <f>VLOOKUP(A55,[68]june!$A$65:$C$109,3,0)</f>
        <v>941976</v>
      </c>
    </row>
    <row r="56" spans="1:80" x14ac:dyDescent="0.2">
      <c r="A56" s="10">
        <v>35977</v>
      </c>
      <c r="B56" s="1">
        <f>VLOOKUP(A56,'[1]1850-1930'!$A$648:$C$757,3,0)</f>
        <v>139913</v>
      </c>
      <c r="C56" s="1">
        <f>VLOOKUP($A56,'[2]1931-1950'!$A$648:$C$757,3,0)</f>
        <v>21331268</v>
      </c>
      <c r="D56" s="1">
        <f>VLOOKUP(A56,'[3]1951-1956'!$A$648:$C$757,3,0)</f>
        <v>8339134</v>
      </c>
      <c r="E56" s="1">
        <f>VLOOKUP(A56,'[4]1957-1960'!$A$648:$C$757,3,0)</f>
        <v>4185431</v>
      </c>
      <c r="F56" s="13">
        <f>VLOOKUP(A56,'[5]1961-1965'!$A$600:$C$709,3,0)</f>
        <v>7290826</v>
      </c>
      <c r="G56" s="1">
        <f>VLOOKUP(A56,'[6]1966-1968'!$A$520:$C$629,3,0)</f>
        <v>7082766</v>
      </c>
      <c r="H56" s="1">
        <f>VLOOKUP(A56,'[7]1969-1970'!$A$472:$C$581,3,0)</f>
        <v>7743415</v>
      </c>
      <c r="I56" s="1">
        <f>VLOOKUP(A56,'[8]1971-1973'!$A$448:$C$557,3,0)</f>
        <v>5111826</v>
      </c>
      <c r="J56" s="1">
        <f>VLOOKUP(A56,'[9]1974-1977'!$A$402:$C$511,3,0)</f>
        <v>10352130</v>
      </c>
      <c r="K56" s="1">
        <f>VLOOKUP(A56,'[10]1978-1980'!$A$328:$C$437,3,0)</f>
        <v>6752597</v>
      </c>
      <c r="L56" s="1">
        <f>VLOOKUP(A56,'[11]1981-1983'!$A$285:$C$394,3,0)</f>
        <v>7268025</v>
      </c>
      <c r="M56" s="1">
        <f>VLOOKUP(A56,'[12]1984-1986'!$A$237:$C$346,3,0)</f>
        <v>5856519</v>
      </c>
      <c r="N56" s="1">
        <f>VLOOKUP(A56,'[13]1987-1990'!$A$215:$C$324,3,0)</f>
        <v>12809706</v>
      </c>
      <c r="O56" s="1">
        <f>VLOOKUP(A56,'[14]1991-1993'!$A$125:$C$234,3,0)</f>
        <v>8816727</v>
      </c>
      <c r="P56" s="1">
        <f t="shared" si="0"/>
        <v>113080283</v>
      </c>
      <c r="Q56" s="1"/>
      <c r="R56" s="1">
        <f>VLOOKUP(A56,[15]jan!$A$66:$C$175,3,0)</f>
        <v>1261524</v>
      </c>
      <c r="S56" s="1">
        <f>VLOOKUP(A56,[16]feb!$A$72:$C$180,3,0)</f>
        <v>257154</v>
      </c>
      <c r="T56" s="1">
        <f>VLOOKUP(A56,[17]march!$A$58:$C$165,3,0)</f>
        <v>599355</v>
      </c>
      <c r="U56">
        <f>VLOOKUP(A56,[18]apr!$A$71:$C$177,3,0)</f>
        <v>525450</v>
      </c>
      <c r="V56" s="1">
        <f>VLOOKUP(A56,[19]may!$A$56:$D$161,3,0)</f>
        <v>427693</v>
      </c>
      <c r="W56">
        <f>VLOOKUP(A56,[20]june!$A$55:$C$159,3,0)</f>
        <v>403658</v>
      </c>
      <c r="X56">
        <f>VLOOKUP($A56,[21]july!$A$71:$C$174,3,0)</f>
        <v>453528</v>
      </c>
      <c r="Y56">
        <f>VLOOKUP($A56,[22]august!$A$55:$C$157,3,0)</f>
        <v>506198</v>
      </c>
      <c r="Z56">
        <f>VLOOKUP(A56,[23]sept!$A$59:$C$160,3,0)</f>
        <v>617264</v>
      </c>
      <c r="AA56">
        <f>VLOOKUP(A56,[24]oct!$A$54:$C$154,3,0)</f>
        <v>462473</v>
      </c>
      <c r="AB56">
        <f>VLOOKUP(A56,[25]nov!$A$55:$C$154,3,0)</f>
        <v>2240171</v>
      </c>
      <c r="AC56">
        <f>VLOOKUP(A56,[26]dec!$A$64:$C$162,3,0)</f>
        <v>528509</v>
      </c>
      <c r="AD56">
        <f>VLOOKUP(A56,[27]jan!$A$71:$C$165,3,0)</f>
        <v>702483</v>
      </c>
      <c r="AE56">
        <f>VLOOKUP(A56,[28]feb!$A$55:$C$148,3,0)</f>
        <v>428318</v>
      </c>
      <c r="AF56">
        <f>VLOOKUP(A56,[29]march!$A$62:$C$154,3,0)</f>
        <v>496701</v>
      </c>
      <c r="AG56">
        <f>VLOOKUP(A56,[30]apr!$A$66:$C$157,3,0)</f>
        <v>702553</v>
      </c>
      <c r="AH56">
        <f>VLOOKUP(A56,[31]may!$A$54:$C$144,3,0)</f>
        <v>707389</v>
      </c>
      <c r="AI56">
        <f>VLOOKUP(A56,[32]june!$A$63:$C$152,3,0)</f>
        <v>697028</v>
      </c>
      <c r="AJ56">
        <f>VLOOKUP(A56,[33]july!$A$64:$C$152,3,0)</f>
        <v>715184</v>
      </c>
      <c r="AK56">
        <f>VLOOKUP(A56,[34]august!$A$54:$C$141,3,0)</f>
        <v>544966</v>
      </c>
      <c r="AL56">
        <f>VLOOKUP(A56,[35]sept!$A$55:$C$141,3,0)</f>
        <v>359869</v>
      </c>
      <c r="AM56">
        <f>VLOOKUP(A56,[36]oct!$A$65:$C$150,3,0)</f>
        <v>1100296</v>
      </c>
      <c r="AN56">
        <f>VLOOKUP(A56,[37]novemeber!$A$63:$C$147,3,0)</f>
        <v>857287</v>
      </c>
      <c r="AO56">
        <f>VLOOKUP(A56,[38]dec!$A$53:$C$136,3,0)</f>
        <v>388410</v>
      </c>
      <c r="AP56">
        <f>VLOOKUP(A56,[39]jan!$A$56:$C$135,3,0)</f>
        <v>728200</v>
      </c>
      <c r="AQ56">
        <f>VLOOKUP(A56,[40]feb!$A$80:$C$158,3,0)</f>
        <v>484338</v>
      </c>
      <c r="AR56">
        <f>VLOOKUP(A56,[41]march!$A$63:$C$140,3,0)</f>
        <v>1202986</v>
      </c>
      <c r="AS56">
        <f>VLOOKUP(A56,[42]april!$A$64:$C$140,3,0)</f>
        <v>806093</v>
      </c>
      <c r="AT56">
        <f>VLOOKUP(A56,[43]may!$A$70:$C$145,3,0)</f>
        <v>886972</v>
      </c>
      <c r="AU56">
        <f>VLOOKUP(A56,[44]june!$A$70:$C$144,3,0)</f>
        <v>765369</v>
      </c>
      <c r="AV56">
        <f>VLOOKUP(A56,[45]july!$A$65:$C$138,3,0)</f>
        <v>552221</v>
      </c>
      <c r="AW56">
        <f>VLOOKUP(A56,[46]aug!$A$66:$C$138,3,0)</f>
        <v>927875</v>
      </c>
      <c r="AX56">
        <f>VLOOKUP(A56,[47]sept!$A$59:$C$130,3,0)</f>
        <v>1183022</v>
      </c>
      <c r="AY56">
        <f>VLOOKUP(A56,[48]oct!$A$63:$C$133,3,0)</f>
        <v>952620</v>
      </c>
      <c r="AZ56">
        <f>VLOOKUP(A56,[49]nov!$A$62:$C$131,3,0)</f>
        <v>998473</v>
      </c>
      <c r="BA56">
        <f>VLOOKUP(A56,[50]dec!$A$64:$C$132,3,0)</f>
        <v>1239302</v>
      </c>
      <c r="BB56">
        <f>VLOOKUP(A56,[51]jan!$A$72:$C$136,3,0)</f>
        <v>622920</v>
      </c>
      <c r="BC56">
        <f>VLOOKUP(A56,[52]feb!$A$69:$C$132,3,0)</f>
        <v>913482</v>
      </c>
      <c r="BD56">
        <f>VLOOKUP(A56,[53]mar!$A$68:$C$130,3,0)</f>
        <v>1024755</v>
      </c>
      <c r="BE56">
        <f>VLOOKUP(A56,[54]apr!$A$69:$C$130,3,0)</f>
        <v>1570355</v>
      </c>
      <c r="BF56">
        <f>VLOOKUP(A56,[55]may!$A$145:$C$205,3,0)</f>
        <v>1331360</v>
      </c>
      <c r="BG56">
        <f>VLOOKUP(A56,[56]june!$A$49:$C$108,3,0)</f>
        <v>1325169</v>
      </c>
      <c r="BH56">
        <f>VLOOKUP(A56,[57]july!$A$66:$C$124,3,0)</f>
        <v>1351545</v>
      </c>
      <c r="BI56">
        <f>VLOOKUP(A56,[58]aug!$A$52:$C$109,3,0)</f>
        <v>908870</v>
      </c>
      <c r="BJ56">
        <f>VLOOKUP(A56,[59]sept!$A$69:$C$125,3,0)</f>
        <v>1656467</v>
      </c>
      <c r="BK56">
        <f>VLOOKUP(A56,[60]oct!$A$57:$C$112,3,0)</f>
        <v>1344290</v>
      </c>
      <c r="BL56">
        <f>VLOOKUP(A56,[61]nov!$A$35:$C$89,3,0)</f>
        <v>1802127</v>
      </c>
      <c r="BM56">
        <f>VLOOKUP(A56,[62]dec!$A$58:$C$111,3,0)</f>
        <v>1507693</v>
      </c>
      <c r="BN56">
        <f>VLOOKUP(A56,[63]jan!$A$88:$C$137,3,0)</f>
        <v>1857129</v>
      </c>
      <c r="BO56">
        <f>VLOOKUP(A56,[64]feb!$A$60:$C$108,3,0)</f>
        <v>1330210</v>
      </c>
      <c r="BP56">
        <f>VLOOKUP(A56,[65]mar!$A$48:$C$95,3,0)</f>
        <v>2810031</v>
      </c>
      <c r="BQ56">
        <f>VLOOKUP(A56,[66]apr!$A$57:$C$103,3,0)</f>
        <v>1614263</v>
      </c>
      <c r="BR56">
        <f>VLOOKUP(A56,[67]may!$A$48:$C$93,3,0)</f>
        <v>2343010</v>
      </c>
      <c r="BS56">
        <f>VLOOKUP(A56,[68]june!$A$65:$C$109,3,0)</f>
        <v>1816414</v>
      </c>
      <c r="BT56">
        <f>VLOOKUP(A56,[69]july!$A$34:$C$77,3,0)</f>
        <v>1166787</v>
      </c>
    </row>
    <row r="57" spans="1:80" x14ac:dyDescent="0.2">
      <c r="A57" s="10">
        <v>36008</v>
      </c>
      <c r="B57" s="1">
        <f>VLOOKUP(A57,'[1]1850-1930'!$A$648:$C$757,3,0)</f>
        <v>146013</v>
      </c>
      <c r="C57" s="1">
        <f>VLOOKUP($A57,'[2]1931-1950'!$A$648:$C$757,3,0)</f>
        <v>20982332</v>
      </c>
      <c r="D57" s="1">
        <f>VLOOKUP(A57,'[3]1951-1956'!$A$648:$C$757,3,0)</f>
        <v>8368979</v>
      </c>
      <c r="E57" s="1">
        <f>VLOOKUP(A57,'[4]1957-1960'!$A$648:$C$757,3,0)</f>
        <v>4262598</v>
      </c>
      <c r="F57" s="13">
        <f>VLOOKUP(A57,'[5]1961-1965'!$A$600:$C$709,3,0)</f>
        <v>7470998</v>
      </c>
      <c r="G57" s="1">
        <f>VLOOKUP(A57,'[6]1966-1968'!$A$520:$C$629,3,0)</f>
        <v>7196399</v>
      </c>
      <c r="H57" s="1">
        <f>VLOOKUP(A57,'[7]1969-1970'!$A$472:$C$581,3,0)</f>
        <v>7752516</v>
      </c>
      <c r="I57" s="1">
        <f>VLOOKUP(A57,'[8]1971-1973'!$A$448:$C$557,3,0)</f>
        <v>5129195</v>
      </c>
      <c r="J57" s="1">
        <f>VLOOKUP(A57,'[9]1974-1977'!$A$402:$C$511,3,0)</f>
        <v>10220666</v>
      </c>
      <c r="K57" s="1">
        <f>VLOOKUP(A57,'[10]1978-1980'!$A$328:$C$437,3,0)</f>
        <v>6925170</v>
      </c>
      <c r="L57" s="1">
        <f>VLOOKUP(A57,'[11]1981-1983'!$A$285:$C$394,3,0)</f>
        <v>7099984</v>
      </c>
      <c r="M57" s="1">
        <f>VLOOKUP(A57,'[12]1984-1986'!$A$237:$C$346,3,0)</f>
        <v>5821510</v>
      </c>
      <c r="N57" s="1">
        <f>VLOOKUP(A57,'[13]1987-1990'!$A$215:$C$324,3,0)</f>
        <v>12615457</v>
      </c>
      <c r="O57" s="1">
        <f>VLOOKUP(A57,'[14]1991-1993'!$A$125:$C$234,3,0)</f>
        <v>8857811</v>
      </c>
      <c r="P57" s="1">
        <f t="shared" si="0"/>
        <v>112849628</v>
      </c>
      <c r="Q57" s="1"/>
      <c r="R57" s="1">
        <f>VLOOKUP(A57,[15]jan!$A$66:$C$175,3,0)</f>
        <v>1198009</v>
      </c>
      <c r="S57" s="1">
        <f>VLOOKUP(A57,[16]feb!$A$72:$C$180,3,0)</f>
        <v>262177</v>
      </c>
      <c r="T57" s="1">
        <f>VLOOKUP(A57,[17]march!$A$58:$C$165,3,0)</f>
        <v>572088</v>
      </c>
      <c r="U57">
        <f>VLOOKUP(A57,[18]apr!$A$71:$C$177,3,0)</f>
        <v>453578</v>
      </c>
      <c r="V57" s="1">
        <f>VLOOKUP(A57,[19]may!$A$56:$D$161,3,0)</f>
        <v>450471</v>
      </c>
      <c r="W57">
        <f>VLOOKUP(A57,[20]june!$A$55:$C$159,3,0)</f>
        <v>399887</v>
      </c>
      <c r="X57">
        <f>VLOOKUP($A57,[21]july!$A$71:$C$174,3,0)</f>
        <v>428986</v>
      </c>
      <c r="Y57">
        <f>VLOOKUP($A57,[22]august!$A$55:$C$157,3,0)</f>
        <v>491527</v>
      </c>
      <c r="Z57">
        <f>VLOOKUP(A57,[23]sept!$A$59:$C$160,3,0)</f>
        <v>580759</v>
      </c>
      <c r="AA57">
        <f>VLOOKUP(A57,[24]oct!$A$54:$C$154,3,0)</f>
        <v>443625</v>
      </c>
      <c r="AB57">
        <f>VLOOKUP(A57,[25]nov!$A$55:$C$154,3,0)</f>
        <v>2197265</v>
      </c>
      <c r="AC57">
        <f>VLOOKUP(A57,[26]dec!$A$64:$C$162,3,0)</f>
        <v>475178</v>
      </c>
      <c r="AD57">
        <f>VLOOKUP(A57,[27]jan!$A$71:$C$165,3,0)</f>
        <v>689023</v>
      </c>
      <c r="AE57">
        <f>VLOOKUP(A57,[28]feb!$A$55:$C$148,3,0)</f>
        <v>413017</v>
      </c>
      <c r="AF57">
        <f>VLOOKUP(A57,[29]march!$A$62:$C$154,3,0)</f>
        <v>491298</v>
      </c>
      <c r="AG57">
        <f>VLOOKUP(A57,[30]apr!$A$66:$C$157,3,0)</f>
        <v>694650</v>
      </c>
      <c r="AH57">
        <f>VLOOKUP(A57,[31]may!$A$54:$C$144,3,0)</f>
        <v>701414</v>
      </c>
      <c r="AI57">
        <f>VLOOKUP(A57,[32]june!$A$63:$C$152,3,0)</f>
        <v>666223</v>
      </c>
      <c r="AJ57">
        <f>VLOOKUP(A57,[33]july!$A$64:$C$152,3,0)</f>
        <v>722515</v>
      </c>
      <c r="AK57">
        <f>VLOOKUP(A57,[34]august!$A$54:$C$141,3,0)</f>
        <v>513642</v>
      </c>
      <c r="AL57">
        <f>VLOOKUP(A57,[35]sept!$A$55:$C$141,3,0)</f>
        <v>431724</v>
      </c>
      <c r="AM57">
        <f>VLOOKUP(A57,[36]oct!$A$65:$C$150,3,0)</f>
        <v>1107332</v>
      </c>
      <c r="AN57">
        <f>VLOOKUP(A57,[37]novemeber!$A$63:$C$147,3,0)</f>
        <v>843174</v>
      </c>
      <c r="AO57">
        <f>VLOOKUP(A57,[38]dec!$A$53:$C$136,3,0)</f>
        <v>379645</v>
      </c>
      <c r="AP57">
        <f>VLOOKUP(A57,[39]jan!$A$56:$C$135,3,0)</f>
        <v>728245</v>
      </c>
      <c r="AQ57">
        <f>VLOOKUP(A57,[40]feb!$A$80:$C$158,3,0)</f>
        <v>481001</v>
      </c>
      <c r="AR57">
        <f>VLOOKUP(A57,[41]march!$A$63:$C$140,3,0)</f>
        <v>1206207</v>
      </c>
      <c r="AS57">
        <f>VLOOKUP(A57,[42]april!$A$64:$C$140,3,0)</f>
        <v>816504</v>
      </c>
      <c r="AT57">
        <f>VLOOKUP(A57,[43]may!$A$70:$C$145,3,0)</f>
        <v>895786</v>
      </c>
      <c r="AU57">
        <f>VLOOKUP(A57,[44]june!$A$70:$C$144,3,0)</f>
        <v>724414</v>
      </c>
      <c r="AV57">
        <f>VLOOKUP(A57,[45]july!$A$65:$C$138,3,0)</f>
        <v>587237</v>
      </c>
      <c r="AW57">
        <f>VLOOKUP(A57,[46]aug!$A$66:$C$138,3,0)</f>
        <v>928567</v>
      </c>
      <c r="AX57">
        <f>VLOOKUP(A57,[47]sept!$A$59:$C$130,3,0)</f>
        <v>1202176</v>
      </c>
      <c r="AY57">
        <f>VLOOKUP(A57,[48]oct!$A$63:$C$133,3,0)</f>
        <v>857497</v>
      </c>
      <c r="AZ57">
        <f>VLOOKUP(A57,[49]nov!$A$62:$C$131,3,0)</f>
        <v>992415</v>
      </c>
      <c r="BA57">
        <f>VLOOKUP(A57,[50]dec!$A$64:$C$132,3,0)</f>
        <v>1208488</v>
      </c>
      <c r="BB57">
        <f>VLOOKUP(A57,[51]jan!$A$72:$C$136,3,0)</f>
        <v>607006</v>
      </c>
      <c r="BC57">
        <f>VLOOKUP(A57,[52]feb!$A$69:$C$132,3,0)</f>
        <v>814888</v>
      </c>
      <c r="BD57">
        <f>VLOOKUP(A57,[53]mar!$A$68:$C$130,3,0)</f>
        <v>1038507</v>
      </c>
      <c r="BE57">
        <f>VLOOKUP(A57,[54]apr!$A$69:$C$130,3,0)</f>
        <v>1483963</v>
      </c>
      <c r="BF57">
        <f>VLOOKUP(A57,[55]may!$A$145:$C$205,3,0)</f>
        <v>1230256</v>
      </c>
      <c r="BG57">
        <f>VLOOKUP(A57,[56]june!$A$49:$C$108,3,0)</f>
        <v>1277817</v>
      </c>
      <c r="BH57">
        <f>VLOOKUP(A57,[57]july!$A$66:$C$124,3,0)</f>
        <v>1271834</v>
      </c>
      <c r="BI57">
        <f>VLOOKUP(A57,[58]aug!$A$52:$C$109,3,0)</f>
        <v>852651</v>
      </c>
      <c r="BJ57">
        <f>VLOOKUP(A57,[59]sept!$A$69:$C$125,3,0)</f>
        <v>1531807</v>
      </c>
      <c r="BK57">
        <f>VLOOKUP(A57,[60]oct!$A$57:$C$112,3,0)</f>
        <v>1296311</v>
      </c>
      <c r="BL57">
        <f>VLOOKUP(A57,[61]nov!$A$35:$C$89,3,0)</f>
        <v>1671133</v>
      </c>
      <c r="BM57">
        <f>VLOOKUP(A57,[62]dec!$A$58:$C$111,3,0)</f>
        <v>1364061</v>
      </c>
      <c r="BN57">
        <f>VLOOKUP(A57,[63]jan!$A$88:$C$137,3,0)</f>
        <v>1766557</v>
      </c>
      <c r="BO57">
        <f>VLOOKUP(A57,[64]feb!$A$60:$C$108,3,0)</f>
        <v>1247697</v>
      </c>
      <c r="BP57">
        <f>VLOOKUP(A57,[65]mar!$A$48:$C$95,3,0)</f>
        <v>2589987</v>
      </c>
      <c r="BQ57">
        <f>VLOOKUP(A57,[66]apr!$A$57:$C$103,3,0)</f>
        <v>1623538</v>
      </c>
      <c r="BR57">
        <f>VLOOKUP(A57,[67]may!$A$48:$C$93,3,0)</f>
        <v>2101986</v>
      </c>
      <c r="BS57">
        <f>VLOOKUP(A57,[68]june!$A$65:$C$109,3,0)</f>
        <v>1807252</v>
      </c>
      <c r="BT57">
        <f>VLOOKUP(A57,[69]july!$A$34:$C$77,3,0)</f>
        <v>1920163</v>
      </c>
      <c r="BU57">
        <f>VLOOKUP(A57,[70]aug!$A$61:$C$103,3,0)</f>
        <v>953383</v>
      </c>
    </row>
    <row r="58" spans="1:80" x14ac:dyDescent="0.2">
      <c r="A58" s="10">
        <v>36039</v>
      </c>
      <c r="B58" s="1">
        <f>VLOOKUP(A58,'[1]1850-1930'!$A$648:$C$757,3,0)</f>
        <v>106633</v>
      </c>
      <c r="C58" s="1">
        <f>VLOOKUP($A58,'[2]1931-1950'!$A$648:$C$757,3,0)</f>
        <v>20201029</v>
      </c>
      <c r="D58" s="1">
        <f>VLOOKUP(A58,'[3]1951-1956'!$A$648:$C$757,3,0)</f>
        <v>8512953</v>
      </c>
      <c r="E58" s="1">
        <f>VLOOKUP(A58,'[4]1957-1960'!$A$648:$C$757,3,0)</f>
        <v>4203683</v>
      </c>
      <c r="F58" s="13">
        <f>VLOOKUP(A58,'[5]1961-1965'!$A$600:$C$709,3,0)</f>
        <v>7500466</v>
      </c>
      <c r="G58" s="1">
        <f>VLOOKUP(A58,'[6]1966-1968'!$A$520:$C$629,3,0)</f>
        <v>7123226</v>
      </c>
      <c r="H58" s="1">
        <f>VLOOKUP(A58,'[7]1969-1970'!$A$472:$C$581,3,0)</f>
        <v>7374612</v>
      </c>
      <c r="I58" s="1">
        <f>VLOOKUP(A58,'[8]1971-1973'!$A$448:$C$557,3,0)</f>
        <v>4903118</v>
      </c>
      <c r="J58" s="1">
        <f>VLOOKUP(A58,'[9]1974-1977'!$A$402:$C$511,3,0)</f>
        <v>9735606</v>
      </c>
      <c r="K58" s="1">
        <f>VLOOKUP(A58,'[10]1978-1980'!$A$328:$C$437,3,0)</f>
        <v>6486639</v>
      </c>
      <c r="L58" s="1">
        <f>VLOOKUP(A58,'[11]1981-1983'!$A$285:$C$394,3,0)</f>
        <v>6710726</v>
      </c>
      <c r="M58" s="1">
        <f>VLOOKUP(A58,'[12]1984-1986'!$A$237:$C$346,3,0)</f>
        <v>5674727</v>
      </c>
      <c r="N58" s="1">
        <f>VLOOKUP(A58,'[13]1987-1990'!$A$215:$C$324,3,0)</f>
        <v>12158097</v>
      </c>
      <c r="O58" s="1">
        <f>VLOOKUP(A58,'[14]1991-1993'!$A$125:$C$234,3,0)</f>
        <v>8489364</v>
      </c>
      <c r="P58" s="1">
        <f t="shared" si="0"/>
        <v>109180879</v>
      </c>
      <c r="Q58" s="1"/>
      <c r="R58" s="1">
        <f>VLOOKUP(A58,[15]jan!$A$66:$C$175,3,0)</f>
        <v>1110991</v>
      </c>
      <c r="S58" s="1">
        <f>VLOOKUP(A58,[16]feb!$A$72:$C$180,3,0)</f>
        <v>235822</v>
      </c>
      <c r="T58" s="1">
        <f>VLOOKUP(A58,[17]march!$A$58:$C$165,3,0)</f>
        <v>538082</v>
      </c>
      <c r="U58">
        <f>VLOOKUP(A58,[18]apr!$A$71:$C$177,3,0)</f>
        <v>486090</v>
      </c>
      <c r="V58" s="1">
        <f>VLOOKUP(A58,[19]may!$A$56:$D$161,3,0)</f>
        <v>413069</v>
      </c>
      <c r="W58">
        <f>VLOOKUP(A58,[20]june!$A$55:$C$159,3,0)</f>
        <v>378708</v>
      </c>
      <c r="X58">
        <f>VLOOKUP($A58,[21]july!$A$71:$C$174,3,0)</f>
        <v>405114</v>
      </c>
      <c r="Y58">
        <f>VLOOKUP($A58,[22]august!$A$55:$C$157,3,0)</f>
        <v>469661</v>
      </c>
      <c r="Z58">
        <f>VLOOKUP(A58,[23]sept!$A$59:$C$160,3,0)</f>
        <v>523334</v>
      </c>
      <c r="AA58">
        <f>VLOOKUP(A58,[24]oct!$A$54:$C$154,3,0)</f>
        <v>411904</v>
      </c>
      <c r="AB58">
        <f>VLOOKUP(A58,[25]nov!$A$55:$C$154,3,0)</f>
        <v>2295939</v>
      </c>
      <c r="AC58">
        <f>VLOOKUP(A58,[26]dec!$A$64:$C$162,3,0)</f>
        <v>481179</v>
      </c>
      <c r="AD58">
        <f>VLOOKUP(A58,[27]jan!$A$71:$C$165,3,0)</f>
        <v>656578</v>
      </c>
      <c r="AE58">
        <f>VLOOKUP(A58,[28]feb!$A$55:$C$148,3,0)</f>
        <v>389449</v>
      </c>
      <c r="AF58">
        <f>VLOOKUP(A58,[29]march!$A$62:$C$154,3,0)</f>
        <v>454562</v>
      </c>
      <c r="AG58">
        <f>VLOOKUP(A58,[30]apr!$A$66:$C$157,3,0)</f>
        <v>638899</v>
      </c>
      <c r="AH58">
        <f>VLOOKUP(A58,[31]may!$A$54:$C$144,3,0)</f>
        <v>645947</v>
      </c>
      <c r="AI58">
        <f>VLOOKUP(A58,[32]june!$A$63:$C$152,3,0)</f>
        <v>572821</v>
      </c>
      <c r="AJ58">
        <f>VLOOKUP(A58,[33]july!$A$64:$C$152,3,0)</f>
        <v>668889</v>
      </c>
      <c r="AK58">
        <f>VLOOKUP(A58,[34]august!$A$54:$C$141,3,0)</f>
        <v>529633</v>
      </c>
      <c r="AL58">
        <f>VLOOKUP(A58,[35]sept!$A$55:$C$141,3,0)</f>
        <v>411225</v>
      </c>
      <c r="AM58">
        <f>VLOOKUP(A58,[36]oct!$A$65:$C$150,3,0)</f>
        <v>1105697</v>
      </c>
      <c r="AN58">
        <f>VLOOKUP(A58,[37]novemeber!$A$63:$C$147,3,0)</f>
        <v>797219</v>
      </c>
      <c r="AO58">
        <f>VLOOKUP(A58,[38]dec!$A$53:$C$136,3,0)</f>
        <v>342145</v>
      </c>
      <c r="AP58">
        <f>VLOOKUP(A58,[39]jan!$A$56:$C$135,3,0)</f>
        <v>627581</v>
      </c>
      <c r="AQ58">
        <f>VLOOKUP(A58,[40]feb!$A$80:$C$158,3,0)</f>
        <v>428408</v>
      </c>
      <c r="AR58">
        <f>VLOOKUP(A58,[41]march!$A$63:$C$140,3,0)</f>
        <v>1071183</v>
      </c>
      <c r="AS58">
        <f>VLOOKUP(A58,[42]april!$A$64:$C$140,3,0)</f>
        <v>714981</v>
      </c>
      <c r="AT58">
        <f>VLOOKUP(A58,[43]may!$A$70:$C$145,3,0)</f>
        <v>818016</v>
      </c>
      <c r="AU58">
        <f>VLOOKUP(A58,[44]june!$A$70:$C$144,3,0)</f>
        <v>690959</v>
      </c>
      <c r="AV58">
        <f>VLOOKUP(A58,[45]july!$A$65:$C$138,3,0)</f>
        <v>564371</v>
      </c>
      <c r="AW58">
        <f>VLOOKUP(A58,[46]aug!$A$66:$C$138,3,0)</f>
        <v>880854</v>
      </c>
      <c r="AX58">
        <f>VLOOKUP(A58,[47]sept!$A$59:$C$130,3,0)</f>
        <v>1115765</v>
      </c>
      <c r="AY58">
        <f>VLOOKUP(A58,[48]oct!$A$63:$C$133,3,0)</f>
        <v>881639</v>
      </c>
      <c r="AZ58">
        <f>VLOOKUP(A58,[49]nov!$A$62:$C$131,3,0)</f>
        <v>871609</v>
      </c>
      <c r="BA58">
        <f>VLOOKUP(A58,[50]dec!$A$64:$C$132,3,0)</f>
        <v>1119165</v>
      </c>
      <c r="BB58">
        <f>VLOOKUP(A58,[51]jan!$A$72:$C$136,3,0)</f>
        <v>540686</v>
      </c>
      <c r="BC58">
        <f>VLOOKUP(A58,[52]feb!$A$69:$C$132,3,0)</f>
        <v>762388</v>
      </c>
      <c r="BD58">
        <f>VLOOKUP(A58,[53]mar!$A$68:$C$130,3,0)</f>
        <v>999276</v>
      </c>
      <c r="BE58">
        <f>VLOOKUP(A58,[54]apr!$A$69:$C$130,3,0)</f>
        <v>1391981</v>
      </c>
      <c r="BF58">
        <f>VLOOKUP(A58,[55]may!$A$145:$C$205,3,0)</f>
        <v>1156871</v>
      </c>
      <c r="BG58">
        <f>VLOOKUP(A58,[56]june!$A$49:$C$108,3,0)</f>
        <v>1232235</v>
      </c>
      <c r="BH58">
        <f>VLOOKUP(A58,[57]july!$A$66:$C$124,3,0)</f>
        <v>1192950</v>
      </c>
      <c r="BI58">
        <f>VLOOKUP(A58,[58]aug!$A$52:$C$109,3,0)</f>
        <v>822658</v>
      </c>
      <c r="BJ58">
        <f>VLOOKUP(A58,[59]sept!$A$69:$C$125,3,0)</f>
        <v>1435396</v>
      </c>
      <c r="BK58">
        <f>VLOOKUP(A58,[60]oct!$A$57:$C$112,3,0)</f>
        <v>1224464</v>
      </c>
      <c r="BL58">
        <f>VLOOKUP(A58,[61]nov!$A$35:$C$89,3,0)</f>
        <v>1561999</v>
      </c>
      <c r="BM58">
        <f>VLOOKUP(A58,[62]dec!$A$58:$C$111,3,0)</f>
        <v>1277818</v>
      </c>
      <c r="BN58">
        <f>VLOOKUP(A58,[63]jan!$A$88:$C$137,3,0)</f>
        <v>1659698</v>
      </c>
      <c r="BO58">
        <f>VLOOKUP(A58,[64]feb!$A$60:$C$108,3,0)</f>
        <v>1121253</v>
      </c>
      <c r="BP58">
        <f>VLOOKUP(A58,[65]mar!$A$48:$C$95,3,0)</f>
        <v>2527864</v>
      </c>
      <c r="BQ58">
        <f>VLOOKUP(A58,[66]apr!$A$57:$C$103,3,0)</f>
        <v>1447290</v>
      </c>
      <c r="BR58">
        <f>VLOOKUP(A58,[67]may!$A$48:$C$93,3,0)</f>
        <v>1655706</v>
      </c>
      <c r="BS58">
        <f>VLOOKUP(A58,[68]june!$A$65:$C$109,3,0)</f>
        <v>1885129</v>
      </c>
      <c r="BT58">
        <f>VLOOKUP(A58,[69]july!$A$34:$C$77,3,0)</f>
        <v>1629651</v>
      </c>
      <c r="BU58">
        <f>VLOOKUP(A58,[70]aug!$A$61:$C$103,3,0)</f>
        <v>1831884</v>
      </c>
      <c r="BV58">
        <f>VLOOKUP(A58,[71]sept!$A$34:$C$75,3,0)</f>
        <v>1065477</v>
      </c>
    </row>
    <row r="59" spans="1:80" x14ac:dyDescent="0.2">
      <c r="A59" s="10">
        <v>36069</v>
      </c>
      <c r="B59" s="1">
        <f>VLOOKUP(A59,'[1]1850-1930'!$A$648:$C$757,3,0)</f>
        <v>72694</v>
      </c>
      <c r="C59" s="1">
        <f>VLOOKUP($A59,'[2]1931-1950'!$A$648:$C$757,3,0)</f>
        <v>20626254</v>
      </c>
      <c r="D59" s="1">
        <f>VLOOKUP(A59,'[3]1951-1956'!$A$648:$C$757,3,0)</f>
        <v>8553351</v>
      </c>
      <c r="E59" s="1">
        <f>VLOOKUP(A59,'[4]1957-1960'!$A$648:$C$757,3,0)</f>
        <v>4311586</v>
      </c>
      <c r="F59" s="13">
        <f>VLOOKUP(A59,'[5]1961-1965'!$A$600:$C$709,3,0)</f>
        <v>7691637</v>
      </c>
      <c r="G59" s="1">
        <f>VLOOKUP(A59,'[6]1966-1968'!$A$520:$C$629,3,0)</f>
        <v>6781506</v>
      </c>
      <c r="H59" s="1">
        <f>VLOOKUP(A59,'[7]1969-1970'!$A$472:$C$581,3,0)</f>
        <v>7383365</v>
      </c>
      <c r="I59" s="1">
        <f>VLOOKUP(A59,'[8]1971-1973'!$A$448:$C$557,3,0)</f>
        <v>4901451</v>
      </c>
      <c r="J59" s="1">
        <f>VLOOKUP(A59,'[9]1974-1977'!$A$402:$C$511,3,0)</f>
        <v>10276828</v>
      </c>
      <c r="K59" s="1">
        <f>VLOOKUP(A59,'[10]1978-1980'!$A$328:$C$437,3,0)</f>
        <v>6604434</v>
      </c>
      <c r="L59" s="1">
        <f>VLOOKUP(A59,'[11]1981-1983'!$A$285:$C$394,3,0)</f>
        <v>6559540</v>
      </c>
      <c r="M59" s="1">
        <f>VLOOKUP(A59,'[12]1984-1986'!$A$237:$C$346,3,0)</f>
        <v>5714598</v>
      </c>
      <c r="N59" s="1">
        <f>VLOOKUP(A59,'[13]1987-1990'!$A$215:$C$324,3,0)</f>
        <v>12077729</v>
      </c>
      <c r="O59" s="1">
        <f>VLOOKUP(A59,'[14]1991-1993'!$A$125:$C$234,3,0)</f>
        <v>8621516</v>
      </c>
      <c r="P59" s="1">
        <f t="shared" si="0"/>
        <v>110176489</v>
      </c>
      <c r="Q59" s="1"/>
      <c r="R59" s="1">
        <f>VLOOKUP(A59,[15]jan!$A$66:$C$175,3,0)</f>
        <v>1145459</v>
      </c>
      <c r="S59" s="1">
        <f>VLOOKUP(A59,[16]feb!$A$72:$C$180,3,0)</f>
        <v>248985</v>
      </c>
      <c r="T59" s="1">
        <f>VLOOKUP(A59,[17]march!$A$58:$C$165,3,0)</f>
        <v>568944</v>
      </c>
      <c r="U59">
        <f>VLOOKUP(A59,[18]apr!$A$71:$C$177,3,0)</f>
        <v>481531</v>
      </c>
      <c r="V59" s="1">
        <f>VLOOKUP(A59,[19]may!$A$56:$D$161,3,0)</f>
        <v>444520</v>
      </c>
      <c r="W59">
        <f>VLOOKUP(A59,[20]june!$A$55:$C$159,3,0)</f>
        <v>390197</v>
      </c>
      <c r="X59">
        <f>VLOOKUP($A59,[21]july!$A$71:$C$174,3,0)</f>
        <v>428254</v>
      </c>
      <c r="Y59">
        <f>VLOOKUP($A59,[22]august!$A$55:$C$157,3,0)</f>
        <v>482982</v>
      </c>
      <c r="Z59">
        <f>VLOOKUP(A59,[23]sept!$A$59:$C$160,3,0)</f>
        <v>519855</v>
      </c>
      <c r="AA59">
        <f>VLOOKUP(A59,[24]oct!$A$54:$C$154,3,0)</f>
        <v>418587</v>
      </c>
      <c r="AB59">
        <f>VLOOKUP(A59,[25]nov!$A$55:$C$154,3,0)</f>
        <v>2281635</v>
      </c>
      <c r="AC59">
        <f>VLOOKUP(A59,[26]dec!$A$64:$C$162,3,0)</f>
        <v>420335</v>
      </c>
      <c r="AD59">
        <f>VLOOKUP(A59,[27]jan!$A$71:$C$165,3,0)</f>
        <v>646779</v>
      </c>
      <c r="AE59">
        <f>VLOOKUP(A59,[28]feb!$A$55:$C$148,3,0)</f>
        <v>423940</v>
      </c>
      <c r="AF59">
        <f>VLOOKUP(A59,[29]march!$A$62:$C$154,3,0)</f>
        <v>440312</v>
      </c>
      <c r="AG59">
        <f>VLOOKUP(A59,[30]apr!$A$66:$C$157,3,0)</f>
        <v>695057</v>
      </c>
      <c r="AH59">
        <f>VLOOKUP(A59,[31]may!$A$54:$C$144,3,0)</f>
        <v>622719</v>
      </c>
      <c r="AI59">
        <f>VLOOKUP(A59,[32]june!$A$63:$C$152,3,0)</f>
        <v>558790</v>
      </c>
      <c r="AJ59">
        <f>VLOOKUP(A59,[33]july!$A$64:$C$152,3,0)</f>
        <v>669271</v>
      </c>
      <c r="AK59">
        <f>VLOOKUP(A59,[34]august!$A$54:$C$141,3,0)</f>
        <v>513916</v>
      </c>
      <c r="AL59">
        <f>VLOOKUP(A59,[35]sept!$A$55:$C$141,3,0)</f>
        <v>397752</v>
      </c>
      <c r="AM59">
        <f>VLOOKUP(A59,[36]oct!$A$65:$C$150,3,0)</f>
        <v>1080934</v>
      </c>
      <c r="AN59">
        <f>VLOOKUP(A59,[37]novemeber!$A$63:$C$147,3,0)</f>
        <v>828967</v>
      </c>
      <c r="AO59">
        <f>VLOOKUP(A59,[38]dec!$A$53:$C$136,3,0)</f>
        <v>357741</v>
      </c>
      <c r="AP59">
        <f>VLOOKUP(A59,[39]jan!$A$56:$C$135,3,0)</f>
        <v>628577</v>
      </c>
      <c r="AQ59">
        <f>VLOOKUP(A59,[40]feb!$A$80:$C$158,3,0)</f>
        <v>459852</v>
      </c>
      <c r="AR59">
        <f>VLOOKUP(A59,[41]march!$A$63:$C$140,3,0)</f>
        <v>1105186</v>
      </c>
      <c r="AS59">
        <f>VLOOKUP(A59,[42]april!$A$64:$C$140,3,0)</f>
        <v>710719</v>
      </c>
      <c r="AT59">
        <f>VLOOKUP(A59,[43]may!$A$70:$C$145,3,0)</f>
        <v>833219</v>
      </c>
      <c r="AU59">
        <f>VLOOKUP(A59,[44]june!$A$70:$C$144,3,0)</f>
        <v>735986</v>
      </c>
      <c r="AV59">
        <f>VLOOKUP(A59,[45]july!$A$65:$C$138,3,0)</f>
        <v>524991</v>
      </c>
      <c r="AW59">
        <f>VLOOKUP(A59,[46]aug!$A$66:$C$138,3,0)</f>
        <v>921899</v>
      </c>
      <c r="AX59">
        <f>VLOOKUP(A59,[47]sept!$A$59:$C$130,3,0)</f>
        <v>1073041</v>
      </c>
      <c r="AY59">
        <f>VLOOKUP(A59,[48]oct!$A$63:$C$133,3,0)</f>
        <v>845955</v>
      </c>
      <c r="AZ59">
        <f>VLOOKUP(A59,[49]nov!$A$62:$C$131,3,0)</f>
        <v>870683</v>
      </c>
      <c r="BA59">
        <f>VLOOKUP(A59,[50]dec!$A$64:$C$132,3,0)</f>
        <v>1054843</v>
      </c>
      <c r="BB59">
        <f>VLOOKUP(A59,[51]jan!$A$72:$C$136,3,0)</f>
        <v>469735</v>
      </c>
      <c r="BC59">
        <f>VLOOKUP(A59,[52]feb!$A$69:$C$132,3,0)</f>
        <v>750932</v>
      </c>
      <c r="BD59">
        <f>VLOOKUP(A59,[53]mar!$A$68:$C$130,3,0)</f>
        <v>981243</v>
      </c>
      <c r="BE59">
        <f>VLOOKUP(A59,[54]apr!$A$69:$C$130,3,0)</f>
        <v>1346241</v>
      </c>
      <c r="BF59">
        <f>VLOOKUP(A59,[55]may!$A$145:$C$205,3,0)</f>
        <v>1125192</v>
      </c>
      <c r="BG59">
        <f>VLOOKUP(A59,[56]june!$A$49:$C$108,3,0)</f>
        <v>1300538</v>
      </c>
      <c r="BH59">
        <f>VLOOKUP(A59,[57]july!$A$66:$C$124,3,0)</f>
        <v>1164967</v>
      </c>
      <c r="BI59">
        <f>VLOOKUP(A59,[58]aug!$A$52:$C$109,3,0)</f>
        <v>757659</v>
      </c>
      <c r="BJ59">
        <f>VLOOKUP(A59,[59]sept!$A$69:$C$125,3,0)</f>
        <v>1367600</v>
      </c>
      <c r="BK59">
        <f>VLOOKUP(A59,[60]oct!$A$57:$C$112,3,0)</f>
        <v>1191176</v>
      </c>
      <c r="BL59">
        <f>VLOOKUP(A59,[61]nov!$A$35:$C$89,3,0)</f>
        <v>1447325</v>
      </c>
      <c r="BM59">
        <f>VLOOKUP(A59,[62]dec!$A$58:$C$111,3,0)</f>
        <v>1295043</v>
      </c>
      <c r="BN59">
        <f>VLOOKUP(A59,[63]jan!$A$88:$C$137,3,0)</f>
        <v>1571362</v>
      </c>
      <c r="BO59">
        <f>VLOOKUP(A59,[64]feb!$A$60:$C$108,3,0)</f>
        <v>1117080</v>
      </c>
      <c r="BP59">
        <f>VLOOKUP(A59,[65]mar!$A$48:$C$95,3,0)</f>
        <v>2365572</v>
      </c>
      <c r="BQ59">
        <f>VLOOKUP(A59,[66]apr!$A$57:$C$103,3,0)</f>
        <v>1401977</v>
      </c>
      <c r="BR59">
        <f>VLOOKUP(A59,[67]may!$A$48:$C$93,3,0)</f>
        <v>1764380</v>
      </c>
      <c r="BS59">
        <f>VLOOKUP(A59,[68]june!$A$65:$C$109,3,0)</f>
        <v>1869892</v>
      </c>
      <c r="BT59">
        <f>VLOOKUP(A59,[69]july!$A$34:$C$77,3,0)</f>
        <v>1486504</v>
      </c>
      <c r="BU59">
        <f>VLOOKUP(A59,[70]aug!$A$61:$C$103,3,0)</f>
        <v>2064353</v>
      </c>
      <c r="BV59">
        <f>VLOOKUP(A59,[71]sept!$A$34:$C$75,3,0)</f>
        <v>1756590</v>
      </c>
      <c r="BW59">
        <f>VLOOKUP(A59,[72]oct!$A$57:$C$97,3,0)</f>
        <v>1128405</v>
      </c>
    </row>
    <row r="60" spans="1:80" x14ac:dyDescent="0.2">
      <c r="A60" s="10">
        <v>36100</v>
      </c>
      <c r="B60" s="1">
        <f>VLOOKUP(A60,'[1]1850-1930'!$A$648:$C$757,3,0)</f>
        <v>120578</v>
      </c>
      <c r="C60" s="1">
        <f>VLOOKUP($A60,'[2]1931-1950'!$A$648:$C$757,3,0)</f>
        <v>19698656</v>
      </c>
      <c r="D60" s="1">
        <f>VLOOKUP(A60,'[3]1951-1956'!$A$648:$C$757,3,0)</f>
        <v>8220724</v>
      </c>
      <c r="E60" s="1">
        <f>VLOOKUP(A60,'[4]1957-1960'!$A$648:$C$757,3,0)</f>
        <v>4147937</v>
      </c>
      <c r="F60" s="13">
        <f>VLOOKUP(A60,'[5]1961-1965'!$A$600:$C$709,3,0)</f>
        <v>7674826</v>
      </c>
      <c r="G60" s="1">
        <f>VLOOKUP(A60,'[6]1966-1968'!$A$520:$C$629,3,0)</f>
        <v>6857099</v>
      </c>
      <c r="H60" s="1">
        <f>VLOOKUP(A60,'[7]1969-1970'!$A$472:$C$581,3,0)</f>
        <v>7096535</v>
      </c>
      <c r="I60" s="1">
        <f>VLOOKUP(A60,'[8]1971-1973'!$A$448:$C$557,3,0)</f>
        <v>4690887</v>
      </c>
      <c r="J60" s="1">
        <f>VLOOKUP(A60,'[9]1974-1977'!$A$402:$C$511,3,0)</f>
        <v>9687159</v>
      </c>
      <c r="K60" s="1">
        <f>VLOOKUP(A60,'[10]1978-1980'!$A$328:$C$437,3,0)</f>
        <v>6250691</v>
      </c>
      <c r="L60" s="1">
        <f>VLOOKUP(A60,'[11]1981-1983'!$A$285:$C$394,3,0)</f>
        <v>6609440</v>
      </c>
      <c r="M60" s="1">
        <f>VLOOKUP(A60,'[12]1984-1986'!$A$237:$C$346,3,0)</f>
        <v>5410033</v>
      </c>
      <c r="N60" s="1">
        <f>VLOOKUP(A60,'[13]1987-1990'!$A$215:$C$324,3,0)</f>
        <v>11551809</v>
      </c>
      <c r="O60" s="1">
        <f>VLOOKUP(A60,'[14]1991-1993'!$A$125:$C$234,3,0)</f>
        <v>8374848</v>
      </c>
      <c r="P60" s="1">
        <f t="shared" si="0"/>
        <v>106391222</v>
      </c>
      <c r="Q60" s="1"/>
      <c r="R60" s="1">
        <f>VLOOKUP(A60,[15]jan!$A$66:$C$175,3,0)</f>
        <v>985166</v>
      </c>
      <c r="S60" s="1">
        <f>VLOOKUP(A60,[16]feb!$A$72:$C$180,3,0)</f>
        <v>263860</v>
      </c>
      <c r="T60" s="1">
        <f>VLOOKUP(A60,[17]march!$A$58:$C$165,3,0)</f>
        <v>541824</v>
      </c>
      <c r="U60">
        <f>VLOOKUP(A60,[18]apr!$A$71:$C$177,3,0)</f>
        <v>453923</v>
      </c>
      <c r="V60" s="1">
        <f>VLOOKUP(A60,[19]may!$A$56:$D$161,3,0)</f>
        <v>429011</v>
      </c>
      <c r="W60">
        <f>VLOOKUP(A60,[20]june!$A$55:$C$159,3,0)</f>
        <v>333812</v>
      </c>
      <c r="X60">
        <f>VLOOKUP($A60,[21]july!$A$71:$C$174,3,0)</f>
        <v>419527</v>
      </c>
      <c r="Y60">
        <f>VLOOKUP($A60,[22]august!$A$55:$C$157,3,0)</f>
        <v>456042</v>
      </c>
      <c r="Z60">
        <f>VLOOKUP(A60,[23]sept!$A$59:$C$160,3,0)</f>
        <v>484561</v>
      </c>
      <c r="AA60">
        <f>VLOOKUP(A60,[24]oct!$A$54:$C$154,3,0)</f>
        <v>392463</v>
      </c>
      <c r="AB60">
        <f>VLOOKUP(A60,[25]nov!$A$55:$C$154,3,0)</f>
        <v>2242170</v>
      </c>
      <c r="AC60">
        <f>VLOOKUP(A60,[26]dec!$A$64:$C$162,3,0)</f>
        <v>452690</v>
      </c>
      <c r="AD60">
        <f>VLOOKUP(A60,[27]jan!$A$71:$C$165,3,0)</f>
        <v>587596</v>
      </c>
      <c r="AE60">
        <f>VLOOKUP(A60,[28]feb!$A$55:$C$148,3,0)</f>
        <v>384309</v>
      </c>
      <c r="AF60">
        <f>VLOOKUP(A60,[29]march!$A$62:$C$154,3,0)</f>
        <v>441259</v>
      </c>
      <c r="AG60">
        <f>VLOOKUP(A60,[30]apr!$A$66:$C$157,3,0)</f>
        <v>643061</v>
      </c>
      <c r="AH60">
        <f>VLOOKUP(A60,[31]may!$A$54:$C$144,3,0)</f>
        <v>630067</v>
      </c>
      <c r="AI60">
        <f>VLOOKUP(A60,[32]june!$A$63:$C$152,3,0)</f>
        <v>554951</v>
      </c>
      <c r="AJ60">
        <f>VLOOKUP(A60,[33]july!$A$64:$C$152,3,0)</f>
        <v>633827</v>
      </c>
      <c r="AK60">
        <f>VLOOKUP(A60,[34]august!$A$54:$C$141,3,0)</f>
        <v>499104</v>
      </c>
      <c r="AL60">
        <f>VLOOKUP(A60,[35]sept!$A$55:$C$141,3,0)</f>
        <v>380440</v>
      </c>
      <c r="AM60">
        <f>VLOOKUP(A60,[36]oct!$A$65:$C$150,3,0)</f>
        <v>1017419</v>
      </c>
      <c r="AN60">
        <f>VLOOKUP(A60,[37]novemeber!$A$63:$C$147,3,0)</f>
        <v>780650</v>
      </c>
      <c r="AO60">
        <f>VLOOKUP(A60,[38]dec!$A$53:$C$136,3,0)</f>
        <v>370871</v>
      </c>
      <c r="AP60">
        <f>VLOOKUP(A60,[39]jan!$A$56:$C$135,3,0)</f>
        <v>614735</v>
      </c>
      <c r="AQ60">
        <f>VLOOKUP(A60,[40]feb!$A$80:$C$158,3,0)</f>
        <v>438969</v>
      </c>
      <c r="AR60">
        <f>VLOOKUP(A60,[41]march!$A$63:$C$140,3,0)</f>
        <v>956211</v>
      </c>
      <c r="AS60">
        <f>VLOOKUP(A60,[42]april!$A$64:$C$140,3,0)</f>
        <v>707587</v>
      </c>
      <c r="AT60">
        <f>VLOOKUP(A60,[43]may!$A$70:$C$145,3,0)</f>
        <v>697487</v>
      </c>
      <c r="AU60">
        <f>VLOOKUP(A60,[44]june!$A$70:$C$144,3,0)</f>
        <v>717885</v>
      </c>
      <c r="AV60">
        <f>VLOOKUP(A60,[45]july!$A$65:$C$138,3,0)</f>
        <v>484386</v>
      </c>
      <c r="AW60">
        <f>VLOOKUP(A60,[46]aug!$A$66:$C$138,3,0)</f>
        <v>901642</v>
      </c>
      <c r="AX60">
        <f>VLOOKUP(A60,[47]sept!$A$59:$C$130,3,0)</f>
        <v>1038736</v>
      </c>
      <c r="AY60">
        <f>VLOOKUP(A60,[48]oct!$A$63:$C$133,3,0)</f>
        <v>827524</v>
      </c>
      <c r="AZ60">
        <f>VLOOKUP(A60,[49]nov!$A$62:$C$131,3,0)</f>
        <v>837085</v>
      </c>
      <c r="BA60">
        <f>VLOOKUP(A60,[50]dec!$A$64:$C$132,3,0)</f>
        <v>1043893</v>
      </c>
      <c r="BB60">
        <f>VLOOKUP(A60,[51]jan!$A$72:$C$136,3,0)</f>
        <v>436801</v>
      </c>
      <c r="BC60">
        <f>VLOOKUP(A60,[52]feb!$A$69:$C$132,3,0)</f>
        <v>705379</v>
      </c>
      <c r="BD60">
        <f>VLOOKUP(A60,[53]mar!$A$68:$C$130,3,0)</f>
        <v>916613</v>
      </c>
      <c r="BE60">
        <f>VLOOKUP(A60,[54]apr!$A$69:$C$130,3,0)</f>
        <v>1333450</v>
      </c>
      <c r="BF60">
        <f>VLOOKUP(A60,[55]may!$A$145:$C$205,3,0)</f>
        <v>1072048</v>
      </c>
      <c r="BG60">
        <f>VLOOKUP(A60,[56]june!$A$49:$C$108,3,0)</f>
        <v>1259151</v>
      </c>
      <c r="BH60">
        <f>VLOOKUP(A60,[57]july!$A$66:$C$124,3,0)</f>
        <v>1076716</v>
      </c>
      <c r="BI60">
        <f>VLOOKUP(A60,[58]aug!$A$52:$C$109,3,0)</f>
        <v>731992</v>
      </c>
      <c r="BJ60">
        <f>VLOOKUP(A60,[59]sept!$A$69:$C$125,3,0)</f>
        <v>1318073</v>
      </c>
      <c r="BK60">
        <f>VLOOKUP(A60,[60]oct!$A$57:$C$112,3,0)</f>
        <v>1158676</v>
      </c>
      <c r="BL60">
        <f>VLOOKUP(A60,[61]nov!$A$35:$C$89,3,0)</f>
        <v>1316249</v>
      </c>
      <c r="BM60">
        <f>VLOOKUP(A60,[62]dec!$A$58:$C$111,3,0)</f>
        <v>1153036</v>
      </c>
      <c r="BN60">
        <f>VLOOKUP(A60,[63]jan!$A$88:$C$137,3,0)</f>
        <v>1512571</v>
      </c>
      <c r="BO60">
        <f>VLOOKUP(A60,[64]feb!$A$60:$C$108,3,0)</f>
        <v>991259</v>
      </c>
      <c r="BP60">
        <f>VLOOKUP(A60,[65]mar!$A$48:$C$95,3,0)</f>
        <v>2165250</v>
      </c>
      <c r="BQ60">
        <f>VLOOKUP(A60,[66]apr!$A$57:$C$103,3,0)</f>
        <v>1278869</v>
      </c>
      <c r="BR60">
        <f>VLOOKUP(A60,[67]may!$A$48:$C$93,3,0)</f>
        <v>1686144</v>
      </c>
      <c r="BS60">
        <f>VLOOKUP(A60,[68]june!$A$65:$C$109,3,0)</f>
        <v>1844828</v>
      </c>
      <c r="BT60">
        <f>VLOOKUP(A60,[69]july!$A$34:$C$77,3,0)</f>
        <v>1307781</v>
      </c>
      <c r="BU60">
        <f>VLOOKUP(A60,[70]aug!$A$61:$C$103,3,0)</f>
        <v>1847093</v>
      </c>
      <c r="BV60">
        <f>VLOOKUP(A60,[71]sept!$A$34:$C$75,3,0)</f>
        <v>1627471</v>
      </c>
      <c r="BW60">
        <f>VLOOKUP(A60,[72]oct!$A$57:$C$97,3,0)</f>
        <v>1582710</v>
      </c>
      <c r="BX60">
        <f>VLOOKUP(A60,[73]nov!$A$56:$C$95,3,0)</f>
        <v>973758</v>
      </c>
    </row>
    <row r="61" spans="1:80" x14ac:dyDescent="0.2">
      <c r="A61" s="10">
        <v>36130</v>
      </c>
      <c r="B61" s="1">
        <f>VLOOKUP(A61,'[1]1850-1930'!$A$648:$C$757,3,0)</f>
        <v>97533</v>
      </c>
      <c r="C61" s="1">
        <f>VLOOKUP($A61,'[2]1931-1950'!$A$648:$C$757,3,0)</f>
        <v>18699389</v>
      </c>
      <c r="D61" s="1">
        <f>VLOOKUP(A61,'[3]1951-1956'!$A$648:$C$757,3,0)</f>
        <v>8189397</v>
      </c>
      <c r="E61" s="1">
        <f>VLOOKUP(A61,'[4]1957-1960'!$A$648:$C$757,3,0)</f>
        <v>4057220</v>
      </c>
      <c r="F61" s="13">
        <f>VLOOKUP(A61,'[5]1961-1965'!$A$600:$C$709,3,0)</f>
        <v>7429592</v>
      </c>
      <c r="G61" s="1">
        <f>VLOOKUP(A61,'[6]1966-1968'!$A$520:$C$629,3,0)</f>
        <v>6722257</v>
      </c>
      <c r="H61" s="1">
        <f>VLOOKUP(A61,'[7]1969-1970'!$A$472:$C$581,3,0)</f>
        <v>6954864</v>
      </c>
      <c r="I61" s="1">
        <f>VLOOKUP(A61,'[8]1971-1973'!$A$448:$C$557,3,0)</f>
        <v>4593594</v>
      </c>
      <c r="J61" s="1">
        <f>VLOOKUP(A61,'[9]1974-1977'!$A$402:$C$511,3,0)</f>
        <v>9391115</v>
      </c>
      <c r="K61" s="1">
        <f>VLOOKUP(A61,'[10]1978-1980'!$A$328:$C$437,3,0)</f>
        <v>6139223</v>
      </c>
      <c r="L61" s="1">
        <f>VLOOKUP(A61,'[11]1981-1983'!$A$285:$C$394,3,0)</f>
        <v>6822589</v>
      </c>
      <c r="M61" s="1">
        <f>VLOOKUP(A61,'[12]1984-1986'!$A$237:$C$346,3,0)</f>
        <v>5301376</v>
      </c>
      <c r="N61" s="1">
        <f>VLOOKUP(A61,'[13]1987-1990'!$A$215:$C$324,3,0)</f>
        <v>11339130</v>
      </c>
      <c r="O61" s="1">
        <f>VLOOKUP(A61,'[14]1991-1993'!$A$125:$C$234,3,0)</f>
        <v>8167868</v>
      </c>
      <c r="P61" s="1">
        <f t="shared" si="0"/>
        <v>103905147</v>
      </c>
      <c r="Q61" s="1"/>
      <c r="R61" s="1">
        <f>VLOOKUP(A61,[15]jan!$A$66:$C$175,3,0)</f>
        <v>999838</v>
      </c>
      <c r="S61" s="1">
        <f>VLOOKUP(A61,[16]feb!$A$72:$C$180,3,0)</f>
        <v>244496</v>
      </c>
      <c r="T61" s="1">
        <f>VLOOKUP(A61,[17]march!$A$58:$C$165,3,0)</f>
        <v>521711</v>
      </c>
      <c r="U61">
        <f>VLOOKUP(A61,[18]apr!$A$71:$C$177,3,0)</f>
        <v>414646</v>
      </c>
      <c r="V61" s="1">
        <f>VLOOKUP(A61,[19]may!$A$56:$D$161,3,0)</f>
        <v>416784</v>
      </c>
      <c r="W61">
        <f>VLOOKUP(A61,[20]june!$A$55:$C$159,3,0)</f>
        <v>358919</v>
      </c>
      <c r="X61">
        <f>VLOOKUP($A61,[21]july!$A$71:$C$174,3,0)</f>
        <v>432110</v>
      </c>
      <c r="Y61">
        <f>VLOOKUP($A61,[22]august!$A$55:$C$157,3,0)</f>
        <v>448377</v>
      </c>
      <c r="Z61">
        <f>VLOOKUP(A61,[23]sept!$A$59:$C$160,3,0)</f>
        <v>506013</v>
      </c>
      <c r="AA61">
        <f>VLOOKUP(A61,[24]oct!$A$54:$C$154,3,0)</f>
        <v>396302</v>
      </c>
      <c r="AB61">
        <f>VLOOKUP(A61,[25]nov!$A$55:$C$154,3,0)</f>
        <v>2128236</v>
      </c>
      <c r="AC61">
        <f>VLOOKUP(A61,[26]dec!$A$64:$C$162,3,0)</f>
        <v>478360</v>
      </c>
      <c r="AD61">
        <f>VLOOKUP(A61,[27]jan!$A$71:$C$165,3,0)</f>
        <v>579672</v>
      </c>
      <c r="AE61">
        <f>VLOOKUP(A61,[28]feb!$A$55:$C$148,3,0)</f>
        <v>372197</v>
      </c>
      <c r="AF61">
        <f>VLOOKUP(A61,[29]march!$A$62:$C$154,3,0)</f>
        <v>476492</v>
      </c>
      <c r="AG61">
        <f>VLOOKUP(A61,[30]apr!$A$66:$C$157,3,0)</f>
        <v>622248</v>
      </c>
      <c r="AH61">
        <f>VLOOKUP(A61,[31]may!$A$54:$C$144,3,0)</f>
        <v>577103</v>
      </c>
      <c r="AI61">
        <f>VLOOKUP(A61,[32]june!$A$63:$C$152,3,0)</f>
        <v>521230</v>
      </c>
      <c r="AJ61">
        <f>VLOOKUP(A61,[33]july!$A$64:$C$152,3,0)</f>
        <v>643464</v>
      </c>
      <c r="AK61">
        <f>VLOOKUP(A61,[34]august!$A$54:$C$141,3,0)</f>
        <v>469658</v>
      </c>
      <c r="AL61">
        <f>VLOOKUP(A61,[35]sept!$A$55:$C$141,3,0)</f>
        <v>402567</v>
      </c>
      <c r="AM61">
        <f>VLOOKUP(A61,[36]oct!$A$65:$C$150,3,0)</f>
        <v>977847</v>
      </c>
      <c r="AN61">
        <f>VLOOKUP(A61,[37]novemeber!$A$63:$C$147,3,0)</f>
        <v>738081</v>
      </c>
      <c r="AO61">
        <f>VLOOKUP(A61,[38]dec!$A$53:$C$136,3,0)</f>
        <v>339090</v>
      </c>
      <c r="AP61">
        <f>VLOOKUP(A61,[39]jan!$A$56:$C$135,3,0)</f>
        <v>594104</v>
      </c>
      <c r="AQ61">
        <f>VLOOKUP(A61,[40]feb!$A$80:$C$158,3,0)</f>
        <v>424730</v>
      </c>
      <c r="AR61">
        <f>VLOOKUP(A61,[41]march!$A$63:$C$140,3,0)</f>
        <v>848856</v>
      </c>
      <c r="AS61">
        <f>VLOOKUP(A61,[42]april!$A$64:$C$140,3,0)</f>
        <v>702219</v>
      </c>
      <c r="AT61">
        <f>VLOOKUP(A61,[43]may!$A$70:$C$145,3,0)</f>
        <v>751871</v>
      </c>
      <c r="AU61">
        <f>VLOOKUP(A61,[44]june!$A$70:$C$144,3,0)</f>
        <v>715777</v>
      </c>
      <c r="AV61">
        <f>VLOOKUP(A61,[45]july!$A$65:$C$138,3,0)</f>
        <v>473364</v>
      </c>
      <c r="AW61">
        <f>VLOOKUP(A61,[46]aug!$A$66:$C$138,3,0)</f>
        <v>894672</v>
      </c>
      <c r="AX61">
        <f>VLOOKUP(A61,[47]sept!$A$59:$C$130,3,0)</f>
        <v>1026245</v>
      </c>
      <c r="AY61">
        <f>VLOOKUP(A61,[48]oct!$A$63:$C$133,3,0)</f>
        <v>850128</v>
      </c>
      <c r="AZ61">
        <f>VLOOKUP(A61,[49]nov!$A$62:$C$131,3,0)</f>
        <v>803819</v>
      </c>
      <c r="BA61">
        <f>VLOOKUP(A61,[50]dec!$A$64:$C$132,3,0)</f>
        <v>996814</v>
      </c>
      <c r="BB61">
        <f>VLOOKUP(A61,[51]jan!$A$72:$C$136,3,0)</f>
        <v>410196</v>
      </c>
      <c r="BC61">
        <f>VLOOKUP(A61,[52]feb!$A$69:$C$132,3,0)</f>
        <v>721929</v>
      </c>
      <c r="BD61">
        <f>VLOOKUP(A61,[53]mar!$A$68:$C$130,3,0)</f>
        <v>900088</v>
      </c>
      <c r="BE61">
        <f>VLOOKUP(A61,[54]apr!$A$69:$C$130,3,0)</f>
        <v>1316827</v>
      </c>
      <c r="BF61">
        <f>VLOOKUP(A61,[55]may!$A$145:$C$205,3,0)</f>
        <v>1054282</v>
      </c>
      <c r="BG61">
        <f>VLOOKUP(A61,[56]june!$A$49:$C$108,3,0)</f>
        <v>1240318</v>
      </c>
      <c r="BH61">
        <f>VLOOKUP(A61,[57]july!$A$66:$C$124,3,0)</f>
        <v>1086565</v>
      </c>
      <c r="BI61">
        <f>VLOOKUP(A61,[58]aug!$A$52:$C$109,3,0)</f>
        <v>706730</v>
      </c>
      <c r="BJ61">
        <f>VLOOKUP(A61,[59]sept!$A$69:$C$125,3,0)</f>
        <v>1291056</v>
      </c>
      <c r="BK61">
        <f>VLOOKUP(A61,[60]oct!$A$57:$C$112,3,0)</f>
        <v>1119778</v>
      </c>
      <c r="BL61">
        <f>VLOOKUP(A61,[61]nov!$A$35:$C$89,3,0)</f>
        <v>1289336</v>
      </c>
      <c r="BM61">
        <f>VLOOKUP(A61,[62]dec!$A$58:$C$111,3,0)</f>
        <v>1083303</v>
      </c>
      <c r="BN61">
        <f>VLOOKUP(A61,[63]jan!$A$88:$C$137,3,0)</f>
        <v>1406155</v>
      </c>
      <c r="BO61">
        <f>VLOOKUP(A61,[64]feb!$A$60:$C$108,3,0)</f>
        <v>856935</v>
      </c>
      <c r="BP61">
        <f>VLOOKUP(A61,[65]mar!$A$48:$C$95,3,0)</f>
        <v>2015121</v>
      </c>
      <c r="BQ61">
        <f>VLOOKUP(A61,[66]apr!$A$57:$C$103,3,0)</f>
        <v>1309288</v>
      </c>
      <c r="BR61">
        <f>VLOOKUP(A61,[67]may!$A$48:$C$93,3,0)</f>
        <v>1752760</v>
      </c>
      <c r="BS61">
        <f>VLOOKUP(A61,[68]june!$A$65:$C$109,3,0)</f>
        <v>1643671</v>
      </c>
      <c r="BT61">
        <f>VLOOKUP(A61,[69]july!$A$34:$C$77,3,0)</f>
        <v>1122850</v>
      </c>
      <c r="BU61">
        <f>VLOOKUP(A61,[70]aug!$A$61:$C$103,3,0)</f>
        <v>1789439</v>
      </c>
      <c r="BV61">
        <f>VLOOKUP(A61,[71]sept!$A$34:$C$75,3,0)</f>
        <v>1510930</v>
      </c>
      <c r="BW61">
        <f>VLOOKUP(A61,[72]oct!$A$57:$C$97,3,0)</f>
        <v>1487009</v>
      </c>
      <c r="BX61">
        <f>VLOOKUP(A61,[73]nov!$A$56:$C$95,3,0)</f>
        <v>1226453</v>
      </c>
      <c r="BY61">
        <f>VLOOKUP(A61,[74]dec!$A$34:$C$72,3,0)</f>
        <v>449647</v>
      </c>
    </row>
    <row r="62" spans="1:80" x14ac:dyDescent="0.2">
      <c r="A62" s="10">
        <v>36161</v>
      </c>
      <c r="B62" s="1">
        <f>VLOOKUP(A62,'[1]1850-1930'!$A$648:$C$757,3,0)</f>
        <v>110790</v>
      </c>
      <c r="C62" s="1">
        <f>VLOOKUP($A62,'[2]1931-1950'!$A$648:$C$757,3,0)</f>
        <v>19119711</v>
      </c>
      <c r="D62" s="1">
        <f>VLOOKUP(A62,'[3]1951-1956'!$A$648:$C$757,3,0)</f>
        <v>8782291</v>
      </c>
      <c r="E62" s="1">
        <f>VLOOKUP(A62,'[4]1957-1960'!$A$648:$C$757,3,0)</f>
        <v>4174169</v>
      </c>
      <c r="F62" s="13">
        <f>VLOOKUP(A62,'[5]1961-1965'!$A$600:$C$709,3,0)</f>
        <v>7814557</v>
      </c>
      <c r="G62" s="1">
        <f>VLOOKUP(A62,'[6]1966-1968'!$A$520:$C$629,3,0)</f>
        <v>6909277</v>
      </c>
      <c r="H62" s="1">
        <f>VLOOKUP(A62,'[7]1969-1970'!$A$472:$C$581,3,0)</f>
        <v>7138759</v>
      </c>
      <c r="I62" s="1">
        <f>VLOOKUP(A62,'[8]1971-1973'!$A$448:$C$557,3,0)</f>
        <v>4777671</v>
      </c>
      <c r="J62" s="1">
        <f>VLOOKUP(A62,'[9]1974-1977'!$A$402:$C$511,3,0)</f>
        <v>9696513</v>
      </c>
      <c r="K62" s="1">
        <f>VLOOKUP(A62,'[10]1978-1980'!$A$328:$C$437,3,0)</f>
        <v>6306975</v>
      </c>
      <c r="L62" s="1">
        <f>VLOOKUP(A62,'[11]1981-1983'!$A$285:$C$394,3,0)</f>
        <v>7006869</v>
      </c>
      <c r="M62" s="1">
        <f>VLOOKUP(A62,'[12]1984-1986'!$A$237:$C$346,3,0)</f>
        <v>5508377</v>
      </c>
      <c r="N62" s="1">
        <f>VLOOKUP(A62,'[13]1987-1990'!$A$215:$C$324,3,0)</f>
        <v>11442555</v>
      </c>
      <c r="O62" s="1">
        <f>VLOOKUP(A62,'[14]1991-1993'!$A$125:$C$234,3,0)</f>
        <v>8301097</v>
      </c>
      <c r="P62" s="1">
        <f t="shared" si="0"/>
        <v>107089611</v>
      </c>
      <c r="Q62" s="1"/>
      <c r="R62" s="1">
        <f>VLOOKUP(A62,[15]jan!$A$66:$C$175,3,0)</f>
        <v>1029238</v>
      </c>
      <c r="S62" s="1">
        <f>VLOOKUP(A62,[16]feb!$A$72:$C$180,3,0)</f>
        <v>253856</v>
      </c>
      <c r="T62" s="1">
        <f>VLOOKUP(A62,[17]march!$A$58:$C$165,3,0)</f>
        <v>501009</v>
      </c>
      <c r="U62">
        <f>VLOOKUP(A62,[18]apr!$A$71:$C$177,3,0)</f>
        <v>443625</v>
      </c>
      <c r="V62" s="1">
        <f>VLOOKUP(A62,[19]may!$A$56:$D$161,3,0)</f>
        <v>422738</v>
      </c>
      <c r="W62">
        <f>VLOOKUP(A62,[20]june!$A$55:$C$159,3,0)</f>
        <v>360779</v>
      </c>
      <c r="X62">
        <f>VLOOKUP($A62,[21]july!$A$71:$C$174,3,0)</f>
        <v>411973</v>
      </c>
      <c r="Y62">
        <f>VLOOKUP($A62,[22]august!$A$55:$C$157,3,0)</f>
        <v>454388</v>
      </c>
      <c r="Z62">
        <f>VLOOKUP(A62,[23]sept!$A$59:$C$160,3,0)</f>
        <v>506843</v>
      </c>
      <c r="AA62">
        <f>VLOOKUP(A62,[24]oct!$A$54:$C$154,3,0)</f>
        <v>388262</v>
      </c>
      <c r="AB62">
        <f>VLOOKUP(A62,[25]nov!$A$55:$C$154,3,0)</f>
        <v>2214913</v>
      </c>
      <c r="AC62">
        <f>VLOOKUP(A62,[26]dec!$A$64:$C$162,3,0)</f>
        <v>476750</v>
      </c>
      <c r="AD62">
        <f>VLOOKUP(A62,[27]jan!$A$71:$C$165,3,0)</f>
        <v>562453</v>
      </c>
      <c r="AE62">
        <f>VLOOKUP(A62,[28]feb!$A$55:$C$148,3,0)</f>
        <v>365995</v>
      </c>
      <c r="AF62">
        <f>VLOOKUP(A62,[29]march!$A$62:$C$154,3,0)</f>
        <v>520616</v>
      </c>
      <c r="AG62">
        <f>VLOOKUP(A62,[30]apr!$A$66:$C$157,3,0)</f>
        <v>628718</v>
      </c>
      <c r="AH62">
        <f>VLOOKUP(A62,[31]may!$A$54:$C$144,3,0)</f>
        <v>607086</v>
      </c>
      <c r="AI62">
        <f>VLOOKUP(A62,[32]june!$A$63:$C$152,3,0)</f>
        <v>554248</v>
      </c>
      <c r="AJ62">
        <f>VLOOKUP(A62,[33]july!$A$64:$C$152,3,0)</f>
        <v>666789</v>
      </c>
      <c r="AK62">
        <f>VLOOKUP(A62,[34]august!$A$54:$C$141,3,0)</f>
        <v>482298</v>
      </c>
      <c r="AL62">
        <f>VLOOKUP(A62,[35]sept!$A$55:$C$141,3,0)</f>
        <v>391980</v>
      </c>
      <c r="AM62">
        <f>VLOOKUP(A62,[36]oct!$A$65:$C$150,3,0)</f>
        <v>1083068</v>
      </c>
      <c r="AN62">
        <f>VLOOKUP(A62,[37]novemeber!$A$63:$C$147,3,0)</f>
        <v>749222</v>
      </c>
      <c r="AO62">
        <f>VLOOKUP(A62,[38]dec!$A$53:$C$136,3,0)</f>
        <v>334754</v>
      </c>
      <c r="AP62">
        <f>VLOOKUP(A62,[39]jan!$A$56:$C$135,3,0)</f>
        <v>631896</v>
      </c>
      <c r="AQ62">
        <f>VLOOKUP(A62,[40]feb!$A$80:$C$158,3,0)</f>
        <v>439207</v>
      </c>
      <c r="AR62">
        <f>VLOOKUP(A62,[41]march!$A$63:$C$140,3,0)</f>
        <v>901308</v>
      </c>
      <c r="AS62">
        <f>VLOOKUP(A62,[42]april!$A$64:$C$140,3,0)</f>
        <v>896849</v>
      </c>
      <c r="AT62">
        <f>VLOOKUP(A62,[43]may!$A$70:$C$145,3,0)</f>
        <v>735630</v>
      </c>
      <c r="AU62">
        <f>VLOOKUP(A62,[44]june!$A$70:$C$144,3,0)</f>
        <v>690570</v>
      </c>
      <c r="AV62">
        <f>VLOOKUP(A62,[45]july!$A$65:$C$138,3,0)</f>
        <v>483278</v>
      </c>
      <c r="AW62">
        <f>VLOOKUP(A62,[46]aug!$A$66:$C$138,3,0)</f>
        <v>851226</v>
      </c>
      <c r="AX62">
        <f>VLOOKUP(A62,[47]sept!$A$59:$C$130,3,0)</f>
        <v>1031416</v>
      </c>
      <c r="AY62">
        <f>VLOOKUP(A62,[48]oct!$A$63:$C$133,3,0)</f>
        <v>888083</v>
      </c>
      <c r="AZ62">
        <f>VLOOKUP(A62,[49]nov!$A$62:$C$131,3,0)</f>
        <v>811806</v>
      </c>
      <c r="BA62">
        <f>VLOOKUP(A62,[50]dec!$A$64:$C$132,3,0)</f>
        <v>1007038</v>
      </c>
      <c r="BB62">
        <f>VLOOKUP(A62,[51]jan!$A$72:$C$136,3,0)</f>
        <v>427498</v>
      </c>
      <c r="BC62">
        <f>VLOOKUP(A62,[52]feb!$A$69:$C$132,3,0)</f>
        <v>688649</v>
      </c>
      <c r="BD62">
        <f>VLOOKUP(A62,[53]mar!$A$68:$C$130,3,0)</f>
        <v>856454</v>
      </c>
      <c r="BE62">
        <f>VLOOKUP(A62,[54]apr!$A$69:$C$130,3,0)</f>
        <v>1307215</v>
      </c>
      <c r="BF62">
        <f>VLOOKUP(A62,[55]may!$A$145:$C$205,3,0)</f>
        <v>1003572</v>
      </c>
      <c r="BG62">
        <f>VLOOKUP(A62,[56]june!$A$49:$C$108,3,0)</f>
        <v>1256660</v>
      </c>
      <c r="BH62">
        <f>VLOOKUP(A62,[57]july!$A$66:$C$124,3,0)</f>
        <v>1068725</v>
      </c>
      <c r="BI62">
        <f>VLOOKUP(A62,[58]aug!$A$52:$C$109,3,0)</f>
        <v>685066</v>
      </c>
      <c r="BJ62">
        <f>VLOOKUP(A62,[59]sept!$A$69:$C$125,3,0)</f>
        <v>1226806</v>
      </c>
      <c r="BK62">
        <f>VLOOKUP(A62,[60]oct!$A$57:$C$112,3,0)</f>
        <v>1078645</v>
      </c>
      <c r="BL62">
        <f>VLOOKUP(A62,[61]nov!$A$35:$C$89,3,0)</f>
        <v>1294004</v>
      </c>
      <c r="BM62">
        <f>VLOOKUP(A62,[62]dec!$A$58:$C$111,3,0)</f>
        <v>1054492</v>
      </c>
      <c r="BN62">
        <f>VLOOKUP(A62,[63]jan!$A$88:$C$137,3,0)</f>
        <v>1277649</v>
      </c>
      <c r="BO62">
        <f>VLOOKUP(A62,[64]feb!$A$60:$C$108,3,0)</f>
        <v>902381</v>
      </c>
      <c r="BP62">
        <f>VLOOKUP(A62,[65]mar!$A$48:$C$95,3,0)</f>
        <v>2004598</v>
      </c>
      <c r="BQ62">
        <f>VLOOKUP(A62,[66]apr!$A$57:$C$103,3,0)</f>
        <v>1376656</v>
      </c>
      <c r="BR62">
        <f>VLOOKUP(A62,[67]may!$A$48:$C$93,3,0)</f>
        <v>1547034</v>
      </c>
      <c r="BS62">
        <f>VLOOKUP(A62,[68]june!$A$65:$C$109,3,0)</f>
        <v>1577363</v>
      </c>
      <c r="BT62">
        <f>VLOOKUP(A62,[69]july!$A$34:$C$77,3,0)</f>
        <v>1099279</v>
      </c>
      <c r="BU62">
        <f>VLOOKUP(A62,[70]aug!$A$61:$C$103,3,0)</f>
        <v>1716165</v>
      </c>
      <c r="BV62">
        <f>VLOOKUP(A62,[71]sept!$A$34:$C$75,3,0)</f>
        <v>1398484</v>
      </c>
      <c r="BW62">
        <f>VLOOKUP(A62,[72]oct!$A$57:$C$97,3,0)</f>
        <v>1280221</v>
      </c>
      <c r="BX62">
        <f>VLOOKUP(A62,[73]nov!$A$56:$C$95,3,0)</f>
        <v>1340833</v>
      </c>
      <c r="BY62">
        <f>VLOOKUP(A62,[74]dec!$A$34:$C$72,3,0)</f>
        <v>1155021</v>
      </c>
      <c r="BZ62">
        <f>VLOOKUP(A62,[75]jan!$A$60:$C$94,3,0)</f>
        <v>979189</v>
      </c>
    </row>
    <row r="63" spans="1:80" x14ac:dyDescent="0.2">
      <c r="A63" s="10">
        <v>36192</v>
      </c>
      <c r="B63" s="1">
        <f>VLOOKUP(A63,'[1]1850-1930'!$A$648:$C$757,3,0)</f>
        <v>56350</v>
      </c>
      <c r="C63" s="1">
        <f>VLOOKUP($A63,'[2]1931-1950'!$A$648:$C$757,3,0)</f>
        <v>18046644</v>
      </c>
      <c r="D63" s="1">
        <f>VLOOKUP(A63,'[3]1951-1956'!$A$648:$C$757,3,0)</f>
        <v>8156729</v>
      </c>
      <c r="E63" s="1">
        <f>VLOOKUP(A63,'[4]1957-1960'!$A$648:$C$757,3,0)</f>
        <v>3746910</v>
      </c>
      <c r="F63" s="13">
        <f>VLOOKUP(A63,'[5]1961-1965'!$A$600:$C$709,3,0)</f>
        <v>7083150</v>
      </c>
      <c r="G63" s="1">
        <f>VLOOKUP(A63,'[6]1966-1968'!$A$520:$C$629,3,0)</f>
        <v>6282523</v>
      </c>
      <c r="H63" s="1">
        <f>VLOOKUP(A63,'[7]1969-1970'!$A$472:$C$581,3,0)</f>
        <v>6353492</v>
      </c>
      <c r="I63" s="1">
        <f>VLOOKUP(A63,'[8]1971-1973'!$A$448:$C$557,3,0)</f>
        <v>4198480</v>
      </c>
      <c r="J63" s="1">
        <f>VLOOKUP(A63,'[9]1974-1977'!$A$402:$C$511,3,0)</f>
        <v>8604092</v>
      </c>
      <c r="K63" s="1">
        <f>VLOOKUP(A63,'[10]1978-1980'!$A$328:$C$437,3,0)</f>
        <v>5754991</v>
      </c>
      <c r="L63" s="1">
        <f>VLOOKUP(A63,'[11]1981-1983'!$A$285:$C$394,3,0)</f>
        <v>6438744</v>
      </c>
      <c r="M63" s="1">
        <f>VLOOKUP(A63,'[12]1984-1986'!$A$237:$C$346,3,0)</f>
        <v>4997456</v>
      </c>
      <c r="N63" s="1">
        <f>VLOOKUP(A63,'[13]1987-1990'!$A$215:$C$324,3,0)</f>
        <v>10141710</v>
      </c>
      <c r="O63" s="1">
        <f>VLOOKUP(A63,'[14]1991-1993'!$A$125:$C$234,3,0)</f>
        <v>7518928</v>
      </c>
      <c r="P63" s="1">
        <f t="shared" si="0"/>
        <v>97380199</v>
      </c>
      <c r="Q63" s="1"/>
      <c r="R63" s="1">
        <f>VLOOKUP(A63,[15]jan!$A$66:$C$175,3,0)</f>
        <v>922626</v>
      </c>
      <c r="S63" s="1">
        <f>VLOOKUP(A63,[16]feb!$A$72:$C$180,3,0)</f>
        <v>215997</v>
      </c>
      <c r="T63" s="1">
        <f>VLOOKUP(A63,[17]march!$A$58:$C$165,3,0)</f>
        <v>456914</v>
      </c>
      <c r="U63">
        <f>VLOOKUP(A63,[18]apr!$A$71:$C$177,3,0)</f>
        <v>380273</v>
      </c>
      <c r="V63" s="1">
        <f>VLOOKUP(A63,[19]may!$A$56:$D$161,3,0)</f>
        <v>370950</v>
      </c>
      <c r="W63">
        <f>VLOOKUP(A63,[20]june!$A$55:$C$159,3,0)</f>
        <v>376494</v>
      </c>
      <c r="X63">
        <f>VLOOKUP($A63,[21]july!$A$71:$C$174,3,0)</f>
        <v>377916</v>
      </c>
      <c r="Y63">
        <f>VLOOKUP($A63,[22]august!$A$55:$C$157,3,0)</f>
        <v>416964</v>
      </c>
      <c r="Z63">
        <f>VLOOKUP(A63,[23]sept!$A$59:$C$160,3,0)</f>
        <v>452990</v>
      </c>
      <c r="AA63">
        <f>VLOOKUP(A63,[24]oct!$A$54:$C$154,3,0)</f>
        <v>339222</v>
      </c>
      <c r="AB63">
        <f>VLOOKUP(A63,[25]nov!$A$55:$C$154,3,0)</f>
        <v>2093260</v>
      </c>
      <c r="AC63">
        <f>VLOOKUP(A63,[26]dec!$A$64:$C$162,3,0)</f>
        <v>433456</v>
      </c>
      <c r="AD63">
        <f>VLOOKUP(A63,[27]jan!$A$71:$C$165,3,0)</f>
        <v>534171</v>
      </c>
      <c r="AE63">
        <f>VLOOKUP(A63,[28]feb!$A$55:$C$148,3,0)</f>
        <v>325821</v>
      </c>
      <c r="AF63">
        <f>VLOOKUP(A63,[29]march!$A$62:$C$154,3,0)</f>
        <v>436433</v>
      </c>
      <c r="AG63">
        <f>VLOOKUP(A63,[30]apr!$A$66:$C$157,3,0)</f>
        <v>544080</v>
      </c>
      <c r="AH63">
        <f>VLOOKUP(A63,[31]may!$A$54:$C$144,3,0)</f>
        <v>515775</v>
      </c>
      <c r="AI63">
        <f>VLOOKUP(A63,[32]june!$A$63:$C$152,3,0)</f>
        <v>479601</v>
      </c>
      <c r="AJ63">
        <f>VLOOKUP(A63,[33]july!$A$64:$C$152,3,0)</f>
        <v>609009</v>
      </c>
      <c r="AK63">
        <f>VLOOKUP(A63,[34]august!$A$54:$C$141,3,0)</f>
        <v>421015</v>
      </c>
      <c r="AL63">
        <f>VLOOKUP(A63,[35]sept!$A$55:$C$141,3,0)</f>
        <v>382241</v>
      </c>
      <c r="AM63">
        <f>VLOOKUP(A63,[36]oct!$A$65:$C$150,3,0)</f>
        <v>969434</v>
      </c>
      <c r="AN63">
        <f>VLOOKUP(A63,[37]novemeber!$A$63:$C$147,3,0)</f>
        <v>670206</v>
      </c>
      <c r="AO63">
        <f>VLOOKUP(A63,[38]dec!$A$53:$C$136,3,0)</f>
        <v>314338</v>
      </c>
      <c r="AP63">
        <f>VLOOKUP(A63,[39]jan!$A$56:$C$135,3,0)</f>
        <v>581123</v>
      </c>
      <c r="AQ63">
        <f>VLOOKUP(A63,[40]feb!$A$80:$C$158,3,0)</f>
        <v>392246</v>
      </c>
      <c r="AR63">
        <f>VLOOKUP(A63,[41]march!$A$63:$C$140,3,0)</f>
        <v>700155</v>
      </c>
      <c r="AS63">
        <f>VLOOKUP(A63,[42]april!$A$64:$C$140,3,0)</f>
        <v>589890</v>
      </c>
      <c r="AT63">
        <f>VLOOKUP(A63,[43]may!$A$70:$C$145,3,0)</f>
        <v>666440</v>
      </c>
      <c r="AU63">
        <f>VLOOKUP(A63,[44]june!$A$70:$C$144,3,0)</f>
        <v>608905</v>
      </c>
      <c r="AV63">
        <f>VLOOKUP(A63,[45]july!$A$65:$C$138,3,0)</f>
        <v>416540</v>
      </c>
      <c r="AW63">
        <f>VLOOKUP(A63,[46]aug!$A$66:$C$138,3,0)</f>
        <v>721704</v>
      </c>
      <c r="AX63">
        <f>VLOOKUP(A63,[47]sept!$A$59:$C$130,3,0)</f>
        <v>932253</v>
      </c>
      <c r="AY63">
        <f>VLOOKUP(A63,[48]oct!$A$63:$C$133,3,0)</f>
        <v>750456</v>
      </c>
      <c r="AZ63">
        <f>VLOOKUP(A63,[49]nov!$A$62:$C$131,3,0)</f>
        <v>723143</v>
      </c>
      <c r="BA63">
        <f>VLOOKUP(A63,[50]dec!$A$64:$C$132,3,0)</f>
        <v>891090</v>
      </c>
      <c r="BB63">
        <f>VLOOKUP(A63,[51]jan!$A$72:$C$136,3,0)</f>
        <v>394715</v>
      </c>
      <c r="BC63">
        <f>VLOOKUP(A63,[52]feb!$A$69:$C$132,3,0)</f>
        <v>587513</v>
      </c>
      <c r="BD63">
        <f>VLOOKUP(A63,[53]mar!$A$68:$C$130,3,0)</f>
        <v>759019</v>
      </c>
      <c r="BE63">
        <f>VLOOKUP(A63,[54]apr!$A$69:$C$130,3,0)</f>
        <v>1218220</v>
      </c>
      <c r="BF63">
        <f>VLOOKUP(A63,[55]may!$A$145:$C$205,3,0)</f>
        <v>894676</v>
      </c>
      <c r="BG63">
        <f>VLOOKUP(A63,[56]june!$A$49:$C$108,3,0)</f>
        <v>1099276</v>
      </c>
      <c r="BH63">
        <f>VLOOKUP(A63,[57]july!$A$66:$C$124,3,0)</f>
        <v>919037</v>
      </c>
      <c r="BI63">
        <f>VLOOKUP(A63,[58]aug!$A$52:$C$109,3,0)</f>
        <v>613480</v>
      </c>
      <c r="BJ63">
        <f>VLOOKUP(A63,[59]sept!$A$69:$C$125,3,0)</f>
        <v>1080390</v>
      </c>
      <c r="BK63">
        <f>VLOOKUP(A63,[60]oct!$A$57:$C$112,3,0)</f>
        <v>925837</v>
      </c>
      <c r="BL63">
        <f>VLOOKUP(A63,[61]nov!$A$35:$C$89,3,0)</f>
        <v>1057368</v>
      </c>
      <c r="BM63">
        <f>VLOOKUP(A63,[62]dec!$A$58:$C$111,3,0)</f>
        <v>916080</v>
      </c>
      <c r="BN63">
        <f>VLOOKUP(A63,[63]jan!$A$88:$C$137,3,0)</f>
        <v>1066376</v>
      </c>
      <c r="BO63">
        <f>VLOOKUP(A63,[64]feb!$A$60:$C$108,3,0)</f>
        <v>804146</v>
      </c>
      <c r="BP63">
        <f>VLOOKUP(A63,[65]mar!$A$48:$C$95,3,0)</f>
        <v>1766239</v>
      </c>
      <c r="BQ63">
        <f>VLOOKUP(A63,[66]apr!$A$57:$C$103,3,0)</f>
        <v>1308389</v>
      </c>
      <c r="BR63">
        <f>VLOOKUP(A63,[67]may!$A$48:$C$93,3,0)</f>
        <v>1591969</v>
      </c>
      <c r="BS63">
        <f>VLOOKUP(A63,[68]june!$A$65:$C$109,3,0)</f>
        <v>1388407</v>
      </c>
      <c r="BT63">
        <f>VLOOKUP(A63,[69]july!$A$34:$C$77,3,0)</f>
        <v>965319</v>
      </c>
      <c r="BU63">
        <f>VLOOKUP(A63,[70]aug!$A$61:$C$103,3,0)</f>
        <v>1556226</v>
      </c>
      <c r="BV63">
        <f>VLOOKUP(A63,[71]sept!$A$34:$C$75,3,0)</f>
        <v>1177514</v>
      </c>
      <c r="BW63">
        <f>VLOOKUP(A63,[72]oct!$A$57:$C$97,3,0)</f>
        <v>1231123</v>
      </c>
      <c r="BX63">
        <f>VLOOKUP(A63,[73]nov!$A$56:$C$95,3,0)</f>
        <v>1133739</v>
      </c>
      <c r="BY63">
        <f>VLOOKUP(A63,[74]dec!$A$34:$C$72,3,0)</f>
        <v>1017374</v>
      </c>
      <c r="BZ63">
        <f>VLOOKUP(A63,[75]jan!$A$60:$C$94,3,0)</f>
        <v>1176962</v>
      </c>
      <c r="CA63">
        <f>VLOOKUP(A63,[76]feb!$A$33:$C$66,3,0)</f>
        <v>725518</v>
      </c>
    </row>
    <row r="64" spans="1:80" x14ac:dyDescent="0.2">
      <c r="A64" s="10">
        <v>36220</v>
      </c>
      <c r="B64" s="1">
        <f>VLOOKUP(A64,'[1]1850-1930'!$A$648:$C$757,3,0)</f>
        <v>82084</v>
      </c>
      <c r="C64" s="1">
        <f>VLOOKUP($A64,'[2]1931-1950'!$A$648:$C$757,3,0)</f>
        <v>18993653</v>
      </c>
      <c r="D64" s="1">
        <f>VLOOKUP(A64,'[3]1951-1956'!$A$648:$C$757,3,0)</f>
        <v>8376871</v>
      </c>
      <c r="E64" s="1">
        <f>VLOOKUP(A64,'[4]1957-1960'!$A$648:$C$757,3,0)</f>
        <v>4034425</v>
      </c>
      <c r="F64" s="13">
        <f>VLOOKUP(A64,'[5]1961-1965'!$A$600:$C$709,3,0)</f>
        <v>7691486</v>
      </c>
      <c r="G64" s="1">
        <f>VLOOKUP(A64,'[6]1966-1968'!$A$520:$C$629,3,0)</f>
        <v>6569209</v>
      </c>
      <c r="H64" s="1">
        <f>VLOOKUP(A64,'[7]1969-1970'!$A$472:$C$581,3,0)</f>
        <v>6935979</v>
      </c>
      <c r="I64" s="1">
        <f>VLOOKUP(A64,'[8]1971-1973'!$A$448:$C$557,3,0)</f>
        <v>4758479</v>
      </c>
      <c r="J64" s="1">
        <f>VLOOKUP(A64,'[9]1974-1977'!$A$402:$C$511,3,0)</f>
        <v>9409645</v>
      </c>
      <c r="K64" s="1">
        <f>VLOOKUP(A64,'[10]1978-1980'!$A$328:$C$437,3,0)</f>
        <v>6119930</v>
      </c>
      <c r="L64" s="1">
        <f>VLOOKUP(A64,'[11]1981-1983'!$A$285:$C$394,3,0)</f>
        <v>6768288</v>
      </c>
      <c r="M64" s="1">
        <f>VLOOKUP(A64,'[12]1984-1986'!$A$237:$C$346,3,0)</f>
        <v>5371015</v>
      </c>
      <c r="N64" s="1">
        <f>VLOOKUP(A64,'[13]1987-1990'!$A$215:$C$324,3,0)</f>
        <v>10886802</v>
      </c>
      <c r="O64" s="1">
        <f>VLOOKUP(A64,'[14]1991-1993'!$A$125:$C$234,3,0)</f>
        <v>8186778</v>
      </c>
      <c r="P64" s="1">
        <f t="shared" si="0"/>
        <v>104184644</v>
      </c>
      <c r="Q64" s="1"/>
      <c r="R64" s="1">
        <f>VLOOKUP(A64,[15]jan!$A$66:$C$175,3,0)</f>
        <v>914778</v>
      </c>
      <c r="S64" s="1">
        <f>VLOOKUP(A64,[16]feb!$A$72:$C$180,3,0)</f>
        <v>218923</v>
      </c>
      <c r="T64" s="1">
        <f>VLOOKUP(A64,[17]march!$A$58:$C$165,3,0)</f>
        <v>501667</v>
      </c>
      <c r="U64">
        <f>VLOOKUP(A64,[18]apr!$A$71:$C$177,3,0)</f>
        <v>395129</v>
      </c>
      <c r="V64" s="1">
        <f>VLOOKUP(A64,[19]may!$A$56:$D$161,3,0)</f>
        <v>394998</v>
      </c>
      <c r="W64">
        <f>VLOOKUP(A64,[20]june!$A$55:$C$159,3,0)</f>
        <v>398435</v>
      </c>
      <c r="X64">
        <f>VLOOKUP($A64,[21]july!$A$71:$C$174,3,0)</f>
        <v>402953</v>
      </c>
      <c r="Y64">
        <f>VLOOKUP($A64,[22]august!$A$55:$C$157,3,0)</f>
        <v>458978</v>
      </c>
      <c r="Z64">
        <f>VLOOKUP(A64,[23]sept!$A$59:$C$160,3,0)</f>
        <v>497155</v>
      </c>
      <c r="AA64">
        <f>VLOOKUP(A64,[24]oct!$A$54:$C$154,3,0)</f>
        <v>351713</v>
      </c>
      <c r="AB64">
        <f>VLOOKUP(A64,[25]nov!$A$55:$C$154,3,0)</f>
        <v>2470832</v>
      </c>
      <c r="AC64">
        <f>VLOOKUP(A64,[26]dec!$A$64:$C$162,3,0)</f>
        <v>462445</v>
      </c>
      <c r="AD64">
        <f>VLOOKUP(A64,[27]jan!$A$71:$C$165,3,0)</f>
        <v>579790</v>
      </c>
      <c r="AE64">
        <f>VLOOKUP(A64,[28]feb!$A$55:$C$148,3,0)</f>
        <v>353128</v>
      </c>
      <c r="AF64">
        <f>VLOOKUP(A64,[29]march!$A$62:$C$154,3,0)</f>
        <v>448698</v>
      </c>
      <c r="AG64">
        <f>VLOOKUP(A64,[30]apr!$A$66:$C$157,3,0)</f>
        <v>590236</v>
      </c>
      <c r="AH64">
        <f>VLOOKUP(A64,[31]may!$A$54:$C$144,3,0)</f>
        <v>558605</v>
      </c>
      <c r="AI64">
        <f>VLOOKUP(A64,[32]june!$A$63:$C$152,3,0)</f>
        <v>563551</v>
      </c>
      <c r="AJ64">
        <f>VLOOKUP(A64,[33]july!$A$64:$C$152,3,0)</f>
        <v>617698</v>
      </c>
      <c r="AK64">
        <f>VLOOKUP(A64,[34]august!$A$54:$C$141,3,0)</f>
        <v>480335</v>
      </c>
      <c r="AL64">
        <f>VLOOKUP(A64,[35]sept!$A$55:$C$141,3,0)</f>
        <v>404980</v>
      </c>
      <c r="AM64">
        <f>VLOOKUP(A64,[36]oct!$A$65:$C$150,3,0)</f>
        <v>1059247</v>
      </c>
      <c r="AN64">
        <f>VLOOKUP(A64,[37]novemeber!$A$63:$C$147,3,0)</f>
        <v>749701</v>
      </c>
      <c r="AO64">
        <f>VLOOKUP(A64,[38]dec!$A$53:$C$136,3,0)</f>
        <v>358767</v>
      </c>
      <c r="AP64">
        <f>VLOOKUP(A64,[39]jan!$A$56:$C$135,3,0)</f>
        <v>730300</v>
      </c>
      <c r="AQ64">
        <f>VLOOKUP(A64,[40]feb!$A$80:$C$158,3,0)</f>
        <v>425355</v>
      </c>
      <c r="AR64">
        <f>VLOOKUP(A64,[41]march!$A$63:$C$140,3,0)</f>
        <v>681096</v>
      </c>
      <c r="AS64">
        <f>VLOOKUP(A64,[42]april!$A$64:$C$140,3,0)</f>
        <v>654154</v>
      </c>
      <c r="AT64">
        <f>VLOOKUP(A64,[43]may!$A$70:$C$145,3,0)</f>
        <v>737523</v>
      </c>
      <c r="AU64">
        <f>VLOOKUP(A64,[44]june!$A$70:$C$144,3,0)</f>
        <v>683583</v>
      </c>
      <c r="AV64">
        <f>VLOOKUP(A64,[45]july!$A$65:$C$138,3,0)</f>
        <v>405071</v>
      </c>
      <c r="AW64">
        <f>VLOOKUP(A64,[46]aug!$A$66:$C$138,3,0)</f>
        <v>780089</v>
      </c>
      <c r="AX64">
        <f>VLOOKUP(A64,[47]sept!$A$59:$C$130,3,0)</f>
        <v>1030085</v>
      </c>
      <c r="AY64">
        <f>VLOOKUP(A64,[48]oct!$A$63:$C$133,3,0)</f>
        <v>800899</v>
      </c>
      <c r="AZ64">
        <f>VLOOKUP(A64,[49]nov!$A$62:$C$131,3,0)</f>
        <v>787439</v>
      </c>
      <c r="BA64">
        <f>VLOOKUP(A64,[50]dec!$A$64:$C$132,3,0)</f>
        <v>951914</v>
      </c>
      <c r="BB64">
        <f>VLOOKUP(A64,[51]jan!$A$72:$C$136,3,0)</f>
        <v>413697</v>
      </c>
      <c r="BC64">
        <f>VLOOKUP(A64,[52]feb!$A$69:$C$132,3,0)</f>
        <v>616006</v>
      </c>
      <c r="BD64">
        <f>VLOOKUP(A64,[53]mar!$A$68:$C$130,3,0)</f>
        <v>807432</v>
      </c>
      <c r="BE64">
        <f>VLOOKUP(A64,[54]apr!$A$69:$C$130,3,0)</f>
        <v>1183934</v>
      </c>
      <c r="BF64">
        <f>VLOOKUP(A64,[55]may!$A$145:$C$205,3,0)</f>
        <v>1003848</v>
      </c>
      <c r="BG64">
        <f>VLOOKUP(A64,[56]june!$A$49:$C$108,3,0)</f>
        <v>1163863</v>
      </c>
      <c r="BH64">
        <f>VLOOKUP(A64,[57]july!$A$66:$C$124,3,0)</f>
        <v>993239</v>
      </c>
      <c r="BI64">
        <f>VLOOKUP(A64,[58]aug!$A$52:$C$109,3,0)</f>
        <v>626003</v>
      </c>
      <c r="BJ64">
        <f>VLOOKUP(A64,[59]sept!$A$69:$C$125,3,0)</f>
        <v>1120283</v>
      </c>
      <c r="BK64">
        <f>VLOOKUP(A64,[60]oct!$A$57:$C$112,3,0)</f>
        <v>1036174</v>
      </c>
      <c r="BL64">
        <f>VLOOKUP(A64,[61]nov!$A$35:$C$89,3,0)</f>
        <v>1111137</v>
      </c>
      <c r="BM64">
        <f>VLOOKUP(A64,[62]dec!$A$58:$C$111,3,0)</f>
        <v>964936</v>
      </c>
      <c r="BN64">
        <f>VLOOKUP(A64,[63]jan!$A$88:$C$137,3,0)</f>
        <v>1290936</v>
      </c>
      <c r="BO64">
        <f>VLOOKUP(A64,[64]feb!$A$60:$C$108,3,0)</f>
        <v>872839</v>
      </c>
      <c r="BP64">
        <f>VLOOKUP(A64,[65]mar!$A$48:$C$95,3,0)</f>
        <v>1915165</v>
      </c>
      <c r="BQ64">
        <f>VLOOKUP(A64,[66]apr!$A$57:$C$103,3,0)</f>
        <v>1330420</v>
      </c>
      <c r="BR64">
        <f>VLOOKUP(A64,[67]may!$A$48:$C$93,3,0)</f>
        <v>1723632</v>
      </c>
      <c r="BS64">
        <f>VLOOKUP(A64,[68]june!$A$65:$C$109,3,0)</f>
        <v>1493035</v>
      </c>
      <c r="BT64">
        <f>VLOOKUP(A64,[69]july!$A$34:$C$77,3,0)</f>
        <v>954571</v>
      </c>
      <c r="BU64">
        <f>VLOOKUP(A64,[70]aug!$A$61:$C$103,3,0)</f>
        <v>1736556</v>
      </c>
      <c r="BV64">
        <f>VLOOKUP(A64,[71]sept!$A$34:$C$75,3,0)</f>
        <v>1291817</v>
      </c>
      <c r="BW64">
        <f>VLOOKUP(A64,[72]oct!$A$57:$C$97,3,0)</f>
        <v>1347524</v>
      </c>
      <c r="BX64">
        <f>VLOOKUP(A64,[73]nov!$A$56:$C$95,3,0)</f>
        <v>1239485</v>
      </c>
      <c r="BY64">
        <f>VLOOKUP(A64,[74]dec!$A$34:$C$72,3,0)</f>
        <v>1014268</v>
      </c>
      <c r="BZ64">
        <f>VLOOKUP(A64,[75]jan!$A$60:$C$94,3,0)</f>
        <v>1284441</v>
      </c>
      <c r="CA64">
        <f>VLOOKUP(A64,[76]feb!$A$33:$C$66,3,0)</f>
        <v>1201350</v>
      </c>
      <c r="CB64">
        <f>VLOOKUP(A64,[77]mar!$A$60:$C$93,3,0)</f>
        <v>940099</v>
      </c>
    </row>
    <row r="65" spans="1:96" x14ac:dyDescent="0.2">
      <c r="A65" s="10">
        <v>36251</v>
      </c>
      <c r="B65" s="1">
        <f>VLOOKUP(A65,'[1]1850-1930'!$A$648:$C$757,3,0)</f>
        <v>98950</v>
      </c>
      <c r="C65" s="1">
        <f>VLOOKUP($A65,'[2]1931-1950'!$A$648:$C$757,3,0)</f>
        <v>19035043</v>
      </c>
      <c r="D65" s="1">
        <f>VLOOKUP(A65,'[3]1951-1956'!$A$648:$C$757,3,0)</f>
        <v>8554516</v>
      </c>
      <c r="E65" s="1">
        <f>VLOOKUP(A65,'[4]1957-1960'!$A$648:$C$757,3,0)</f>
        <v>3839343</v>
      </c>
      <c r="F65" s="13">
        <f>VLOOKUP(A65,'[5]1961-1965'!$A$600:$C$709,3,0)</f>
        <v>7402787</v>
      </c>
      <c r="G65" s="1">
        <f>VLOOKUP(A65,'[6]1966-1968'!$A$520:$C$629,3,0)</f>
        <v>6484285</v>
      </c>
      <c r="H65" s="1">
        <f>VLOOKUP(A65,'[7]1969-1970'!$A$472:$C$581,3,0)</f>
        <v>6863094</v>
      </c>
      <c r="I65" s="1">
        <f>VLOOKUP(A65,'[8]1971-1973'!$A$448:$C$557,3,0)</f>
        <v>4625363</v>
      </c>
      <c r="J65" s="1">
        <f>VLOOKUP(A65,'[9]1974-1977'!$A$402:$C$511,3,0)</f>
        <v>9012427</v>
      </c>
      <c r="K65" s="1">
        <f>VLOOKUP(A65,'[10]1978-1980'!$A$328:$C$437,3,0)</f>
        <v>5857129</v>
      </c>
      <c r="L65" s="1">
        <f>VLOOKUP(A65,'[11]1981-1983'!$A$285:$C$394,3,0)</f>
        <v>7130001</v>
      </c>
      <c r="M65" s="1">
        <f>VLOOKUP(A65,'[12]1984-1986'!$A$237:$C$346,3,0)</f>
        <v>5258189</v>
      </c>
      <c r="N65" s="1">
        <f>VLOOKUP(A65,'[13]1987-1990'!$A$215:$C$324,3,0)</f>
        <v>10709563</v>
      </c>
      <c r="O65" s="1">
        <f>VLOOKUP(A65,'[14]1991-1993'!$A$125:$C$234,3,0)</f>
        <v>8042242</v>
      </c>
      <c r="P65" s="1">
        <f t="shared" si="0"/>
        <v>102912932</v>
      </c>
      <c r="Q65" s="1"/>
      <c r="R65" s="1">
        <f>VLOOKUP(A65,[15]jan!$A$66:$C$175,3,0)</f>
        <v>1057564</v>
      </c>
      <c r="S65" s="1">
        <f>VLOOKUP(A65,[16]feb!$A$72:$C$180,3,0)</f>
        <v>216050</v>
      </c>
      <c r="T65" s="1">
        <f>VLOOKUP(A65,[17]march!$A$58:$C$165,3,0)</f>
        <v>479837</v>
      </c>
      <c r="U65">
        <f>VLOOKUP(A65,[18]apr!$A$71:$C$177,3,0)</f>
        <v>423597</v>
      </c>
      <c r="V65" s="1">
        <f>VLOOKUP(A65,[19]may!$A$56:$D$161,3,0)</f>
        <v>394766</v>
      </c>
      <c r="W65">
        <f>VLOOKUP(A65,[20]june!$A$55:$C$159,3,0)</f>
        <v>318729</v>
      </c>
      <c r="X65">
        <f>VLOOKUP($A65,[21]july!$A$71:$C$174,3,0)</f>
        <v>385317</v>
      </c>
      <c r="Y65">
        <f>VLOOKUP($A65,[22]august!$A$55:$C$157,3,0)</f>
        <v>443348</v>
      </c>
      <c r="Z65">
        <f>VLOOKUP(A65,[23]sept!$A$59:$C$160,3,0)</f>
        <v>541518</v>
      </c>
      <c r="AA65">
        <f>VLOOKUP(A65,[24]oct!$A$54:$C$154,3,0)</f>
        <v>360329</v>
      </c>
      <c r="AB65">
        <f>VLOOKUP(A65,[25]nov!$A$55:$C$154,3,0)</f>
        <v>2180035</v>
      </c>
      <c r="AC65">
        <f>VLOOKUP(A65,[26]dec!$A$64:$C$162,3,0)</f>
        <v>479376</v>
      </c>
      <c r="AD65">
        <f>VLOOKUP(A65,[27]jan!$A$71:$C$165,3,0)</f>
        <v>568449</v>
      </c>
      <c r="AE65">
        <f>VLOOKUP(A65,[28]feb!$A$55:$C$148,3,0)</f>
        <v>330324</v>
      </c>
      <c r="AF65">
        <f>VLOOKUP(A65,[29]march!$A$62:$C$154,3,0)</f>
        <v>442947</v>
      </c>
      <c r="AG65">
        <f>VLOOKUP(A65,[30]apr!$A$66:$C$157,3,0)</f>
        <v>578080</v>
      </c>
      <c r="AH65">
        <f>VLOOKUP(A65,[31]may!$A$54:$C$144,3,0)</f>
        <v>517586</v>
      </c>
      <c r="AI65">
        <f>VLOOKUP(A65,[32]june!$A$63:$C$152,3,0)</f>
        <v>559173</v>
      </c>
      <c r="AJ65">
        <f>VLOOKUP(A65,[33]july!$A$64:$C$152,3,0)</f>
        <v>603598</v>
      </c>
      <c r="AK65">
        <f>VLOOKUP(A65,[34]august!$A$54:$C$141,3,0)</f>
        <v>469379</v>
      </c>
      <c r="AL65">
        <f>VLOOKUP(A65,[35]sept!$A$55:$C$141,3,0)</f>
        <v>378048</v>
      </c>
      <c r="AM65">
        <f>VLOOKUP(A65,[36]oct!$A$65:$C$150,3,0)</f>
        <v>1017740</v>
      </c>
      <c r="AN65">
        <f>VLOOKUP(A65,[37]novemeber!$A$63:$C$147,3,0)</f>
        <v>738746</v>
      </c>
      <c r="AO65">
        <f>VLOOKUP(A65,[38]dec!$A$53:$C$136,3,0)</f>
        <v>341891</v>
      </c>
      <c r="AP65">
        <f>VLOOKUP(A65,[39]jan!$A$56:$C$135,3,0)</f>
        <v>504375</v>
      </c>
      <c r="AQ65">
        <f>VLOOKUP(A65,[40]feb!$A$80:$C$158,3,0)</f>
        <v>425796</v>
      </c>
      <c r="AR65">
        <f>VLOOKUP(A65,[41]march!$A$63:$C$140,3,0)</f>
        <v>676804</v>
      </c>
      <c r="AS65">
        <f>VLOOKUP(A65,[42]april!$A$64:$C$140,3,0)</f>
        <v>631107</v>
      </c>
      <c r="AT65">
        <f>VLOOKUP(A65,[43]may!$A$70:$C$145,3,0)</f>
        <v>700722</v>
      </c>
      <c r="AU65">
        <f>VLOOKUP(A65,[44]june!$A$70:$C$144,3,0)</f>
        <v>671869</v>
      </c>
      <c r="AV65">
        <f>VLOOKUP(A65,[45]july!$A$65:$C$138,3,0)</f>
        <v>413846</v>
      </c>
      <c r="AW65">
        <f>VLOOKUP(A65,[46]aug!$A$66:$C$138,3,0)</f>
        <v>736303</v>
      </c>
      <c r="AX65">
        <f>VLOOKUP(A65,[47]sept!$A$59:$C$130,3,0)</f>
        <v>990982</v>
      </c>
      <c r="AY65">
        <f>VLOOKUP(A65,[48]oct!$A$63:$C$133,3,0)</f>
        <v>755297</v>
      </c>
      <c r="AZ65">
        <f>VLOOKUP(A65,[49]nov!$A$62:$C$131,3,0)</f>
        <v>749533</v>
      </c>
      <c r="BA65">
        <f>VLOOKUP(A65,[50]dec!$A$64:$C$132,3,0)</f>
        <v>892483</v>
      </c>
      <c r="BB65">
        <f>VLOOKUP(A65,[51]jan!$A$72:$C$136,3,0)</f>
        <v>422894</v>
      </c>
      <c r="BC65">
        <f>VLOOKUP(A65,[52]feb!$A$69:$C$132,3,0)</f>
        <v>644079</v>
      </c>
      <c r="BD65">
        <f>VLOOKUP(A65,[53]mar!$A$68:$C$130,3,0)</f>
        <v>805073</v>
      </c>
      <c r="BE65">
        <f>VLOOKUP(A65,[54]apr!$A$69:$C$130,3,0)</f>
        <v>1466348</v>
      </c>
      <c r="BF65">
        <f>VLOOKUP(A65,[55]may!$A$145:$C$205,3,0)</f>
        <v>929609</v>
      </c>
      <c r="BG65">
        <f>VLOOKUP(A65,[56]june!$A$49:$C$108,3,0)</f>
        <v>1118608</v>
      </c>
      <c r="BH65">
        <f>VLOOKUP(A65,[57]july!$A$66:$C$124,3,0)</f>
        <v>994356</v>
      </c>
      <c r="BI65">
        <f>VLOOKUP(A65,[58]aug!$A$52:$C$109,3,0)</f>
        <v>686702</v>
      </c>
      <c r="BJ65">
        <f>VLOOKUP(A65,[59]sept!$A$69:$C$125,3,0)</f>
        <v>1073816</v>
      </c>
      <c r="BK65">
        <f>VLOOKUP(A65,[60]oct!$A$57:$C$112,3,0)</f>
        <v>923923</v>
      </c>
      <c r="BL65">
        <f>VLOOKUP(A65,[61]nov!$A$35:$C$89,3,0)</f>
        <v>1019139</v>
      </c>
      <c r="BM65">
        <f>VLOOKUP(A65,[62]dec!$A$58:$C$111,3,0)</f>
        <v>968932</v>
      </c>
      <c r="BN65">
        <f>VLOOKUP(A65,[63]jan!$A$88:$C$137,3,0)</f>
        <v>1079924</v>
      </c>
      <c r="BO65">
        <f>VLOOKUP(A65,[64]feb!$A$60:$C$108,3,0)</f>
        <v>841167</v>
      </c>
      <c r="BP65">
        <f>VLOOKUP(A65,[65]mar!$A$48:$C$95,3,0)</f>
        <v>1866080</v>
      </c>
      <c r="BQ65">
        <f>VLOOKUP(A65,[66]apr!$A$57:$C$103,3,0)</f>
        <v>1277027</v>
      </c>
      <c r="BR65">
        <f>VLOOKUP(A65,[67]may!$A$48:$C$93,3,0)</f>
        <v>1693912</v>
      </c>
      <c r="BS65">
        <f>VLOOKUP(A65,[68]june!$A$65:$C$109,3,0)</f>
        <v>1280378</v>
      </c>
      <c r="BT65">
        <f>VLOOKUP(A65,[69]july!$A$34:$C$77,3,0)</f>
        <v>930632</v>
      </c>
      <c r="BU65">
        <f>VLOOKUP(A65,[70]aug!$A$61:$C$103,3,0)</f>
        <v>1579916</v>
      </c>
      <c r="BV65">
        <f>VLOOKUP(A65,[71]sept!$A$34:$C$75,3,0)</f>
        <v>1192739</v>
      </c>
      <c r="BW65">
        <f>VLOOKUP(A65,[72]oct!$A$57:$C$97,3,0)</f>
        <v>1228340</v>
      </c>
      <c r="BX65">
        <f>VLOOKUP(A65,[73]nov!$A$56:$C$95,3,0)</f>
        <v>1122639</v>
      </c>
      <c r="BY65">
        <f>VLOOKUP(A65,[74]dec!$A$34:$C$72,3,0)</f>
        <v>868245</v>
      </c>
      <c r="BZ65">
        <f>VLOOKUP(A65,[75]jan!$A$60:$C$94,3,0)</f>
        <v>1198459</v>
      </c>
      <c r="CA65">
        <f>VLOOKUP(A65,[76]feb!$A$33:$C$66,3,0)</f>
        <v>1115397</v>
      </c>
      <c r="CB65">
        <f>VLOOKUP(A65,[77]mar!$A$60:$C$93,3,0)</f>
        <v>1568531</v>
      </c>
      <c r="CC65">
        <f>VLOOKUP(A65,[78]apr!$A$62:$C$93,3,0)</f>
        <v>1432939</v>
      </c>
    </row>
    <row r="66" spans="1:96" x14ac:dyDescent="0.2">
      <c r="A66" s="10">
        <v>36281</v>
      </c>
      <c r="B66" s="1">
        <f>VLOOKUP(A66,'[1]1850-1930'!$A$648:$C$757,3,0)</f>
        <v>62664</v>
      </c>
      <c r="C66" s="1">
        <f>VLOOKUP($A66,'[2]1931-1950'!$A$648:$C$757,3,0)</f>
        <v>19706519</v>
      </c>
      <c r="D66" s="1">
        <f>VLOOKUP(A66,'[3]1951-1956'!$A$648:$C$757,3,0)</f>
        <v>8762456</v>
      </c>
      <c r="E66" s="1">
        <f>VLOOKUP(A66,'[4]1957-1960'!$A$648:$C$757,3,0)</f>
        <v>3908394</v>
      </c>
      <c r="F66" s="13">
        <f>VLOOKUP(A66,'[5]1961-1965'!$A$600:$C$709,3,0)</f>
        <v>7762510</v>
      </c>
      <c r="G66" s="1">
        <f>VLOOKUP(A66,'[6]1966-1968'!$A$520:$C$629,3,0)</f>
        <v>6824233</v>
      </c>
      <c r="H66" s="1">
        <f>VLOOKUP(A66,'[7]1969-1970'!$A$472:$C$581,3,0)</f>
        <v>6933461</v>
      </c>
      <c r="I66" s="1">
        <f>VLOOKUP(A66,'[8]1971-1973'!$A$448:$C$557,3,0)</f>
        <v>4782374</v>
      </c>
      <c r="J66" s="1">
        <f>VLOOKUP(A66,'[9]1974-1977'!$A$402:$C$511,3,0)</f>
        <v>9125407</v>
      </c>
      <c r="K66" s="1">
        <f>VLOOKUP(A66,'[10]1978-1980'!$A$328:$C$437,3,0)</f>
        <v>6400208</v>
      </c>
      <c r="L66" s="1">
        <f>VLOOKUP(A66,'[11]1981-1983'!$A$285:$C$394,3,0)</f>
        <v>7124861</v>
      </c>
      <c r="M66" s="1">
        <f>VLOOKUP(A66,'[12]1984-1986'!$A$237:$C$346,3,0)</f>
        <v>5446398</v>
      </c>
      <c r="N66" s="1">
        <f>VLOOKUP(A66,'[13]1987-1990'!$A$215:$C$324,3,0)</f>
        <v>11065899</v>
      </c>
      <c r="O66" s="1">
        <f>VLOOKUP(A66,'[14]1991-1993'!$A$125:$C$234,3,0)</f>
        <v>8317270</v>
      </c>
      <c r="P66" s="1">
        <f t="shared" si="0"/>
        <v>106222654</v>
      </c>
      <c r="Q66" s="1"/>
      <c r="R66" s="1">
        <f>VLOOKUP(A66,[15]jan!$A$66:$C$175,3,0)</f>
        <v>1131862</v>
      </c>
      <c r="S66" s="1">
        <f>VLOOKUP(A66,[16]feb!$A$72:$C$180,3,0)</f>
        <v>227220</v>
      </c>
      <c r="T66" s="1">
        <f>VLOOKUP(A66,[17]march!$A$58:$C$165,3,0)</f>
        <v>489844</v>
      </c>
      <c r="U66">
        <f>VLOOKUP(A66,[18]apr!$A$71:$C$177,3,0)</f>
        <v>426872</v>
      </c>
      <c r="V66" s="1">
        <f>VLOOKUP(A66,[19]may!$A$56:$D$161,3,0)</f>
        <v>403136</v>
      </c>
      <c r="W66">
        <f>VLOOKUP(A66,[20]june!$A$55:$C$159,3,0)</f>
        <v>367884</v>
      </c>
      <c r="X66">
        <f>VLOOKUP($A66,[21]july!$A$71:$C$174,3,0)</f>
        <v>397987</v>
      </c>
      <c r="Y66">
        <f>VLOOKUP($A66,[22]august!$A$55:$C$157,3,0)</f>
        <v>458201</v>
      </c>
      <c r="Z66">
        <f>VLOOKUP(A66,[23]sept!$A$59:$C$160,3,0)</f>
        <v>481424</v>
      </c>
      <c r="AA66">
        <f>VLOOKUP(A66,[24]oct!$A$54:$C$154,3,0)</f>
        <v>396042</v>
      </c>
      <c r="AB66">
        <f>VLOOKUP(A66,[25]nov!$A$55:$C$154,3,0)</f>
        <v>2139020</v>
      </c>
      <c r="AC66">
        <f>VLOOKUP(A66,[26]dec!$A$64:$C$162,3,0)</f>
        <v>475699</v>
      </c>
      <c r="AD66">
        <f>VLOOKUP(A66,[27]jan!$A$71:$C$165,3,0)</f>
        <v>566373</v>
      </c>
      <c r="AE66">
        <f>VLOOKUP(A66,[28]feb!$A$55:$C$148,3,0)</f>
        <v>341145</v>
      </c>
      <c r="AF66">
        <f>VLOOKUP(A66,[29]march!$A$62:$C$154,3,0)</f>
        <v>467421</v>
      </c>
      <c r="AG66">
        <f>VLOOKUP(A66,[30]apr!$A$66:$C$157,3,0)</f>
        <v>594498</v>
      </c>
      <c r="AH66">
        <f>VLOOKUP(A66,[31]may!$A$54:$C$144,3,0)</f>
        <v>525337</v>
      </c>
      <c r="AI66">
        <f>VLOOKUP(A66,[32]june!$A$63:$C$152,3,0)</f>
        <v>576529</v>
      </c>
      <c r="AJ66">
        <f>VLOOKUP(A66,[33]july!$A$64:$C$152,3,0)</f>
        <v>572095</v>
      </c>
      <c r="AK66">
        <f>VLOOKUP(A66,[34]august!$A$54:$C$141,3,0)</f>
        <v>443199</v>
      </c>
      <c r="AL66">
        <f>VLOOKUP(A66,[35]sept!$A$55:$C$141,3,0)</f>
        <v>396356</v>
      </c>
      <c r="AM66">
        <f>VLOOKUP(A66,[36]oct!$A$65:$C$150,3,0)</f>
        <v>1078061</v>
      </c>
      <c r="AN66">
        <f>VLOOKUP(A66,[37]novemeber!$A$63:$C$147,3,0)</f>
        <v>738428</v>
      </c>
      <c r="AO66">
        <f>VLOOKUP(A66,[38]dec!$A$53:$C$136,3,0)</f>
        <v>339576</v>
      </c>
      <c r="AP66">
        <f>VLOOKUP(A66,[39]jan!$A$56:$C$135,3,0)</f>
        <v>673606</v>
      </c>
      <c r="AQ66">
        <f>VLOOKUP(A66,[40]feb!$A$80:$C$158,3,0)</f>
        <v>431876</v>
      </c>
      <c r="AR66">
        <f>VLOOKUP(A66,[41]march!$A$63:$C$140,3,0)</f>
        <v>678254</v>
      </c>
      <c r="AS66">
        <f>VLOOKUP(A66,[42]april!$A$64:$C$140,3,0)</f>
        <v>670317</v>
      </c>
      <c r="AT66">
        <f>VLOOKUP(A66,[43]may!$A$70:$C$145,3,0)</f>
        <v>706349</v>
      </c>
      <c r="AU66">
        <f>VLOOKUP(A66,[44]june!$A$70:$C$144,3,0)</f>
        <v>640352</v>
      </c>
      <c r="AV66">
        <f>VLOOKUP(A66,[45]july!$A$65:$C$138,3,0)</f>
        <v>476248</v>
      </c>
      <c r="AW66">
        <f>VLOOKUP(A66,[46]aug!$A$66:$C$138,3,0)</f>
        <v>745401</v>
      </c>
      <c r="AX66">
        <f>VLOOKUP(A66,[47]sept!$A$59:$C$130,3,0)</f>
        <v>1058466</v>
      </c>
      <c r="AY66">
        <f>VLOOKUP(A66,[48]oct!$A$63:$C$133,3,0)</f>
        <v>875681</v>
      </c>
      <c r="AZ66">
        <f>VLOOKUP(A66,[49]nov!$A$62:$C$131,3,0)</f>
        <v>803961</v>
      </c>
      <c r="BA66">
        <f>VLOOKUP(A66,[50]dec!$A$64:$C$132,3,0)</f>
        <v>936832</v>
      </c>
      <c r="BB66">
        <f>VLOOKUP(A66,[51]jan!$A$72:$C$136,3,0)</f>
        <v>428901</v>
      </c>
      <c r="BC66">
        <f>VLOOKUP(A66,[52]feb!$A$69:$C$132,3,0)</f>
        <v>692774</v>
      </c>
      <c r="BD66">
        <f>VLOOKUP(A66,[53]mar!$A$68:$C$130,3,0)</f>
        <v>844412</v>
      </c>
      <c r="BE66">
        <f>VLOOKUP(A66,[54]apr!$A$69:$C$130,3,0)</f>
        <v>1345462</v>
      </c>
      <c r="BF66">
        <f>VLOOKUP(A66,[55]may!$A$145:$C$205,3,0)</f>
        <v>874131</v>
      </c>
      <c r="BG66">
        <f>VLOOKUP(A66,[56]june!$A$49:$C$108,3,0)</f>
        <v>1188620</v>
      </c>
      <c r="BH66">
        <f>VLOOKUP(A66,[57]july!$A$66:$C$124,3,0)</f>
        <v>976066</v>
      </c>
      <c r="BI66">
        <f>VLOOKUP(A66,[58]aug!$A$52:$C$109,3,0)</f>
        <v>710092</v>
      </c>
      <c r="BJ66">
        <f>VLOOKUP(A66,[59]sept!$A$69:$C$125,3,0)</f>
        <v>1079866</v>
      </c>
      <c r="BK66">
        <f>VLOOKUP(A66,[60]oct!$A$57:$C$112,3,0)</f>
        <v>857810</v>
      </c>
      <c r="BL66">
        <f>VLOOKUP(A66,[61]nov!$A$35:$C$89,3,0)</f>
        <v>1073409</v>
      </c>
      <c r="BM66">
        <f>VLOOKUP(A66,[62]dec!$A$58:$C$111,3,0)</f>
        <v>1014366</v>
      </c>
      <c r="BN66">
        <f>VLOOKUP(A66,[63]jan!$A$88:$C$137,3,0)</f>
        <v>1205842</v>
      </c>
      <c r="BO66">
        <f>VLOOKUP(A66,[64]feb!$A$60:$C$108,3,0)</f>
        <v>819748</v>
      </c>
      <c r="BP66">
        <f>VLOOKUP(A66,[65]mar!$A$48:$C$95,3,0)</f>
        <v>1853047</v>
      </c>
      <c r="BQ66">
        <f>VLOOKUP(A66,[66]apr!$A$57:$C$103,3,0)</f>
        <v>1021030</v>
      </c>
      <c r="BR66">
        <f>VLOOKUP(A66,[67]may!$A$48:$C$93,3,0)</f>
        <v>1641327</v>
      </c>
      <c r="BS66">
        <f>VLOOKUP(A66,[68]june!$A$65:$C$109,3,0)</f>
        <v>1286467</v>
      </c>
      <c r="BT66">
        <f>VLOOKUP(A66,[69]july!$A$34:$C$77,3,0)</f>
        <v>927688</v>
      </c>
      <c r="BU66">
        <f>VLOOKUP(A66,[70]aug!$A$61:$C$103,3,0)</f>
        <v>1578451</v>
      </c>
      <c r="BV66">
        <f>VLOOKUP(A66,[71]sept!$A$34:$C$75,3,0)</f>
        <v>1156806</v>
      </c>
      <c r="BW66">
        <f>VLOOKUP(A66,[72]oct!$A$57:$C$97,3,0)</f>
        <v>1234936</v>
      </c>
      <c r="BX66">
        <f>VLOOKUP(A66,[73]nov!$A$56:$C$95,3,0)</f>
        <v>1085366</v>
      </c>
      <c r="BY66">
        <f>VLOOKUP(A66,[74]dec!$A$34:$C$72,3,0)</f>
        <v>888181</v>
      </c>
      <c r="BZ66">
        <f>VLOOKUP(A66,[75]jan!$A$60:$C$94,3,0)</f>
        <v>1155896</v>
      </c>
      <c r="CA66">
        <f>VLOOKUP(A66,[76]feb!$A$33:$C$66,3,0)</f>
        <v>1270246</v>
      </c>
      <c r="CB66">
        <f>VLOOKUP(A66,[77]mar!$A$60:$C$93,3,0)</f>
        <v>1515190</v>
      </c>
      <c r="CC66">
        <f>VLOOKUP(A66,[78]apr!$A$62:$C$93,3,0)</f>
        <v>2284825</v>
      </c>
      <c r="CD66">
        <f>VLOOKUP(A66,[79]may!$A$46:$C$76,3,0)</f>
        <v>721676</v>
      </c>
    </row>
    <row r="67" spans="1:96" x14ac:dyDescent="0.2">
      <c r="A67" s="10">
        <v>36312</v>
      </c>
      <c r="B67" s="1">
        <f>VLOOKUP(A67,'[1]1850-1930'!$A$648:$C$757,3,0)</f>
        <v>84042</v>
      </c>
      <c r="C67" s="1">
        <f>VLOOKUP($A67,'[2]1931-1950'!$A$648:$C$757,3,0)</f>
        <v>19342848</v>
      </c>
      <c r="D67" s="1">
        <f>VLOOKUP(A67,'[3]1951-1956'!$A$648:$C$757,3,0)</f>
        <v>8637852</v>
      </c>
      <c r="E67" s="1">
        <f>VLOOKUP(A67,'[4]1957-1960'!$A$648:$C$757,3,0)</f>
        <v>4430482</v>
      </c>
      <c r="F67" s="13">
        <f>VLOOKUP(A67,'[5]1961-1965'!$A$600:$C$709,3,0)</f>
        <v>7467682</v>
      </c>
      <c r="G67" s="1">
        <f>VLOOKUP(A67,'[6]1966-1968'!$A$520:$C$629,3,0)</f>
        <v>6518019</v>
      </c>
      <c r="H67" s="1">
        <f>VLOOKUP(A67,'[7]1969-1970'!$A$472:$C$581,3,0)</f>
        <v>6795648</v>
      </c>
      <c r="I67" s="1">
        <f>VLOOKUP(A67,'[8]1971-1973'!$A$448:$C$557,3,0)</f>
        <v>4802644</v>
      </c>
      <c r="J67" s="1">
        <f>VLOOKUP(A67,'[9]1974-1977'!$A$402:$C$511,3,0)</f>
        <v>8665964</v>
      </c>
      <c r="K67" s="1">
        <f>VLOOKUP(A67,'[10]1978-1980'!$A$328:$C$437,3,0)</f>
        <v>6223169</v>
      </c>
      <c r="L67" s="1">
        <f>VLOOKUP(A67,'[11]1981-1983'!$A$285:$C$394,3,0)</f>
        <v>6594184</v>
      </c>
      <c r="M67" s="1">
        <f>VLOOKUP(A67,'[12]1984-1986'!$A$237:$C$346,3,0)</f>
        <v>5306054</v>
      </c>
      <c r="N67" s="1">
        <f>VLOOKUP(A67,'[13]1987-1990'!$A$215:$C$324,3,0)</f>
        <v>10752332</v>
      </c>
      <c r="O67" s="1">
        <f>VLOOKUP(A67,'[14]1991-1993'!$A$125:$C$234,3,0)</f>
        <v>8016894</v>
      </c>
      <c r="P67" s="1">
        <f t="shared" ref="P67:P90" si="1">SUM(B67:O67)</f>
        <v>103637814</v>
      </c>
      <c r="Q67" s="1"/>
      <c r="R67" s="1">
        <f>VLOOKUP(A67,[15]jan!$A$66:$C$175,3,0)</f>
        <v>1042020</v>
      </c>
      <c r="S67" s="1">
        <f>VLOOKUP(A67,[16]feb!$A$72:$C$180,3,0)</f>
        <v>224876</v>
      </c>
      <c r="T67" s="1">
        <f>VLOOKUP(A67,[17]march!$A$58:$C$165,3,0)</f>
        <v>488998</v>
      </c>
      <c r="U67">
        <f>VLOOKUP(A67,[18]apr!$A$71:$C$177,3,0)</f>
        <v>423037</v>
      </c>
      <c r="V67" s="1">
        <f>VLOOKUP(A67,[19]may!$A$56:$D$161,3,0)</f>
        <v>395592</v>
      </c>
      <c r="W67">
        <f>VLOOKUP(A67,[20]june!$A$55:$C$159,3,0)</f>
        <v>347153</v>
      </c>
      <c r="X67">
        <f>VLOOKUP($A67,[21]july!$A$71:$C$174,3,0)</f>
        <v>392888</v>
      </c>
      <c r="Y67">
        <f>VLOOKUP($A67,[22]august!$A$55:$C$157,3,0)</f>
        <v>534822</v>
      </c>
      <c r="Z67">
        <f>VLOOKUP(A67,[23]sept!$A$59:$C$160,3,0)</f>
        <v>426806</v>
      </c>
      <c r="AA67">
        <f>VLOOKUP(A67,[24]oct!$A$54:$C$154,3,0)</f>
        <v>389906</v>
      </c>
      <c r="AB67">
        <f>VLOOKUP(A67,[25]nov!$A$55:$C$154,3,0)</f>
        <v>2233792</v>
      </c>
      <c r="AC67">
        <f>VLOOKUP(A67,[26]dec!$A$64:$C$162,3,0)</f>
        <v>407010</v>
      </c>
      <c r="AD67">
        <f>VLOOKUP(A67,[27]jan!$A$71:$C$165,3,0)</f>
        <v>553346</v>
      </c>
      <c r="AE67">
        <f>VLOOKUP(A67,[28]feb!$A$55:$C$148,3,0)</f>
        <v>333080</v>
      </c>
      <c r="AF67">
        <f>VLOOKUP(A67,[29]march!$A$62:$C$154,3,0)</f>
        <v>472856</v>
      </c>
      <c r="AG67">
        <f>VLOOKUP(A67,[30]apr!$A$66:$C$157,3,0)</f>
        <v>582053</v>
      </c>
      <c r="AH67">
        <f>VLOOKUP(A67,[31]may!$A$54:$C$144,3,0)</f>
        <v>502587</v>
      </c>
      <c r="AI67">
        <f>VLOOKUP(A67,[32]june!$A$63:$C$152,3,0)</f>
        <v>552477</v>
      </c>
      <c r="AJ67">
        <f>VLOOKUP(A67,[33]july!$A$64:$C$152,3,0)</f>
        <v>526577</v>
      </c>
      <c r="AK67">
        <f>VLOOKUP(A67,[34]august!$A$54:$C$141,3,0)</f>
        <v>411536</v>
      </c>
      <c r="AL67">
        <f>VLOOKUP(A67,[35]sept!$A$55:$C$141,3,0)</f>
        <v>387124</v>
      </c>
      <c r="AM67">
        <f>VLOOKUP(A67,[36]oct!$A$65:$C$150,3,0)</f>
        <v>1057704</v>
      </c>
      <c r="AN67">
        <f>VLOOKUP(A67,[37]novemeber!$A$63:$C$147,3,0)</f>
        <v>683874</v>
      </c>
      <c r="AO67">
        <f>VLOOKUP(A67,[38]dec!$A$53:$C$136,3,0)</f>
        <v>322302</v>
      </c>
      <c r="AP67">
        <f>VLOOKUP(A67,[39]jan!$A$56:$C$135,3,0)</f>
        <v>511661</v>
      </c>
      <c r="AQ67">
        <f>VLOOKUP(A67,[40]feb!$A$80:$C$158,3,0)</f>
        <v>372893</v>
      </c>
      <c r="AR67">
        <f>VLOOKUP(A67,[41]march!$A$63:$C$140,3,0)</f>
        <v>640841</v>
      </c>
      <c r="AS67">
        <f>VLOOKUP(A67,[42]april!$A$64:$C$140,3,0)</f>
        <v>637525</v>
      </c>
      <c r="AT67">
        <f>VLOOKUP(A67,[43]may!$A$70:$C$145,3,0)</f>
        <v>712298</v>
      </c>
      <c r="AU67">
        <f>VLOOKUP(A67,[44]june!$A$70:$C$144,3,0)</f>
        <v>637809</v>
      </c>
      <c r="AV67">
        <f>VLOOKUP(A67,[45]july!$A$65:$C$138,3,0)</f>
        <v>429326</v>
      </c>
      <c r="AW67">
        <f>VLOOKUP(A67,[46]aug!$A$66:$C$138,3,0)</f>
        <v>699688</v>
      </c>
      <c r="AX67">
        <f>VLOOKUP(A67,[47]sept!$A$59:$C$130,3,0)</f>
        <v>946965</v>
      </c>
      <c r="AY67">
        <f>VLOOKUP(A67,[48]oct!$A$63:$C$133,3,0)</f>
        <v>731377</v>
      </c>
      <c r="AZ67">
        <f>VLOOKUP(A67,[49]nov!$A$62:$C$131,3,0)</f>
        <v>753119</v>
      </c>
      <c r="BA67">
        <f>VLOOKUP(A67,[50]dec!$A$64:$C$132,3,0)</f>
        <v>874942</v>
      </c>
      <c r="BB67">
        <f>VLOOKUP(A67,[51]jan!$A$72:$C$136,3,0)</f>
        <v>418170</v>
      </c>
      <c r="BC67">
        <f>VLOOKUP(A67,[52]feb!$A$69:$C$132,3,0)</f>
        <v>715748</v>
      </c>
      <c r="BD67">
        <f>VLOOKUP(A67,[53]mar!$A$68:$C$130,3,0)</f>
        <v>766549</v>
      </c>
      <c r="BE67">
        <f>VLOOKUP(A67,[54]apr!$A$69:$C$130,3,0)</f>
        <v>1236471</v>
      </c>
      <c r="BF67">
        <f>VLOOKUP(A67,[55]may!$A$145:$C$205,3,0)</f>
        <v>926578</v>
      </c>
      <c r="BG67">
        <f>VLOOKUP(A67,[56]june!$A$49:$C$108,3,0)</f>
        <v>1100446</v>
      </c>
      <c r="BH67">
        <f>VLOOKUP(A67,[57]july!$A$66:$C$124,3,0)</f>
        <v>882416</v>
      </c>
      <c r="BI67">
        <f>VLOOKUP(A67,[58]aug!$A$52:$C$109,3,0)</f>
        <v>629271</v>
      </c>
      <c r="BJ67">
        <f>VLOOKUP(A67,[59]sept!$A$69:$C$125,3,0)</f>
        <v>997872</v>
      </c>
      <c r="BK67">
        <f>VLOOKUP(A67,[60]oct!$A$57:$C$112,3,0)</f>
        <v>923008</v>
      </c>
      <c r="BL67">
        <f>VLOOKUP(A67,[61]nov!$A$35:$C$89,3,0)</f>
        <v>1051858</v>
      </c>
      <c r="BM67">
        <f>VLOOKUP(A67,[62]dec!$A$58:$C$111,3,0)</f>
        <v>925770</v>
      </c>
      <c r="BN67">
        <f>VLOOKUP(A67,[63]jan!$A$88:$C$137,3,0)</f>
        <v>1132850</v>
      </c>
      <c r="BO67">
        <f>VLOOKUP(A67,[64]feb!$A$60:$C$108,3,0)</f>
        <v>813763</v>
      </c>
      <c r="BP67">
        <f>VLOOKUP(A67,[65]mar!$A$48:$C$95,3,0)</f>
        <v>1712429</v>
      </c>
      <c r="BQ67">
        <f>VLOOKUP(A67,[66]apr!$A$57:$C$103,3,0)</f>
        <v>958380</v>
      </c>
      <c r="BR67">
        <f>VLOOKUP(A67,[67]may!$A$48:$C$93,3,0)</f>
        <v>1367235</v>
      </c>
      <c r="BS67">
        <f>VLOOKUP(A67,[68]june!$A$65:$C$109,3,0)</f>
        <v>1267631</v>
      </c>
      <c r="BT67">
        <f>VLOOKUP(A67,[69]july!$A$34:$C$77,3,0)</f>
        <v>812595</v>
      </c>
      <c r="BU67">
        <f>VLOOKUP(A67,[70]aug!$A$61:$C$103,3,0)</f>
        <v>1398951</v>
      </c>
      <c r="BV67">
        <f>VLOOKUP(A67,[71]sept!$A$34:$C$75,3,0)</f>
        <v>1133396</v>
      </c>
      <c r="BW67">
        <f>VLOOKUP(A67,[72]oct!$A$57:$C$97,3,0)</f>
        <v>1174918</v>
      </c>
      <c r="BX67">
        <f>VLOOKUP(A67,[73]nov!$A$56:$C$95,3,0)</f>
        <v>1253037</v>
      </c>
      <c r="BY67">
        <f>VLOOKUP(A67,[74]dec!$A$34:$C$72,3,0)</f>
        <v>787944</v>
      </c>
      <c r="BZ67">
        <f>VLOOKUP(A67,[75]jan!$A$60:$C$94,3,0)</f>
        <v>916755</v>
      </c>
      <c r="CA67">
        <f>VLOOKUP(A67,[76]feb!$A$33:$C$66,3,0)</f>
        <v>1132752</v>
      </c>
      <c r="CB67">
        <f>VLOOKUP(A67,[77]mar!$A$60:$C$93,3,0)</f>
        <v>1183724</v>
      </c>
      <c r="CC67">
        <f>VLOOKUP(A67,[78]apr!$A$62:$C$93,3,0)</f>
        <v>2059736</v>
      </c>
      <c r="CD67">
        <f>VLOOKUP(A67,[79]may!$A$46:$C$76,3,0)</f>
        <v>1217310</v>
      </c>
      <c r="CE67">
        <f>VLOOKUP(A67,[80]june!$A$60:$C$89,3,0)</f>
        <v>976662</v>
      </c>
    </row>
    <row r="68" spans="1:96" x14ac:dyDescent="0.2">
      <c r="A68" s="10">
        <v>36342</v>
      </c>
      <c r="B68" s="1">
        <f>VLOOKUP(A68,'[1]1850-1930'!$A$648:$C$757,3,0)</f>
        <v>88489</v>
      </c>
      <c r="C68" s="1">
        <f>VLOOKUP($A68,'[2]1931-1950'!$A$648:$C$757,3,0)</f>
        <v>20048646</v>
      </c>
      <c r="D68" s="1">
        <f>VLOOKUP(A68,'[3]1951-1956'!$A$648:$C$757,3,0)</f>
        <v>9183838</v>
      </c>
      <c r="E68" s="1">
        <f>VLOOKUP(A68,'[4]1957-1960'!$A$648:$C$757,3,0)</f>
        <v>5168195</v>
      </c>
      <c r="F68" s="13">
        <f>VLOOKUP(A68,'[5]1961-1965'!$A$600:$C$709,3,0)</f>
        <v>7452436</v>
      </c>
      <c r="G68" s="1">
        <f>VLOOKUP(A68,'[6]1966-1968'!$A$520:$C$629,3,0)</f>
        <v>6559847</v>
      </c>
      <c r="H68" s="1">
        <f>VLOOKUP(A68,'[7]1969-1970'!$A$472:$C$581,3,0)</f>
        <v>6946233</v>
      </c>
      <c r="I68" s="1">
        <f>VLOOKUP(A68,'[8]1971-1973'!$A$448:$C$557,3,0)</f>
        <v>4698104</v>
      </c>
      <c r="J68" s="1">
        <f>VLOOKUP(A68,'[9]1974-1977'!$A$402:$C$511,3,0)</f>
        <v>9107071</v>
      </c>
      <c r="K68" s="1">
        <f>VLOOKUP(A68,'[10]1978-1980'!$A$328:$C$437,3,0)</f>
        <v>6343183</v>
      </c>
      <c r="L68" s="1">
        <f>VLOOKUP(A68,'[11]1981-1983'!$A$285:$C$394,3,0)</f>
        <v>6708164</v>
      </c>
      <c r="M68" s="1">
        <f>VLOOKUP(A68,'[12]1984-1986'!$A$237:$C$346,3,0)</f>
        <v>5446287</v>
      </c>
      <c r="N68" s="1">
        <f>VLOOKUP(A68,'[13]1987-1990'!$A$215:$C$324,3,0)</f>
        <v>10877752</v>
      </c>
      <c r="O68" s="1">
        <f>VLOOKUP(A68,'[14]1991-1993'!$A$125:$C$234,3,0)</f>
        <v>8216054</v>
      </c>
      <c r="P68" s="1">
        <f t="shared" si="1"/>
        <v>106844299</v>
      </c>
      <c r="Q68" s="1"/>
      <c r="R68" s="1">
        <f>VLOOKUP(A68,[15]jan!$A$66:$C$175,3,0)</f>
        <v>1070474</v>
      </c>
      <c r="S68" s="1">
        <f>VLOOKUP(A68,[16]feb!$A$72:$C$180,3,0)</f>
        <v>230079</v>
      </c>
      <c r="T68" s="1">
        <f>VLOOKUP(A68,[17]march!$A$58:$C$165,3,0)</f>
        <v>485921</v>
      </c>
      <c r="U68">
        <f>VLOOKUP(A68,[18]apr!$A$71:$C$177,3,0)</f>
        <v>453675</v>
      </c>
      <c r="V68" s="1">
        <f>VLOOKUP(A68,[19]may!$A$56:$D$161,3,0)</f>
        <v>399095</v>
      </c>
      <c r="W68">
        <f>VLOOKUP(A68,[20]june!$A$55:$C$159,3,0)</f>
        <v>352635</v>
      </c>
      <c r="X68">
        <f>VLOOKUP($A68,[21]july!$A$71:$C$174,3,0)</f>
        <v>394582</v>
      </c>
      <c r="Y68">
        <f>VLOOKUP($A68,[22]august!$A$55:$C$157,3,0)</f>
        <v>459971</v>
      </c>
      <c r="Z68">
        <f>VLOOKUP(A68,[23]sept!$A$59:$C$160,3,0)</f>
        <v>485667</v>
      </c>
      <c r="AA68">
        <f>VLOOKUP(A68,[24]oct!$A$54:$C$154,3,0)</f>
        <v>407167</v>
      </c>
      <c r="AB68">
        <f>VLOOKUP(A68,[25]nov!$A$55:$C$154,3,0)</f>
        <v>2304827</v>
      </c>
      <c r="AC68">
        <f>VLOOKUP(A68,[26]dec!$A$64:$C$162,3,0)</f>
        <v>484659</v>
      </c>
      <c r="AD68">
        <f>VLOOKUP(A68,[27]jan!$A$71:$C$165,3,0)</f>
        <v>522591</v>
      </c>
      <c r="AE68">
        <f>VLOOKUP(A68,[28]feb!$A$55:$C$148,3,0)</f>
        <v>378589</v>
      </c>
      <c r="AF68">
        <f>VLOOKUP(A68,[29]march!$A$62:$C$154,3,0)</f>
        <v>488546</v>
      </c>
      <c r="AG68">
        <f>VLOOKUP(A68,[30]apr!$A$66:$C$157,3,0)</f>
        <v>599204</v>
      </c>
      <c r="AH68">
        <f>VLOOKUP(A68,[31]may!$A$54:$C$144,3,0)</f>
        <v>540255</v>
      </c>
      <c r="AI68">
        <f>VLOOKUP(A68,[32]june!$A$63:$C$152,3,0)</f>
        <v>550237</v>
      </c>
      <c r="AJ68">
        <f>VLOOKUP(A68,[33]july!$A$64:$C$152,3,0)</f>
        <v>542540</v>
      </c>
      <c r="AK68">
        <f>VLOOKUP(A68,[34]august!$A$54:$C$141,3,0)</f>
        <v>413215</v>
      </c>
      <c r="AL68">
        <f>VLOOKUP(A68,[35]sept!$A$55:$C$141,3,0)</f>
        <v>360152</v>
      </c>
      <c r="AM68">
        <f>VLOOKUP(A68,[36]oct!$A$65:$C$150,3,0)</f>
        <v>1080756</v>
      </c>
      <c r="AN68">
        <f>VLOOKUP(A68,[37]novemeber!$A$63:$C$147,3,0)</f>
        <v>717479</v>
      </c>
      <c r="AO68">
        <f>VLOOKUP(A68,[38]dec!$A$53:$C$136,3,0)</f>
        <v>330895</v>
      </c>
      <c r="AP68">
        <f>VLOOKUP(A68,[39]jan!$A$56:$C$135,3,0)</f>
        <v>496030</v>
      </c>
      <c r="AQ68">
        <f>VLOOKUP(A68,[40]feb!$A$80:$C$158,3,0)</f>
        <v>460834</v>
      </c>
      <c r="AR68">
        <f>VLOOKUP(A68,[41]march!$A$63:$C$140,3,0)</f>
        <v>635332</v>
      </c>
      <c r="AS68">
        <f>VLOOKUP(A68,[42]april!$A$64:$C$140,3,0)</f>
        <v>661801</v>
      </c>
      <c r="AT68">
        <f>VLOOKUP(A68,[43]may!$A$70:$C$145,3,0)</f>
        <v>741994</v>
      </c>
      <c r="AU68">
        <f>VLOOKUP(A68,[44]june!$A$70:$C$144,3,0)</f>
        <v>637747</v>
      </c>
      <c r="AV68">
        <f>VLOOKUP(A68,[45]july!$A$65:$C$138,3,0)</f>
        <v>496693</v>
      </c>
      <c r="AW68">
        <f>VLOOKUP(A68,[46]aug!$A$66:$C$138,3,0)</f>
        <v>729704</v>
      </c>
      <c r="AX68">
        <f>VLOOKUP(A68,[47]sept!$A$59:$C$130,3,0)</f>
        <v>972822</v>
      </c>
      <c r="AY68">
        <f>VLOOKUP(A68,[48]oct!$A$63:$C$133,3,0)</f>
        <v>638383</v>
      </c>
      <c r="AZ68">
        <f>VLOOKUP(A68,[49]nov!$A$62:$C$131,3,0)</f>
        <v>751213</v>
      </c>
      <c r="BA68">
        <f>VLOOKUP(A68,[50]dec!$A$64:$C$132,3,0)</f>
        <v>891971</v>
      </c>
      <c r="BB68">
        <f>VLOOKUP(A68,[51]jan!$A$72:$C$136,3,0)</f>
        <v>408503</v>
      </c>
      <c r="BC68">
        <f>VLOOKUP(A68,[52]feb!$A$69:$C$132,3,0)</f>
        <v>670678</v>
      </c>
      <c r="BD68">
        <f>VLOOKUP(A68,[53]mar!$A$68:$C$130,3,0)</f>
        <v>705634</v>
      </c>
      <c r="BE68">
        <f>VLOOKUP(A68,[54]apr!$A$69:$C$130,3,0)</f>
        <v>1276664</v>
      </c>
      <c r="BF68">
        <f>VLOOKUP(A68,[55]may!$A$145:$C$205,3,0)</f>
        <v>850908</v>
      </c>
      <c r="BG68">
        <f>VLOOKUP(A68,[56]june!$A$49:$C$108,3,0)</f>
        <v>1123767</v>
      </c>
      <c r="BH68">
        <f>VLOOKUP(A68,[57]july!$A$66:$C$124,3,0)</f>
        <v>867236</v>
      </c>
      <c r="BI68">
        <f>VLOOKUP(A68,[58]aug!$A$52:$C$109,3,0)</f>
        <v>621658</v>
      </c>
      <c r="BJ68">
        <f>VLOOKUP(A68,[59]sept!$A$69:$C$125,3,0)</f>
        <v>1002319</v>
      </c>
      <c r="BK68">
        <f>VLOOKUP(A68,[60]oct!$A$57:$C$112,3,0)</f>
        <v>952408</v>
      </c>
      <c r="BL68">
        <f>VLOOKUP(A68,[61]nov!$A$35:$C$89,3,0)</f>
        <v>1058607</v>
      </c>
      <c r="BM68">
        <f>VLOOKUP(A68,[62]dec!$A$58:$C$111,3,0)</f>
        <v>918030</v>
      </c>
      <c r="BN68">
        <f>VLOOKUP(A68,[63]jan!$A$88:$C$137,3,0)</f>
        <v>1103574</v>
      </c>
      <c r="BO68">
        <f>VLOOKUP(A68,[64]feb!$A$60:$C$108,3,0)</f>
        <v>821511</v>
      </c>
      <c r="BP68">
        <f>VLOOKUP(A68,[65]mar!$A$48:$C$95,3,0)</f>
        <v>1862129</v>
      </c>
      <c r="BQ68">
        <f>VLOOKUP(A68,[66]apr!$A$57:$C$103,3,0)</f>
        <v>948010</v>
      </c>
      <c r="BR68">
        <f>VLOOKUP(A68,[67]may!$A$48:$C$93,3,0)</f>
        <v>1421840</v>
      </c>
      <c r="BS68">
        <f>VLOOKUP(A68,[68]june!$A$65:$C$109,3,0)</f>
        <v>1457348</v>
      </c>
      <c r="BT68">
        <f>VLOOKUP(A68,[69]july!$A$34:$C$77,3,0)</f>
        <v>801156</v>
      </c>
      <c r="BU68">
        <f>VLOOKUP(A68,[70]aug!$A$61:$C$103,3,0)</f>
        <v>1545492</v>
      </c>
      <c r="BV68">
        <f>VLOOKUP(A68,[71]sept!$A$34:$C$75,3,0)</f>
        <v>1016727</v>
      </c>
      <c r="BW68">
        <f>VLOOKUP(A68,[72]oct!$A$57:$C$97,3,0)</f>
        <v>1197319</v>
      </c>
      <c r="BX68">
        <f>VLOOKUP(A68,[73]nov!$A$56:$C$95,3,0)</f>
        <v>1252641</v>
      </c>
      <c r="BY68">
        <f>VLOOKUP(A68,[74]dec!$A$34:$C$72,3,0)</f>
        <v>878524</v>
      </c>
      <c r="BZ68">
        <f>VLOOKUP(A68,[75]jan!$A$60:$C$94,3,0)</f>
        <v>848302</v>
      </c>
      <c r="CA68">
        <f>VLOOKUP(A68,[76]feb!$A$33:$C$66,3,0)</f>
        <v>1123819</v>
      </c>
      <c r="CB68">
        <f>VLOOKUP(A68,[77]mar!$A$60:$C$93,3,0)</f>
        <v>1111168</v>
      </c>
      <c r="CC68">
        <f>VLOOKUP(A68,[78]apr!$A$62:$C$93,3,0)</f>
        <v>1972795</v>
      </c>
      <c r="CD68">
        <f>VLOOKUP(A68,[79]may!$A$46:$C$76,3,0)</f>
        <v>1124979</v>
      </c>
      <c r="CE68">
        <f>VLOOKUP(A68,[80]june!$A$60:$C$89,3,0)</f>
        <v>2272830</v>
      </c>
      <c r="CF68">
        <f>VLOOKUP(A68,[81]july!$A$47:$C$75,3,0)</f>
        <v>765589</v>
      </c>
    </row>
    <row r="69" spans="1:96" x14ac:dyDescent="0.2">
      <c r="A69" s="10">
        <v>36373</v>
      </c>
      <c r="B69" s="1">
        <f>VLOOKUP(A69,'[1]1850-1930'!$A$648:$C$757,3,0)</f>
        <v>86495</v>
      </c>
      <c r="C69" s="1">
        <f>VLOOKUP($A69,'[2]1931-1950'!$A$648:$C$757,3,0)</f>
        <v>19867865</v>
      </c>
      <c r="D69" s="1">
        <f>VLOOKUP(A69,'[3]1951-1956'!$A$648:$C$757,3,0)</f>
        <v>8952486</v>
      </c>
      <c r="E69" s="1">
        <f>VLOOKUP(A69,'[4]1957-1960'!$A$648:$C$757,3,0)</f>
        <v>5246559</v>
      </c>
      <c r="F69" s="13">
        <f>VLOOKUP(A69,'[5]1961-1965'!$A$600:$C$709,3,0)</f>
        <v>7544630</v>
      </c>
      <c r="G69" s="1">
        <f>VLOOKUP(A69,'[6]1966-1968'!$A$520:$C$629,3,0)</f>
        <v>6711009</v>
      </c>
      <c r="H69" s="1">
        <f>VLOOKUP(A69,'[7]1969-1970'!$A$472:$C$581,3,0)</f>
        <v>6987274</v>
      </c>
      <c r="I69" s="1">
        <f>VLOOKUP(A69,'[8]1971-1973'!$A$448:$C$557,3,0)</f>
        <v>4642392</v>
      </c>
      <c r="J69" s="1">
        <f>VLOOKUP(A69,'[9]1974-1977'!$A$402:$C$511,3,0)</f>
        <v>9153302</v>
      </c>
      <c r="K69" s="1">
        <f>VLOOKUP(A69,'[10]1978-1980'!$A$328:$C$437,3,0)</f>
        <v>6208842</v>
      </c>
      <c r="L69" s="1">
        <f>VLOOKUP(A69,'[11]1981-1983'!$A$285:$C$394,3,0)</f>
        <v>6683542</v>
      </c>
      <c r="M69" s="1">
        <f>VLOOKUP(A69,'[12]1984-1986'!$A$237:$C$346,3,0)</f>
        <v>5304381</v>
      </c>
      <c r="N69" s="1">
        <f>VLOOKUP(A69,'[13]1987-1990'!$A$215:$C$324,3,0)</f>
        <v>10817980</v>
      </c>
      <c r="O69" s="1">
        <f>VLOOKUP(A69,'[14]1991-1993'!$A$125:$C$234,3,0)</f>
        <v>8192250</v>
      </c>
      <c r="P69" s="1">
        <f t="shared" si="1"/>
        <v>106399007</v>
      </c>
      <c r="Q69" s="1"/>
      <c r="R69" s="1">
        <f>VLOOKUP(A69,[15]jan!$A$66:$C$175,3,0)</f>
        <v>1049211</v>
      </c>
      <c r="S69" s="1">
        <f>VLOOKUP(A69,[16]feb!$A$72:$C$180,3,0)</f>
        <v>223788</v>
      </c>
      <c r="T69" s="1">
        <f>VLOOKUP(A69,[17]march!$A$58:$C$165,3,0)</f>
        <v>467240</v>
      </c>
      <c r="U69">
        <f>VLOOKUP(A69,[18]apr!$A$71:$C$177,3,0)</f>
        <v>446519</v>
      </c>
      <c r="V69" s="1">
        <f>VLOOKUP(A69,[19]may!$A$56:$D$161,3,0)</f>
        <v>398571</v>
      </c>
      <c r="W69">
        <f>VLOOKUP(A69,[20]june!$A$55:$C$159,3,0)</f>
        <v>336876</v>
      </c>
      <c r="X69">
        <f>VLOOKUP($A69,[21]july!$A$71:$C$174,3,0)</f>
        <v>370497</v>
      </c>
      <c r="Y69">
        <f>VLOOKUP($A69,[22]august!$A$55:$C$157,3,0)</f>
        <v>443017</v>
      </c>
      <c r="Z69">
        <f>VLOOKUP(A69,[23]sept!$A$59:$C$160,3,0)</f>
        <v>431003</v>
      </c>
      <c r="AA69">
        <f>VLOOKUP(A69,[24]oct!$A$54:$C$154,3,0)</f>
        <v>438297</v>
      </c>
      <c r="AB69">
        <f>VLOOKUP(A69,[25]nov!$A$55:$C$154,3,0)</f>
        <v>2267967</v>
      </c>
      <c r="AC69">
        <f>VLOOKUP(A69,[26]dec!$A$64:$C$162,3,0)</f>
        <v>490824</v>
      </c>
      <c r="AD69">
        <f>VLOOKUP(A69,[27]jan!$A$71:$C$165,3,0)</f>
        <v>508237</v>
      </c>
      <c r="AE69">
        <f>VLOOKUP(A69,[28]feb!$A$55:$C$148,3,0)</f>
        <v>373448</v>
      </c>
      <c r="AF69">
        <f>VLOOKUP(A69,[29]march!$A$62:$C$154,3,0)</f>
        <v>483941</v>
      </c>
      <c r="AG69">
        <f>VLOOKUP(A69,[30]apr!$A$66:$C$157,3,0)</f>
        <v>592871</v>
      </c>
      <c r="AH69">
        <f>VLOOKUP(A69,[31]may!$A$54:$C$144,3,0)</f>
        <v>484160</v>
      </c>
      <c r="AI69">
        <f>VLOOKUP(A69,[32]june!$A$63:$C$152,3,0)</f>
        <v>539769</v>
      </c>
      <c r="AJ69">
        <f>VLOOKUP(A69,[33]july!$A$64:$C$152,3,0)</f>
        <v>550261</v>
      </c>
      <c r="AK69">
        <f>VLOOKUP(A69,[34]august!$A$54:$C$141,3,0)</f>
        <v>411531</v>
      </c>
      <c r="AL69">
        <f>VLOOKUP(A69,[35]sept!$A$55:$C$141,3,0)</f>
        <v>387591</v>
      </c>
      <c r="AM69">
        <f>VLOOKUP(A69,[36]oct!$A$65:$C$150,3,0)</f>
        <v>1042844</v>
      </c>
      <c r="AN69">
        <f>VLOOKUP(A69,[37]novemeber!$A$63:$C$147,3,0)</f>
        <v>687100</v>
      </c>
      <c r="AO69">
        <f>VLOOKUP(A69,[38]dec!$A$53:$C$136,3,0)</f>
        <v>354602</v>
      </c>
      <c r="AP69">
        <f>VLOOKUP(A69,[39]jan!$A$56:$C$135,3,0)</f>
        <v>566060</v>
      </c>
      <c r="AQ69">
        <f>VLOOKUP(A69,[40]feb!$A$80:$C$158,3,0)</f>
        <v>389296</v>
      </c>
      <c r="AR69">
        <f>VLOOKUP(A69,[41]march!$A$63:$C$140,3,0)</f>
        <v>601301</v>
      </c>
      <c r="AS69">
        <f>VLOOKUP(A69,[42]april!$A$64:$C$140,3,0)</f>
        <v>639534</v>
      </c>
      <c r="AT69">
        <f>VLOOKUP(A69,[43]may!$A$70:$C$145,3,0)</f>
        <v>690629</v>
      </c>
      <c r="AU69">
        <f>VLOOKUP(A69,[44]june!$A$70:$C$144,3,0)</f>
        <v>606949</v>
      </c>
      <c r="AV69">
        <f>VLOOKUP(A69,[45]july!$A$65:$C$138,3,0)</f>
        <v>475234</v>
      </c>
      <c r="AW69">
        <f>VLOOKUP(A69,[46]aug!$A$66:$C$138,3,0)</f>
        <v>697013</v>
      </c>
      <c r="AX69">
        <f>VLOOKUP(A69,[47]sept!$A$59:$C$130,3,0)</f>
        <v>938311</v>
      </c>
      <c r="AY69">
        <f>VLOOKUP(A69,[48]oct!$A$63:$C$133,3,0)</f>
        <v>752907</v>
      </c>
      <c r="AZ69">
        <f>VLOOKUP(A69,[49]nov!$A$62:$C$131,3,0)</f>
        <v>792249</v>
      </c>
      <c r="BA69">
        <f>VLOOKUP(A69,[50]dec!$A$64:$C$132,3,0)</f>
        <v>833778</v>
      </c>
      <c r="BB69">
        <f>VLOOKUP(A69,[51]jan!$A$72:$C$136,3,0)</f>
        <v>394819</v>
      </c>
      <c r="BC69">
        <f>VLOOKUP(A69,[52]feb!$A$69:$C$132,3,0)</f>
        <v>621160</v>
      </c>
      <c r="BD69">
        <f>VLOOKUP(A69,[53]mar!$A$68:$C$130,3,0)</f>
        <v>744526</v>
      </c>
      <c r="BE69">
        <f>VLOOKUP(A69,[54]apr!$A$69:$C$130,3,0)</f>
        <v>1272300</v>
      </c>
      <c r="BF69">
        <f>VLOOKUP(A69,[55]may!$A$145:$C$205,3,0)</f>
        <v>792051</v>
      </c>
      <c r="BG69">
        <f>VLOOKUP(A69,[56]june!$A$49:$C$108,3,0)</f>
        <v>1086580</v>
      </c>
      <c r="BH69">
        <f>VLOOKUP(A69,[57]july!$A$66:$C$124,3,0)</f>
        <v>872436</v>
      </c>
      <c r="BI69">
        <f>VLOOKUP(A69,[58]aug!$A$52:$C$109,3,0)</f>
        <v>607375</v>
      </c>
      <c r="BJ69">
        <f>VLOOKUP(A69,[59]sept!$A$69:$C$125,3,0)</f>
        <v>1007115</v>
      </c>
      <c r="BK69">
        <f>VLOOKUP(A69,[60]oct!$A$57:$C$112,3,0)</f>
        <v>884958</v>
      </c>
      <c r="BL69">
        <f>VLOOKUP(A69,[61]nov!$A$35:$C$89,3,0)</f>
        <v>1042774</v>
      </c>
      <c r="BM69">
        <f>VLOOKUP(A69,[62]dec!$A$58:$C$111,3,0)</f>
        <v>903539</v>
      </c>
      <c r="BN69">
        <f>VLOOKUP(A69,[63]jan!$A$88:$C$137,3,0)</f>
        <v>1071747</v>
      </c>
      <c r="BO69">
        <f>VLOOKUP(A69,[64]feb!$A$60:$C$108,3,0)</f>
        <v>779526</v>
      </c>
      <c r="BP69">
        <f>VLOOKUP(A69,[65]mar!$A$48:$C$95,3,0)</f>
        <v>1716490</v>
      </c>
      <c r="BQ69">
        <f>VLOOKUP(A69,[66]apr!$A$57:$C$103,3,0)</f>
        <v>893849</v>
      </c>
      <c r="BR69">
        <f>VLOOKUP(A69,[67]may!$A$48:$C$93,3,0)</f>
        <v>1501707</v>
      </c>
      <c r="BS69">
        <f>VLOOKUP(A69,[68]june!$A$65:$C$109,3,0)</f>
        <v>1291910</v>
      </c>
      <c r="BT69">
        <f>VLOOKUP(A69,[69]july!$A$34:$C$77,3,0)</f>
        <v>776635</v>
      </c>
      <c r="BU69">
        <f>VLOOKUP(A69,[70]aug!$A$61:$C$103,3,0)</f>
        <v>1644007</v>
      </c>
      <c r="BV69">
        <f>VLOOKUP(A69,[71]sept!$A$34:$C$75,3,0)</f>
        <v>931692</v>
      </c>
      <c r="BW69">
        <f>VLOOKUP(A69,[72]oct!$A$57:$C$97,3,0)</f>
        <v>1195163</v>
      </c>
      <c r="BX69">
        <f>VLOOKUP(A69,[73]nov!$A$56:$C$95,3,0)</f>
        <v>1146945</v>
      </c>
      <c r="BY69">
        <f>VLOOKUP(A69,[74]dec!$A$34:$C$72,3,0)</f>
        <v>879257</v>
      </c>
      <c r="BZ69">
        <f>VLOOKUP(A69,[75]jan!$A$60:$C$94,3,0)</f>
        <v>818666</v>
      </c>
      <c r="CA69">
        <f>VLOOKUP(A69,[76]feb!$A$33:$C$66,3,0)</f>
        <v>1143348</v>
      </c>
      <c r="CB69">
        <f>VLOOKUP(A69,[77]mar!$A$60:$C$93,3,0)</f>
        <v>1018069</v>
      </c>
      <c r="CC69">
        <f>VLOOKUP(A69,[78]apr!$A$62:$C$93,3,0)</f>
        <v>1723162</v>
      </c>
      <c r="CD69">
        <f>VLOOKUP(A69,[79]may!$A$46:$C$76,3,0)</f>
        <v>1136424</v>
      </c>
      <c r="CE69">
        <f>VLOOKUP(A69,[80]june!$A$60:$C$89,3,0)</f>
        <v>2424794</v>
      </c>
      <c r="CF69">
        <f>VLOOKUP(A69,[81]july!$A$47:$C$75,3,0)</f>
        <v>1450556</v>
      </c>
      <c r="CG69">
        <f>VLOOKUP(A69,[82]aug!$A$65:$C$92,3,0)</f>
        <v>889220</v>
      </c>
    </row>
    <row r="70" spans="1:96" x14ac:dyDescent="0.2">
      <c r="A70" s="10">
        <v>36404</v>
      </c>
      <c r="B70" s="1">
        <f>VLOOKUP(A70,'[1]1850-1930'!$A$648:$C$757,3,0)</f>
        <v>81259</v>
      </c>
      <c r="C70" s="1">
        <f>VLOOKUP($A70,'[2]1931-1950'!$A$648:$C$757,3,0)</f>
        <v>18923191</v>
      </c>
      <c r="D70" s="1">
        <f>VLOOKUP(A70,'[3]1951-1956'!$A$648:$C$757,3,0)</f>
        <v>8651550</v>
      </c>
      <c r="E70" s="1">
        <f>VLOOKUP(A70,'[4]1957-1960'!$A$648:$C$757,3,0)</f>
        <v>5011467</v>
      </c>
      <c r="F70" s="13">
        <f>VLOOKUP(A70,'[5]1961-1965'!$A$600:$C$709,3,0)</f>
        <v>7194821</v>
      </c>
      <c r="G70" s="1">
        <f>VLOOKUP(A70,'[6]1966-1968'!$A$520:$C$629,3,0)</f>
        <v>6406100</v>
      </c>
      <c r="H70" s="1">
        <f>VLOOKUP(A70,'[7]1969-1970'!$A$472:$C$581,3,0)</f>
        <v>6676044</v>
      </c>
      <c r="I70" s="1">
        <f>VLOOKUP(A70,'[8]1971-1973'!$A$448:$C$557,3,0)</f>
        <v>4414863</v>
      </c>
      <c r="J70" s="1">
        <f>VLOOKUP(A70,'[9]1974-1977'!$A$402:$C$511,3,0)</f>
        <v>8581980</v>
      </c>
      <c r="K70" s="1">
        <f>VLOOKUP(A70,'[10]1978-1980'!$A$328:$C$437,3,0)</f>
        <v>5921750</v>
      </c>
      <c r="L70" s="1">
        <f>VLOOKUP(A70,'[11]1981-1983'!$A$285:$C$394,3,0)</f>
        <v>6469079</v>
      </c>
      <c r="M70" s="1">
        <f>VLOOKUP(A70,'[12]1984-1986'!$A$237:$C$346,3,0)</f>
        <v>5048742</v>
      </c>
      <c r="N70" s="1">
        <f>VLOOKUP(A70,'[13]1987-1990'!$A$215:$C$324,3,0)</f>
        <v>10481691</v>
      </c>
      <c r="O70" s="1">
        <f>VLOOKUP(A70,'[14]1991-1993'!$A$125:$C$234,3,0)</f>
        <v>7758725</v>
      </c>
      <c r="P70" s="1">
        <f t="shared" si="1"/>
        <v>101621262</v>
      </c>
      <c r="Q70" s="1"/>
      <c r="R70" s="1">
        <f>VLOOKUP(A70,[15]jan!$A$66:$C$175,3,0)</f>
        <v>1017719</v>
      </c>
      <c r="S70" s="1">
        <f>VLOOKUP(A70,[16]feb!$A$72:$C$180,3,0)</f>
        <v>208532</v>
      </c>
      <c r="T70" s="1">
        <f>VLOOKUP(A70,[17]march!$A$58:$C$165,3,0)</f>
        <v>399871</v>
      </c>
      <c r="U70">
        <f>VLOOKUP(A70,[18]apr!$A$71:$C$177,3,0)</f>
        <v>423798</v>
      </c>
      <c r="V70" s="1">
        <f>VLOOKUP(A70,[19]may!$A$56:$D$161,3,0)</f>
        <v>373190</v>
      </c>
      <c r="W70">
        <f>VLOOKUP(A70,[20]june!$A$55:$C$159,3,0)</f>
        <v>334673</v>
      </c>
      <c r="X70">
        <f>VLOOKUP($A70,[21]july!$A$71:$C$174,3,0)</f>
        <v>326833</v>
      </c>
      <c r="Y70">
        <f>VLOOKUP($A70,[22]august!$A$55:$C$157,3,0)</f>
        <v>397822</v>
      </c>
      <c r="Z70">
        <f>VLOOKUP(A70,[23]sept!$A$59:$C$160,3,0)</f>
        <v>438901</v>
      </c>
      <c r="AA70">
        <f>VLOOKUP(A70,[24]oct!$A$54:$C$154,3,0)</f>
        <v>421654</v>
      </c>
      <c r="AB70">
        <f>VLOOKUP(A70,[25]nov!$A$55:$C$154,3,0)</f>
        <v>2312535</v>
      </c>
      <c r="AC70">
        <f>VLOOKUP(A70,[26]dec!$A$64:$C$162,3,0)</f>
        <v>466559</v>
      </c>
      <c r="AD70">
        <f>VLOOKUP(A70,[27]jan!$A$71:$C$165,3,0)</f>
        <v>478990</v>
      </c>
      <c r="AE70">
        <f>VLOOKUP(A70,[28]feb!$A$55:$C$148,3,0)</f>
        <v>337828</v>
      </c>
      <c r="AF70">
        <f>VLOOKUP(A70,[29]march!$A$62:$C$154,3,0)</f>
        <v>437118</v>
      </c>
      <c r="AG70">
        <f>VLOOKUP(A70,[30]apr!$A$66:$C$157,3,0)</f>
        <v>543743</v>
      </c>
      <c r="AH70">
        <f>VLOOKUP(A70,[31]may!$A$54:$C$144,3,0)</f>
        <v>517342</v>
      </c>
      <c r="AI70">
        <f>VLOOKUP(A70,[32]june!$A$63:$C$152,3,0)</f>
        <v>471675</v>
      </c>
      <c r="AJ70">
        <f>VLOOKUP(A70,[33]july!$A$64:$C$152,3,0)</f>
        <v>563863</v>
      </c>
      <c r="AK70">
        <f>VLOOKUP(A70,[34]august!$A$54:$C$141,3,0)</f>
        <v>390631</v>
      </c>
      <c r="AL70">
        <f>VLOOKUP(A70,[35]sept!$A$55:$C$141,3,0)</f>
        <v>400980</v>
      </c>
      <c r="AM70">
        <f>VLOOKUP(A70,[36]oct!$A$65:$C$150,3,0)</f>
        <v>1034349</v>
      </c>
      <c r="AN70">
        <f>VLOOKUP(A70,[37]novemeber!$A$63:$C$147,3,0)</f>
        <v>654863</v>
      </c>
      <c r="AO70">
        <f>VLOOKUP(A70,[38]dec!$A$53:$C$136,3,0)</f>
        <v>341150</v>
      </c>
      <c r="AP70">
        <f>VLOOKUP(A70,[39]jan!$A$56:$C$135,3,0)</f>
        <v>543097</v>
      </c>
      <c r="AQ70">
        <f>VLOOKUP(A70,[40]feb!$A$80:$C$158,3,0)</f>
        <v>378420</v>
      </c>
      <c r="AR70">
        <f>VLOOKUP(A70,[41]march!$A$63:$C$140,3,0)</f>
        <v>551697</v>
      </c>
      <c r="AS70">
        <f>VLOOKUP(A70,[42]april!$A$64:$C$140,3,0)</f>
        <v>637216</v>
      </c>
      <c r="AT70">
        <f>VLOOKUP(A70,[43]may!$A$70:$C$145,3,0)</f>
        <v>667673</v>
      </c>
      <c r="AU70">
        <f>VLOOKUP(A70,[44]june!$A$70:$C$144,3,0)</f>
        <v>554736</v>
      </c>
      <c r="AV70">
        <f>VLOOKUP(A70,[45]july!$A$65:$C$138,3,0)</f>
        <v>474121</v>
      </c>
      <c r="AW70">
        <f>VLOOKUP(A70,[46]aug!$A$66:$C$138,3,0)</f>
        <v>685379</v>
      </c>
      <c r="AX70">
        <f>VLOOKUP(A70,[47]sept!$A$59:$C$130,3,0)</f>
        <v>901000</v>
      </c>
      <c r="AY70">
        <f>VLOOKUP(A70,[48]oct!$A$63:$C$133,3,0)</f>
        <v>727337</v>
      </c>
      <c r="AZ70">
        <f>VLOOKUP(A70,[49]nov!$A$62:$C$131,3,0)</f>
        <v>738950</v>
      </c>
      <c r="BA70">
        <f>VLOOKUP(A70,[50]dec!$A$64:$C$132,3,0)</f>
        <v>810177</v>
      </c>
      <c r="BB70">
        <f>VLOOKUP(A70,[51]jan!$A$72:$C$136,3,0)</f>
        <v>377720</v>
      </c>
      <c r="BC70">
        <f>VLOOKUP(A70,[52]feb!$A$69:$C$132,3,0)</f>
        <v>610924</v>
      </c>
      <c r="BD70">
        <f>VLOOKUP(A70,[53]mar!$A$68:$C$130,3,0)</f>
        <v>648881</v>
      </c>
      <c r="BE70">
        <f>VLOOKUP(A70,[54]apr!$A$69:$C$130,3,0)</f>
        <v>1205119</v>
      </c>
      <c r="BF70">
        <f>VLOOKUP(A70,[55]may!$A$145:$C$205,3,0)</f>
        <v>751397</v>
      </c>
      <c r="BG70">
        <f>VLOOKUP(A70,[56]june!$A$49:$C$108,3,0)</f>
        <v>1020304</v>
      </c>
      <c r="BH70">
        <f>VLOOKUP(A70,[57]july!$A$66:$C$124,3,0)</f>
        <v>835567</v>
      </c>
      <c r="BI70">
        <f>VLOOKUP(A70,[58]aug!$A$52:$C$109,3,0)</f>
        <v>566494</v>
      </c>
      <c r="BJ70">
        <f>VLOOKUP(A70,[59]sept!$A$69:$C$125,3,0)</f>
        <v>960435</v>
      </c>
      <c r="BK70">
        <f>VLOOKUP(A70,[60]oct!$A$57:$C$112,3,0)</f>
        <v>810772</v>
      </c>
      <c r="BL70">
        <f>VLOOKUP(A70,[61]nov!$A$35:$C$89,3,0)</f>
        <v>950997</v>
      </c>
      <c r="BM70">
        <f>VLOOKUP(A70,[62]dec!$A$58:$C$111,3,0)</f>
        <v>852456</v>
      </c>
      <c r="BN70">
        <f>VLOOKUP(A70,[63]jan!$A$88:$C$137,3,0)</f>
        <v>986900</v>
      </c>
      <c r="BO70">
        <f>VLOOKUP(A70,[64]feb!$A$60:$C$108,3,0)</f>
        <v>783349</v>
      </c>
      <c r="BP70">
        <f>VLOOKUP(A70,[65]mar!$A$48:$C$95,3,0)</f>
        <v>1624216</v>
      </c>
      <c r="BQ70">
        <f>VLOOKUP(A70,[66]apr!$A$57:$C$103,3,0)</f>
        <v>843028</v>
      </c>
      <c r="BR70">
        <f>VLOOKUP(A70,[67]may!$A$48:$C$93,3,0)</f>
        <v>1511270</v>
      </c>
      <c r="BS70">
        <f>VLOOKUP(A70,[68]june!$A$65:$C$109,3,0)</f>
        <v>1060201</v>
      </c>
      <c r="BT70">
        <f>VLOOKUP(A70,[69]july!$A$34:$C$77,3,0)</f>
        <v>729705</v>
      </c>
      <c r="BU70">
        <f>VLOOKUP(A70,[70]aug!$A$61:$C$103,3,0)</f>
        <v>1875737</v>
      </c>
      <c r="BV70">
        <f>VLOOKUP(A70,[71]sept!$A$34:$C$75,3,0)</f>
        <v>975934</v>
      </c>
      <c r="BW70">
        <f>VLOOKUP(A70,[72]oct!$A$57:$C$97,3,0)</f>
        <v>1030811</v>
      </c>
      <c r="BX70">
        <f>VLOOKUP(A70,[73]nov!$A$56:$C$95,3,0)</f>
        <v>1065805</v>
      </c>
      <c r="BY70">
        <f>VLOOKUP(A70,[74]dec!$A$34:$C$72,3,0)</f>
        <v>794542</v>
      </c>
      <c r="BZ70">
        <f>VLOOKUP(A70,[75]jan!$A$60:$C$94,3,0)</f>
        <v>806683</v>
      </c>
      <c r="CA70">
        <f>VLOOKUP(A70,[76]feb!$A$33:$C$66,3,0)</f>
        <v>995132</v>
      </c>
      <c r="CB70">
        <f>VLOOKUP(A70,[77]mar!$A$60:$C$93,3,0)</f>
        <v>904169</v>
      </c>
      <c r="CC70">
        <f>VLOOKUP(A70,[78]apr!$A$62:$C$93,3,0)</f>
        <v>1536955</v>
      </c>
      <c r="CD70">
        <f>VLOOKUP(A70,[79]may!$A$46:$C$76,3,0)</f>
        <v>1024484</v>
      </c>
      <c r="CE70">
        <f>VLOOKUP(A70,[80]june!$A$60:$C$89,3,0)</f>
        <v>2112414</v>
      </c>
      <c r="CF70">
        <f>VLOOKUP(A70,[81]july!$A$47:$C$75,3,0)</f>
        <v>1401477</v>
      </c>
      <c r="CG70">
        <f>VLOOKUP(A70,[82]aug!$A$65:$C$92,3,0)</f>
        <v>1333820</v>
      </c>
      <c r="CH70">
        <f>VLOOKUP(A70,[83]sept!$A$60:$C$86,3,0)</f>
        <v>530045</v>
      </c>
    </row>
    <row r="71" spans="1:96" x14ac:dyDescent="0.2">
      <c r="A71" s="10">
        <v>36434</v>
      </c>
      <c r="B71" s="1">
        <f>VLOOKUP(A71,'[1]1850-1930'!$A$648:$C$757,3,0)</f>
        <v>66811</v>
      </c>
      <c r="C71" s="1">
        <f>VLOOKUP($A71,'[2]1931-1950'!$A$648:$C$757,3,0)</f>
        <v>19521867</v>
      </c>
      <c r="D71" s="1">
        <f>VLOOKUP(A71,'[3]1951-1956'!$A$648:$C$757,3,0)</f>
        <v>7977002</v>
      </c>
      <c r="E71" s="1">
        <f>VLOOKUP(A71,'[4]1957-1960'!$A$648:$C$757,3,0)</f>
        <v>4962955</v>
      </c>
      <c r="F71" s="13">
        <f>VLOOKUP(A71,'[5]1961-1965'!$A$600:$C$709,3,0)</f>
        <v>7450253</v>
      </c>
      <c r="G71" s="1">
        <f>VLOOKUP(A71,'[6]1966-1968'!$A$520:$C$629,3,0)</f>
        <v>6581481</v>
      </c>
      <c r="H71" s="1">
        <f>VLOOKUP(A71,'[7]1969-1970'!$A$472:$C$581,3,0)</f>
        <v>6786470</v>
      </c>
      <c r="I71" s="1">
        <f>VLOOKUP(A71,'[8]1971-1973'!$A$448:$C$557,3,0)</f>
        <v>4530981</v>
      </c>
      <c r="J71" s="1">
        <f>VLOOKUP(A71,'[9]1974-1977'!$A$402:$C$511,3,0)</f>
        <v>8672638</v>
      </c>
      <c r="K71" s="1">
        <f>VLOOKUP(A71,'[10]1978-1980'!$A$328:$C$437,3,0)</f>
        <v>6102060</v>
      </c>
      <c r="L71" s="1">
        <f>VLOOKUP(A71,'[11]1981-1983'!$A$285:$C$394,3,0)</f>
        <v>6719559</v>
      </c>
      <c r="M71" s="1">
        <f>VLOOKUP(A71,'[12]1984-1986'!$A$237:$C$346,3,0)</f>
        <v>5098119</v>
      </c>
      <c r="N71" s="1">
        <f>VLOOKUP(A71,'[13]1987-1990'!$A$215:$C$324,3,0)</f>
        <v>10499861</v>
      </c>
      <c r="O71" s="1">
        <f>VLOOKUP(A71,'[14]1991-1993'!$A$125:$C$234,3,0)</f>
        <v>8046294</v>
      </c>
      <c r="P71" s="1">
        <f t="shared" si="1"/>
        <v>103016351</v>
      </c>
      <c r="Q71" s="1"/>
      <c r="R71" s="1">
        <f>VLOOKUP(A71,[15]jan!$A$66:$C$175,3,0)</f>
        <v>1057021</v>
      </c>
      <c r="S71" s="1">
        <f>VLOOKUP(A71,[16]feb!$A$72:$C$180,3,0)</f>
        <v>214805</v>
      </c>
      <c r="T71" s="1">
        <f>VLOOKUP(A71,[17]march!$A$58:$C$165,3,0)</f>
        <v>460530</v>
      </c>
      <c r="U71">
        <f>VLOOKUP(A71,[18]apr!$A$71:$C$177,3,0)</f>
        <v>425751</v>
      </c>
      <c r="V71" s="1">
        <f>VLOOKUP(A71,[19]may!$A$56:$D$161,3,0)</f>
        <v>394112</v>
      </c>
      <c r="W71">
        <f>VLOOKUP(A71,[20]june!$A$55:$C$159,3,0)</f>
        <v>338925</v>
      </c>
      <c r="X71">
        <f>VLOOKUP($A71,[21]july!$A$71:$C$174,3,0)</f>
        <v>351927</v>
      </c>
      <c r="Y71">
        <f>VLOOKUP($A71,[22]august!$A$55:$C$157,3,0)</f>
        <v>420107</v>
      </c>
      <c r="Z71">
        <f>VLOOKUP(A71,[23]sept!$A$59:$C$160,3,0)</f>
        <v>427178</v>
      </c>
      <c r="AA71">
        <f>VLOOKUP(A71,[24]oct!$A$54:$C$154,3,0)</f>
        <v>433286</v>
      </c>
      <c r="AB71">
        <f>VLOOKUP(A71,[25]nov!$A$55:$C$154,3,0)</f>
        <v>2365635</v>
      </c>
      <c r="AC71">
        <f>VLOOKUP(A71,[26]dec!$A$64:$C$162,3,0)</f>
        <v>418082</v>
      </c>
      <c r="AD71">
        <f>VLOOKUP(A71,[27]jan!$A$71:$C$165,3,0)</f>
        <v>505869</v>
      </c>
      <c r="AE71">
        <f>VLOOKUP(A71,[28]feb!$A$55:$C$148,3,0)</f>
        <v>365692</v>
      </c>
      <c r="AF71">
        <f>VLOOKUP(A71,[29]march!$A$62:$C$154,3,0)</f>
        <v>431081</v>
      </c>
      <c r="AG71">
        <f>VLOOKUP(A71,[30]apr!$A$66:$C$157,3,0)</f>
        <v>568292</v>
      </c>
      <c r="AH71">
        <f>VLOOKUP(A71,[31]may!$A$54:$C$144,3,0)</f>
        <v>492427</v>
      </c>
      <c r="AI71">
        <f>VLOOKUP(A71,[32]june!$A$63:$C$152,3,0)</f>
        <v>446043</v>
      </c>
      <c r="AJ71">
        <f>VLOOKUP(A71,[33]july!$A$64:$C$152,3,0)</f>
        <v>519433</v>
      </c>
      <c r="AK71">
        <f>VLOOKUP(A71,[34]august!$A$54:$C$141,3,0)</f>
        <v>394510</v>
      </c>
      <c r="AL71">
        <f>VLOOKUP(A71,[35]sept!$A$55:$C$141,3,0)</f>
        <v>393656</v>
      </c>
      <c r="AM71">
        <f>VLOOKUP(A71,[36]oct!$A$65:$C$150,3,0)</f>
        <v>1080576</v>
      </c>
      <c r="AN71">
        <f>VLOOKUP(A71,[37]novemeber!$A$63:$C$147,3,0)</f>
        <v>668895</v>
      </c>
      <c r="AO71">
        <f>VLOOKUP(A71,[38]dec!$A$53:$C$136,3,0)</f>
        <v>330320</v>
      </c>
      <c r="AP71">
        <f>VLOOKUP(A71,[39]jan!$A$56:$C$135,3,0)</f>
        <v>557529</v>
      </c>
      <c r="AQ71">
        <f>VLOOKUP(A71,[40]feb!$A$80:$C$158,3,0)</f>
        <v>389977</v>
      </c>
      <c r="AR71">
        <f>VLOOKUP(A71,[41]march!$A$63:$C$140,3,0)</f>
        <v>567881</v>
      </c>
      <c r="AS71">
        <f>VLOOKUP(A71,[42]april!$A$64:$C$140,3,0)</f>
        <v>673399</v>
      </c>
      <c r="AT71">
        <f>VLOOKUP(A71,[43]may!$A$70:$C$145,3,0)</f>
        <v>654033</v>
      </c>
      <c r="AU71">
        <f>VLOOKUP(A71,[44]june!$A$70:$C$144,3,0)</f>
        <v>585108</v>
      </c>
      <c r="AV71">
        <f>VLOOKUP(A71,[45]july!$A$65:$C$138,3,0)</f>
        <v>479191</v>
      </c>
      <c r="AW71">
        <f>VLOOKUP(A71,[46]aug!$A$66:$C$138,3,0)</f>
        <v>651284</v>
      </c>
      <c r="AX71">
        <f>VLOOKUP(A71,[47]sept!$A$59:$C$130,3,0)</f>
        <v>944259</v>
      </c>
      <c r="AY71">
        <f>VLOOKUP(A71,[48]oct!$A$63:$C$133,3,0)</f>
        <v>765596</v>
      </c>
      <c r="AZ71">
        <f>VLOOKUP(A71,[49]nov!$A$62:$C$131,3,0)</f>
        <v>716116</v>
      </c>
      <c r="BA71">
        <f>VLOOKUP(A71,[50]dec!$A$64:$C$132,3,0)</f>
        <v>809010</v>
      </c>
      <c r="BB71">
        <f>VLOOKUP(A71,[51]jan!$A$72:$C$136,3,0)</f>
        <v>394805</v>
      </c>
      <c r="BC71">
        <f>VLOOKUP(A71,[52]feb!$A$69:$C$132,3,0)</f>
        <v>650126</v>
      </c>
      <c r="BD71">
        <f>VLOOKUP(A71,[53]mar!$A$68:$C$130,3,0)</f>
        <v>637881</v>
      </c>
      <c r="BE71">
        <f>VLOOKUP(A71,[54]apr!$A$69:$C$130,3,0)</f>
        <v>1210923</v>
      </c>
      <c r="BF71">
        <f>VLOOKUP(A71,[55]may!$A$145:$C$205,3,0)</f>
        <v>730946</v>
      </c>
      <c r="BG71">
        <f>VLOOKUP(A71,[56]june!$A$49:$C$108,3,0)</f>
        <v>1019582</v>
      </c>
      <c r="BH71">
        <f>VLOOKUP(A71,[57]july!$A$66:$C$124,3,0)</f>
        <v>831136</v>
      </c>
      <c r="BI71">
        <f>VLOOKUP(A71,[58]aug!$A$52:$C$109,3,0)</f>
        <v>611631</v>
      </c>
      <c r="BJ71">
        <f>VLOOKUP(A71,[59]sept!$A$69:$C$125,3,0)</f>
        <v>941819</v>
      </c>
      <c r="BK71">
        <f>VLOOKUP(A71,[60]oct!$A$57:$C$112,3,0)</f>
        <v>776531</v>
      </c>
      <c r="BL71">
        <f>VLOOKUP(A71,[61]nov!$A$35:$C$89,3,0)</f>
        <v>961569</v>
      </c>
      <c r="BM71">
        <f>VLOOKUP(A71,[62]dec!$A$58:$C$111,3,0)</f>
        <v>876501</v>
      </c>
      <c r="BN71">
        <f>VLOOKUP(A71,[63]jan!$A$88:$C$137,3,0)</f>
        <v>988861</v>
      </c>
      <c r="BO71">
        <f>VLOOKUP(A71,[64]feb!$A$60:$C$108,3,0)</f>
        <v>749415</v>
      </c>
      <c r="BP71">
        <f>VLOOKUP(A71,[65]mar!$A$48:$C$95,3,0)</f>
        <v>2033566</v>
      </c>
      <c r="BQ71">
        <f>VLOOKUP(A71,[66]apr!$A$57:$C$103,3,0)</f>
        <v>845853</v>
      </c>
      <c r="BR71">
        <f>VLOOKUP(A71,[67]may!$A$48:$C$93,3,0)</f>
        <v>1576677</v>
      </c>
      <c r="BS71">
        <f>VLOOKUP(A71,[68]june!$A$65:$C$109,3,0)</f>
        <v>999738</v>
      </c>
      <c r="BT71">
        <f>VLOOKUP(A71,[69]july!$A$34:$C$77,3,0)</f>
        <v>711315</v>
      </c>
      <c r="BU71">
        <f>VLOOKUP(A71,[70]aug!$A$61:$C$103,3,0)</f>
        <v>2047124</v>
      </c>
      <c r="BV71">
        <f>VLOOKUP(A71,[71]sept!$A$34:$C$75,3,0)</f>
        <v>954320</v>
      </c>
      <c r="BW71">
        <f>VLOOKUP(A71,[72]oct!$A$57:$C$97,3,0)</f>
        <v>1022899</v>
      </c>
      <c r="BX71">
        <f>VLOOKUP(A71,[73]nov!$A$56:$C$95,3,0)</f>
        <v>1036103</v>
      </c>
      <c r="BY71">
        <f>VLOOKUP(A71,[74]dec!$A$34:$C$72,3,0)</f>
        <v>798133</v>
      </c>
      <c r="BZ71">
        <f>VLOOKUP(A71,[75]jan!$A$60:$C$94,3,0)</f>
        <v>789279</v>
      </c>
      <c r="CA71">
        <f>VLOOKUP(A71,[76]feb!$A$33:$C$66,3,0)</f>
        <v>1016523</v>
      </c>
      <c r="CB71">
        <f>VLOOKUP(A71,[77]mar!$A$60:$C$93,3,0)</f>
        <v>986662</v>
      </c>
      <c r="CC71">
        <f>VLOOKUP(A71,[78]apr!$A$62:$C$93,3,0)</f>
        <v>1517157</v>
      </c>
      <c r="CD71">
        <f>VLOOKUP(A71,[79]may!$A$46:$C$76,3,0)</f>
        <v>1122371</v>
      </c>
      <c r="CE71">
        <f>VLOOKUP(A71,[80]june!$A$60:$C$89,3,0)</f>
        <v>2034994</v>
      </c>
      <c r="CF71">
        <f>VLOOKUP(A71,[81]july!$A$47:$C$75,3,0)</f>
        <v>1363654</v>
      </c>
      <c r="CG71">
        <f>VLOOKUP(A71,[82]aug!$A$65:$C$92,3,0)</f>
        <v>1312816</v>
      </c>
      <c r="CH71">
        <f>VLOOKUP(A71,[83]sept!$A$60:$C$86,3,0)</f>
        <v>1067405</v>
      </c>
      <c r="CI71">
        <f>VLOOKUP(A71,[84]oct!$A$66:$C$91,3,0)</f>
        <v>632354</v>
      </c>
    </row>
    <row r="72" spans="1:96" x14ac:dyDescent="0.2">
      <c r="A72" s="10">
        <v>36465</v>
      </c>
      <c r="B72" s="1">
        <f>VLOOKUP(A72,'[1]1850-1930'!$A$648:$C$757,3,0)</f>
        <v>69249</v>
      </c>
      <c r="C72" s="1">
        <f>VLOOKUP($A72,'[2]1931-1950'!$A$648:$C$757,3,0)</f>
        <v>19038205</v>
      </c>
      <c r="D72" s="1">
        <f>VLOOKUP(A72,'[3]1951-1956'!$A$648:$C$757,3,0)</f>
        <v>7920837</v>
      </c>
      <c r="E72" s="1">
        <f>VLOOKUP(A72,'[4]1957-1960'!$A$648:$C$757,3,0)</f>
        <v>4803702</v>
      </c>
      <c r="F72" s="13">
        <f>VLOOKUP(A72,'[5]1961-1965'!$A$600:$C$709,3,0)</f>
        <v>7339289</v>
      </c>
      <c r="G72" s="1">
        <f>VLOOKUP(A72,'[6]1966-1968'!$A$520:$C$629,3,0)</f>
        <v>6260109</v>
      </c>
      <c r="H72" s="1">
        <f>VLOOKUP(A72,'[7]1969-1970'!$A$472:$C$581,3,0)</f>
        <v>6633495</v>
      </c>
      <c r="I72" s="1">
        <f>VLOOKUP(A72,'[8]1971-1973'!$A$448:$C$557,3,0)</f>
        <v>4377608</v>
      </c>
      <c r="J72" s="1">
        <f>VLOOKUP(A72,'[9]1974-1977'!$A$402:$C$511,3,0)</f>
        <v>8289147</v>
      </c>
      <c r="K72" s="1">
        <f>VLOOKUP(A72,'[10]1978-1980'!$A$328:$C$437,3,0)</f>
        <v>5839929</v>
      </c>
      <c r="L72" s="1">
        <f>VLOOKUP(A72,'[11]1981-1983'!$A$285:$C$394,3,0)</f>
        <v>6606905</v>
      </c>
      <c r="M72" s="1">
        <f>VLOOKUP(A72,'[12]1984-1986'!$A$237:$C$346,3,0)</f>
        <v>5030364</v>
      </c>
      <c r="N72" s="1">
        <f>VLOOKUP(A72,'[13]1987-1990'!$A$215:$C$324,3,0)</f>
        <v>10109134</v>
      </c>
      <c r="O72" s="1">
        <f>VLOOKUP(A72,'[14]1991-1993'!$A$125:$C$234,3,0)</f>
        <v>7687562</v>
      </c>
      <c r="P72" s="1">
        <f t="shared" si="1"/>
        <v>100005535</v>
      </c>
      <c r="Q72" s="1"/>
      <c r="R72" s="1">
        <f>VLOOKUP(A72,[15]jan!$A$66:$C$175,3,0)</f>
        <v>1056290</v>
      </c>
      <c r="S72" s="1">
        <f>VLOOKUP(A72,[16]feb!$A$72:$C$180,3,0)</f>
        <v>209321</v>
      </c>
      <c r="T72" s="1">
        <f>VLOOKUP(A72,[17]march!$A$58:$C$165,3,0)</f>
        <v>437490</v>
      </c>
      <c r="U72">
        <f>VLOOKUP(A72,[18]apr!$A$71:$C$177,3,0)</f>
        <v>410454</v>
      </c>
      <c r="V72" s="1">
        <f>VLOOKUP(A72,[19]may!$A$56:$D$161,3,0)</f>
        <v>369901</v>
      </c>
      <c r="W72">
        <f>VLOOKUP(A72,[20]june!$A$55:$C$159,3,0)</f>
        <v>309065</v>
      </c>
      <c r="X72">
        <f>VLOOKUP($A72,[21]july!$A$71:$C$174,3,0)</f>
        <v>340927</v>
      </c>
      <c r="Y72">
        <f>VLOOKUP($A72,[22]august!$A$55:$C$157,3,0)</f>
        <v>410646</v>
      </c>
      <c r="Z72">
        <f>VLOOKUP(A72,[23]sept!$A$59:$C$160,3,0)</f>
        <v>401753</v>
      </c>
      <c r="AA72">
        <f>VLOOKUP(A72,[24]oct!$A$54:$C$154,3,0)</f>
        <v>421706</v>
      </c>
      <c r="AB72">
        <f>VLOOKUP(A72,[25]nov!$A$55:$C$154,3,0)</f>
        <v>2298546</v>
      </c>
      <c r="AC72">
        <f>VLOOKUP(A72,[26]dec!$A$64:$C$162,3,0)</f>
        <v>444725</v>
      </c>
      <c r="AD72">
        <f>VLOOKUP(A72,[27]jan!$A$71:$C$165,3,0)</f>
        <v>506347</v>
      </c>
      <c r="AE72">
        <f>VLOOKUP(A72,[28]feb!$A$55:$C$148,3,0)</f>
        <v>348977</v>
      </c>
      <c r="AF72">
        <f>VLOOKUP(A72,[29]march!$A$62:$C$154,3,0)</f>
        <v>365905</v>
      </c>
      <c r="AG72">
        <f>VLOOKUP(A72,[30]apr!$A$66:$C$157,3,0)</f>
        <v>521562</v>
      </c>
      <c r="AH72">
        <f>VLOOKUP(A72,[31]may!$A$54:$C$144,3,0)</f>
        <v>462561</v>
      </c>
      <c r="AI72">
        <f>VLOOKUP(A72,[32]june!$A$63:$C$152,3,0)</f>
        <v>477245</v>
      </c>
      <c r="AJ72">
        <f>VLOOKUP(A72,[33]july!$A$64:$C$152,3,0)</f>
        <v>492868</v>
      </c>
      <c r="AK72">
        <f>VLOOKUP(A72,[34]august!$A$54:$C$141,3,0)</f>
        <v>401258</v>
      </c>
      <c r="AL72">
        <f>VLOOKUP(A72,[35]sept!$A$55:$C$141,3,0)</f>
        <v>359821</v>
      </c>
      <c r="AM72">
        <f>VLOOKUP(A72,[36]oct!$A$65:$C$150,3,0)</f>
        <v>973180</v>
      </c>
      <c r="AN72">
        <f>VLOOKUP(A72,[37]novemeber!$A$63:$C$147,3,0)</f>
        <v>641888</v>
      </c>
      <c r="AO72">
        <f>VLOOKUP(A72,[38]dec!$A$53:$C$136,3,0)</f>
        <v>313310</v>
      </c>
      <c r="AP72">
        <f>VLOOKUP(A72,[39]jan!$A$56:$C$135,3,0)</f>
        <v>584085</v>
      </c>
      <c r="AQ72">
        <f>VLOOKUP(A72,[40]feb!$A$80:$C$158,3,0)</f>
        <v>368221</v>
      </c>
      <c r="AR72">
        <f>VLOOKUP(A72,[41]march!$A$63:$C$140,3,0)</f>
        <v>569292</v>
      </c>
      <c r="AS72">
        <f>VLOOKUP(A72,[42]april!$A$64:$C$140,3,0)</f>
        <v>653435</v>
      </c>
      <c r="AT72">
        <f>VLOOKUP(A72,[43]may!$A$70:$C$145,3,0)</f>
        <v>601415</v>
      </c>
      <c r="AU72">
        <f>VLOOKUP(A72,[44]june!$A$70:$C$144,3,0)</f>
        <v>567285</v>
      </c>
      <c r="AV72">
        <f>VLOOKUP(A72,[45]july!$A$65:$C$138,3,0)</f>
        <v>483017</v>
      </c>
      <c r="AW72">
        <f>VLOOKUP(A72,[46]aug!$A$66:$C$138,3,0)</f>
        <v>631235</v>
      </c>
      <c r="AX72">
        <f>VLOOKUP(A72,[47]sept!$A$59:$C$130,3,0)</f>
        <v>850066</v>
      </c>
      <c r="AY72">
        <f>VLOOKUP(A72,[48]oct!$A$63:$C$133,3,0)</f>
        <v>718168</v>
      </c>
      <c r="AZ72">
        <f>VLOOKUP(A72,[49]nov!$A$62:$C$131,3,0)</f>
        <v>683940</v>
      </c>
      <c r="BA72">
        <f>VLOOKUP(A72,[50]dec!$A$64:$C$132,3,0)</f>
        <v>817648</v>
      </c>
      <c r="BB72">
        <f>VLOOKUP(A72,[51]jan!$A$72:$C$136,3,0)</f>
        <v>380908</v>
      </c>
      <c r="BC72">
        <f>VLOOKUP(A72,[52]feb!$A$69:$C$132,3,0)</f>
        <v>570057</v>
      </c>
      <c r="BD72">
        <f>VLOOKUP(A72,[53]mar!$A$68:$C$130,3,0)</f>
        <v>622790</v>
      </c>
      <c r="BE72">
        <f>VLOOKUP(A72,[54]apr!$A$69:$C$130,3,0)</f>
        <v>1047845</v>
      </c>
      <c r="BF72">
        <f>VLOOKUP(A72,[55]may!$A$145:$C$205,3,0)</f>
        <v>699131</v>
      </c>
      <c r="BG72">
        <f>VLOOKUP(A72,[56]june!$A$49:$C$108,3,0)</f>
        <v>973144</v>
      </c>
      <c r="BH72">
        <f>VLOOKUP(A72,[57]july!$A$66:$C$124,3,0)</f>
        <v>777127</v>
      </c>
      <c r="BI72">
        <f>VLOOKUP(A72,[58]aug!$A$52:$C$109,3,0)</f>
        <v>602996</v>
      </c>
      <c r="BJ72">
        <f>VLOOKUP(A72,[59]sept!$A$69:$C$125,3,0)</f>
        <v>907682</v>
      </c>
      <c r="BK72">
        <f>VLOOKUP(A72,[60]oct!$A$57:$C$112,3,0)</f>
        <v>764347</v>
      </c>
      <c r="BL72">
        <f>VLOOKUP(A72,[61]nov!$A$35:$C$89,3,0)</f>
        <v>893168</v>
      </c>
      <c r="BM72">
        <f>VLOOKUP(A72,[62]dec!$A$58:$C$111,3,0)</f>
        <v>820475</v>
      </c>
      <c r="BN72">
        <f>VLOOKUP(A72,[63]jan!$A$88:$C$137,3,0)</f>
        <v>931319</v>
      </c>
      <c r="BO72">
        <f>VLOOKUP(A72,[64]feb!$A$60:$C$108,3,0)</f>
        <v>719195</v>
      </c>
      <c r="BP72">
        <f>VLOOKUP(A72,[65]mar!$A$48:$C$95,3,0)</f>
        <v>2045081</v>
      </c>
      <c r="BQ72">
        <f>VLOOKUP(A72,[66]apr!$A$57:$C$103,3,0)</f>
        <v>802133</v>
      </c>
      <c r="BR72">
        <f>VLOOKUP(A72,[67]may!$A$48:$C$93,3,0)</f>
        <v>1549261</v>
      </c>
      <c r="BS72">
        <f>VLOOKUP(A72,[68]june!$A$65:$C$109,3,0)</f>
        <v>1116772</v>
      </c>
      <c r="BT72">
        <f>VLOOKUP(A72,[69]july!$A$34:$C$77,3,0)</f>
        <v>666947</v>
      </c>
      <c r="BU72">
        <f>VLOOKUP(A72,[70]aug!$A$61:$C$103,3,0)</f>
        <v>1920153</v>
      </c>
      <c r="BV72">
        <f>VLOOKUP(A72,[71]sept!$A$34:$C$75,3,0)</f>
        <v>895579</v>
      </c>
      <c r="BW72">
        <f>VLOOKUP(A72,[72]oct!$A$57:$C$97,3,0)</f>
        <v>1032012</v>
      </c>
      <c r="BX72">
        <f>VLOOKUP(A72,[73]nov!$A$56:$C$95,3,0)</f>
        <v>973963</v>
      </c>
      <c r="BY72">
        <f>VLOOKUP(A72,[74]dec!$A$34:$C$72,3,0)</f>
        <v>845000</v>
      </c>
      <c r="BZ72">
        <f>VLOOKUP(A72,[75]jan!$A$60:$C$94,3,0)</f>
        <v>699670</v>
      </c>
      <c r="CA72">
        <f>VLOOKUP(A72,[76]feb!$A$33:$C$66,3,0)</f>
        <v>823564</v>
      </c>
      <c r="CB72">
        <f>VLOOKUP(A72,[77]mar!$A$60:$C$93,3,0)</f>
        <v>906627</v>
      </c>
      <c r="CC72">
        <f>VLOOKUP(A72,[78]apr!$A$62:$C$93,3,0)</f>
        <v>1414870</v>
      </c>
      <c r="CD72">
        <f>VLOOKUP(A72,[79]may!$A$46:$C$76,3,0)</f>
        <v>1104391</v>
      </c>
      <c r="CE72">
        <f>VLOOKUP(A72,[80]june!$A$60:$C$89,3,0)</f>
        <v>2021089</v>
      </c>
      <c r="CF72">
        <f>VLOOKUP(A72,[81]july!$A$47:$C$75,3,0)</f>
        <v>1253765</v>
      </c>
      <c r="CG72">
        <f>VLOOKUP(A72,[82]aug!$A$65:$C$92,3,0)</f>
        <v>1226108</v>
      </c>
      <c r="CH72">
        <f>VLOOKUP(A72,[83]sept!$A$60:$C$86,3,0)</f>
        <v>917290</v>
      </c>
      <c r="CI72">
        <f>VLOOKUP(A72,[84]oct!$A$66:$C$91,3,0)</f>
        <v>1452258</v>
      </c>
      <c r="CJ72">
        <f>VLOOKUP(A72,[85]nov!$A$45:$C$69,3,0)</f>
        <v>906721</v>
      </c>
    </row>
    <row r="73" spans="1:96" x14ac:dyDescent="0.2">
      <c r="A73" s="10">
        <v>36495</v>
      </c>
      <c r="B73" s="1">
        <f>VLOOKUP(A73,'[1]1850-1930'!$A$648:$C$757,3,0)</f>
        <v>93037</v>
      </c>
      <c r="C73" s="1">
        <f>VLOOKUP($A73,'[2]1931-1950'!$A$648:$C$757,3,0)</f>
        <v>19264727</v>
      </c>
      <c r="D73" s="1">
        <f>VLOOKUP(A73,'[3]1951-1956'!$A$648:$C$757,3,0)</f>
        <v>7459493</v>
      </c>
      <c r="E73" s="1">
        <f>VLOOKUP(A73,'[4]1957-1960'!$A$648:$C$757,3,0)</f>
        <v>4774829</v>
      </c>
      <c r="F73" s="13">
        <f>VLOOKUP(A73,'[5]1961-1965'!$A$600:$C$709,3,0)</f>
        <v>7414518</v>
      </c>
      <c r="G73" s="1">
        <f>VLOOKUP(A73,'[6]1966-1968'!$A$520:$C$629,3,0)</f>
        <v>6307165</v>
      </c>
      <c r="H73" s="1">
        <f>VLOOKUP(A73,'[7]1969-1970'!$A$472:$C$581,3,0)</f>
        <v>6784880</v>
      </c>
      <c r="I73" s="1">
        <f>VLOOKUP(A73,'[8]1971-1973'!$A$448:$C$557,3,0)</f>
        <v>4519857</v>
      </c>
      <c r="J73" s="1">
        <f>VLOOKUP(A73,'[9]1974-1977'!$A$402:$C$511,3,0)</f>
        <v>8752349</v>
      </c>
      <c r="K73" s="1">
        <f>VLOOKUP(A73,'[10]1978-1980'!$A$328:$C$437,3,0)</f>
        <v>5909948</v>
      </c>
      <c r="L73" s="1">
        <f>VLOOKUP(A73,'[11]1981-1983'!$A$285:$C$394,3,0)</f>
        <v>6638163</v>
      </c>
      <c r="M73" s="1">
        <f>VLOOKUP(A73,'[12]1984-1986'!$A$237:$C$346,3,0)</f>
        <v>5172075</v>
      </c>
      <c r="N73" s="1">
        <f>VLOOKUP(A73,'[13]1987-1990'!$A$215:$C$324,3,0)</f>
        <v>10194611</v>
      </c>
      <c r="O73" s="1">
        <f>VLOOKUP(A73,'[14]1991-1993'!$A$125:$C$234,3,0)</f>
        <v>7761384</v>
      </c>
      <c r="P73" s="1">
        <f t="shared" si="1"/>
        <v>101047036</v>
      </c>
      <c r="Q73" s="1"/>
      <c r="R73" s="1">
        <f>VLOOKUP(A73,[15]jan!$A$66:$C$175,3,0)</f>
        <v>1051987</v>
      </c>
      <c r="S73" s="1">
        <f>VLOOKUP(A73,[16]feb!$A$72:$C$180,3,0)</f>
        <v>213924</v>
      </c>
      <c r="T73" s="1">
        <f>VLOOKUP(A73,[17]march!$A$58:$C$165,3,0)</f>
        <v>431915</v>
      </c>
      <c r="U73">
        <f>VLOOKUP(A73,[18]apr!$A$71:$C$177,3,0)</f>
        <v>416510</v>
      </c>
      <c r="V73" s="1">
        <f>VLOOKUP(A73,[19]may!$A$56:$D$161,3,0)</f>
        <v>371669</v>
      </c>
      <c r="W73">
        <f>VLOOKUP(A73,[20]june!$A$55:$C$159,3,0)</f>
        <v>315799</v>
      </c>
      <c r="X73">
        <f>VLOOKUP($A73,[21]july!$A$71:$C$174,3,0)</f>
        <v>322897</v>
      </c>
      <c r="Y73">
        <f>VLOOKUP($A73,[22]august!$A$55:$C$157,3,0)</f>
        <v>414378</v>
      </c>
      <c r="Z73">
        <f>VLOOKUP(A73,[23]sept!$A$59:$C$160,3,0)</f>
        <v>402329</v>
      </c>
      <c r="AA73">
        <f>VLOOKUP(A73,[24]oct!$A$54:$C$154,3,0)</f>
        <v>426255</v>
      </c>
      <c r="AB73">
        <f>VLOOKUP(A73,[25]nov!$A$55:$C$154,3,0)</f>
        <v>2309031</v>
      </c>
      <c r="AC73">
        <f>VLOOKUP(A73,[26]dec!$A$64:$C$162,3,0)</f>
        <v>379815</v>
      </c>
      <c r="AD73">
        <f>VLOOKUP(A73,[27]jan!$A$71:$C$165,3,0)</f>
        <v>504789</v>
      </c>
      <c r="AE73">
        <f>VLOOKUP(A73,[28]feb!$A$55:$C$148,3,0)</f>
        <v>371714</v>
      </c>
      <c r="AF73">
        <f>VLOOKUP(A73,[29]march!$A$62:$C$154,3,0)</f>
        <v>396961</v>
      </c>
      <c r="AG73">
        <f>VLOOKUP(A73,[30]apr!$A$66:$C$157,3,0)</f>
        <v>546579</v>
      </c>
      <c r="AH73">
        <f>VLOOKUP(A73,[31]may!$A$54:$C$144,3,0)</f>
        <v>469957</v>
      </c>
      <c r="AI73">
        <f>VLOOKUP(A73,[32]june!$A$63:$C$152,3,0)</f>
        <v>487319</v>
      </c>
      <c r="AJ73">
        <f>VLOOKUP(A73,[33]july!$A$64:$C$152,3,0)</f>
        <v>517352</v>
      </c>
      <c r="AK73">
        <f>VLOOKUP(A73,[34]august!$A$54:$C$141,3,0)</f>
        <v>421865</v>
      </c>
      <c r="AL73">
        <f>VLOOKUP(A73,[35]sept!$A$55:$C$141,3,0)</f>
        <v>356267</v>
      </c>
      <c r="AM73">
        <f>VLOOKUP(A73,[36]oct!$A$65:$C$150,3,0)</f>
        <v>903468</v>
      </c>
      <c r="AN73">
        <f>VLOOKUP(A73,[37]novemeber!$A$63:$C$147,3,0)</f>
        <v>649206</v>
      </c>
      <c r="AO73">
        <f>VLOOKUP(A73,[38]dec!$A$53:$C$136,3,0)</f>
        <v>327206</v>
      </c>
      <c r="AP73">
        <f>VLOOKUP(A73,[39]jan!$A$56:$C$135,3,0)</f>
        <v>616286</v>
      </c>
      <c r="AQ73">
        <f>VLOOKUP(A73,[40]feb!$A$80:$C$158,3,0)</f>
        <v>357240</v>
      </c>
      <c r="AR73">
        <f>VLOOKUP(A73,[41]march!$A$63:$C$140,3,0)</f>
        <v>557324</v>
      </c>
      <c r="AS73">
        <f>VLOOKUP(A73,[42]april!$A$64:$C$140,3,0)</f>
        <v>649858</v>
      </c>
      <c r="AT73">
        <f>VLOOKUP(A73,[43]may!$A$70:$C$145,3,0)</f>
        <v>628346</v>
      </c>
      <c r="AU73">
        <f>VLOOKUP(A73,[44]june!$A$70:$C$144,3,0)</f>
        <v>593936</v>
      </c>
      <c r="AV73">
        <f>VLOOKUP(A73,[45]july!$A$65:$C$138,3,0)</f>
        <v>504593</v>
      </c>
      <c r="AW73">
        <f>VLOOKUP(A73,[46]aug!$A$66:$C$138,3,0)</f>
        <v>649800</v>
      </c>
      <c r="AX73">
        <f>VLOOKUP(A73,[47]sept!$A$59:$C$130,3,0)</f>
        <v>848741</v>
      </c>
      <c r="AY73">
        <f>VLOOKUP(A73,[48]oct!$A$63:$C$133,3,0)</f>
        <v>729988</v>
      </c>
      <c r="AZ73">
        <f>VLOOKUP(A73,[49]nov!$A$62:$C$131,3,0)</f>
        <v>680776</v>
      </c>
      <c r="BA73">
        <f>VLOOKUP(A73,[50]dec!$A$64:$C$132,3,0)</f>
        <v>789590</v>
      </c>
      <c r="BB73">
        <f>VLOOKUP(A73,[51]jan!$A$72:$C$136,3,0)</f>
        <v>372711</v>
      </c>
      <c r="BC73">
        <f>VLOOKUP(A73,[52]feb!$A$69:$C$132,3,0)</f>
        <v>630392</v>
      </c>
      <c r="BD73">
        <f>VLOOKUP(A73,[53]mar!$A$68:$C$130,3,0)</f>
        <v>687120</v>
      </c>
      <c r="BE73">
        <f>VLOOKUP(A73,[54]apr!$A$69:$C$130,3,0)</f>
        <v>1050792</v>
      </c>
      <c r="BF73">
        <f>VLOOKUP(A73,[55]may!$A$145:$C$205,3,0)</f>
        <v>699256</v>
      </c>
      <c r="BG73">
        <f>VLOOKUP(A73,[56]june!$A$49:$C$108,3,0)</f>
        <v>1022432</v>
      </c>
      <c r="BH73">
        <f>VLOOKUP(A73,[57]july!$A$66:$C$124,3,0)</f>
        <v>814209</v>
      </c>
      <c r="BI73">
        <f>VLOOKUP(A73,[58]aug!$A$52:$C$109,3,0)</f>
        <v>565330</v>
      </c>
      <c r="BJ73">
        <f>VLOOKUP(A73,[59]sept!$A$69:$C$125,3,0)</f>
        <v>888070</v>
      </c>
      <c r="BK73">
        <f>VLOOKUP(A73,[60]oct!$A$57:$C$112,3,0)</f>
        <v>737177</v>
      </c>
      <c r="BL73">
        <f>VLOOKUP(A73,[61]nov!$A$35:$C$89,3,0)</f>
        <v>878940</v>
      </c>
      <c r="BM73">
        <f>VLOOKUP(A73,[62]dec!$A$58:$C$111,3,0)</f>
        <v>835062</v>
      </c>
      <c r="BN73">
        <f>VLOOKUP(A73,[63]jan!$A$88:$C$137,3,0)</f>
        <v>930600</v>
      </c>
      <c r="BO73">
        <f>VLOOKUP(A73,[64]feb!$A$60:$C$108,3,0)</f>
        <v>687790</v>
      </c>
      <c r="BP73">
        <f>VLOOKUP(A73,[65]mar!$A$48:$C$95,3,0)</f>
        <v>2121168</v>
      </c>
      <c r="BQ73">
        <f>VLOOKUP(A73,[66]apr!$A$57:$C$103,3,0)</f>
        <v>800236</v>
      </c>
      <c r="BR73">
        <f>VLOOKUP(A73,[67]may!$A$48:$C$93,3,0)</f>
        <v>1530074</v>
      </c>
      <c r="BS73">
        <f>VLOOKUP(A73,[68]june!$A$65:$C$109,3,0)</f>
        <v>1215911</v>
      </c>
      <c r="BT73">
        <f>VLOOKUP(A73,[69]july!$A$34:$C$77,3,0)</f>
        <v>670316</v>
      </c>
      <c r="BU73">
        <f>VLOOKUP(A73,[70]aug!$A$61:$C$103,3,0)</f>
        <v>1846226</v>
      </c>
      <c r="BV73">
        <f>VLOOKUP(A73,[71]sept!$A$34:$C$75,3,0)</f>
        <v>895942</v>
      </c>
      <c r="BW73">
        <f>VLOOKUP(A73,[72]oct!$A$57:$C$97,3,0)</f>
        <v>972803</v>
      </c>
      <c r="BX73">
        <f>VLOOKUP(A73,[73]nov!$A$56:$C$95,3,0)</f>
        <v>978782</v>
      </c>
      <c r="BY73">
        <f>VLOOKUP(A73,[74]dec!$A$34:$C$72,3,0)</f>
        <v>888167</v>
      </c>
      <c r="BZ73">
        <f>VLOOKUP(A73,[75]jan!$A$60:$C$94,3,0)</f>
        <v>652941</v>
      </c>
      <c r="CA73">
        <f>VLOOKUP(A73,[76]feb!$A$33:$C$66,3,0)</f>
        <v>823294</v>
      </c>
      <c r="CB73">
        <f>VLOOKUP(A73,[77]mar!$A$60:$C$93,3,0)</f>
        <v>950635</v>
      </c>
      <c r="CC73">
        <f>VLOOKUP(A73,[78]apr!$A$62:$C$93,3,0)</f>
        <v>1387402</v>
      </c>
      <c r="CD73">
        <f>VLOOKUP(A73,[79]may!$A$46:$C$76,3,0)</f>
        <v>1045096</v>
      </c>
      <c r="CE73">
        <f>VLOOKUP(A73,[80]june!$A$60:$C$89,3,0)</f>
        <v>1889712</v>
      </c>
      <c r="CF73">
        <f>VLOOKUP(A73,[81]july!$A$47:$C$75,3,0)</f>
        <v>1174852</v>
      </c>
      <c r="CG73">
        <f>VLOOKUP(A73,[82]aug!$A$65:$C$92,3,0)</f>
        <v>1157753</v>
      </c>
      <c r="CH73">
        <f>VLOOKUP(A73,[83]sept!$A$60:$C$86,3,0)</f>
        <v>1119074</v>
      </c>
      <c r="CI73">
        <f>VLOOKUP(A73,[84]oct!$A$66:$C$91,3,0)</f>
        <v>1581024</v>
      </c>
      <c r="CJ73">
        <f>VLOOKUP(A73,[85]nov!$A$45:$C$69,3,0)</f>
        <v>1471946</v>
      </c>
      <c r="CK73">
        <f>VLOOKUP(A73,[86]dec!$A$46:$C$69,3,0)</f>
        <v>968446</v>
      </c>
    </row>
    <row r="74" spans="1:96" x14ac:dyDescent="0.2">
      <c r="A74" s="10">
        <v>36526</v>
      </c>
      <c r="B74" s="1">
        <f>VLOOKUP(A74,'[1]1850-1930'!$A$648:$C$757,3,0)</f>
        <v>72165</v>
      </c>
      <c r="C74" s="1">
        <f>VLOOKUP($A74,'[2]1931-1950'!$A$648:$C$757,3,0)</f>
        <v>19701167</v>
      </c>
      <c r="D74" s="1">
        <f>VLOOKUP(A74,'[3]1951-1956'!$A$648:$C$757,3,0)</f>
        <v>7637389</v>
      </c>
      <c r="E74" s="1">
        <f>VLOOKUP(A74,'[4]1957-1960'!$A$648:$C$757,3,0)</f>
        <v>4895485</v>
      </c>
      <c r="F74" s="13">
        <f>VLOOKUP(A74,'[5]1961-1965'!$A$600:$C$709,3,0)</f>
        <v>7530253</v>
      </c>
      <c r="G74" s="1">
        <f>VLOOKUP(A74,'[6]1966-1968'!$A$520:$C$629,3,0)</f>
        <v>6320903</v>
      </c>
      <c r="H74" s="1">
        <f>VLOOKUP(A74,'[7]1969-1970'!$A$472:$C$581,3,0)</f>
        <v>6883293</v>
      </c>
      <c r="I74" s="1">
        <f>VLOOKUP(A74,'[8]1971-1973'!$A$448:$C$557,3,0)</f>
        <v>4590868</v>
      </c>
      <c r="J74" s="1">
        <f>VLOOKUP(A74,'[9]1974-1977'!$A$402:$C$511,3,0)</f>
        <v>8663749</v>
      </c>
      <c r="K74" s="1">
        <f>VLOOKUP(A74,'[10]1978-1980'!$A$328:$C$437,3,0)</f>
        <v>5786101</v>
      </c>
      <c r="L74" s="1">
        <f>VLOOKUP(A74,'[11]1981-1983'!$A$285:$C$394,3,0)</f>
        <v>6650783</v>
      </c>
      <c r="M74" s="1">
        <f>VLOOKUP(A74,'[12]1984-1986'!$A$237:$C$346,3,0)</f>
        <v>5084120</v>
      </c>
      <c r="N74" s="1">
        <f>VLOOKUP(A74,'[13]1987-1990'!$A$215:$C$324,3,0)</f>
        <v>10131519</v>
      </c>
      <c r="O74" s="1">
        <f>VLOOKUP(A74,'[14]1991-1993'!$A$125:$C$234,3,0)</f>
        <v>7677894</v>
      </c>
      <c r="P74" s="1">
        <f t="shared" si="1"/>
        <v>101625689</v>
      </c>
      <c r="Q74" s="1"/>
      <c r="R74" s="1">
        <f>VLOOKUP(A74,[15]jan!$A$66:$C$175,3,0)</f>
        <v>1045447</v>
      </c>
      <c r="S74" s="1">
        <f>VLOOKUP(A74,[16]feb!$A$72:$C$180,3,0)</f>
        <v>210736</v>
      </c>
      <c r="T74" s="1">
        <f>VLOOKUP(A74,[17]march!$A$58:$C$165,3,0)</f>
        <v>401897</v>
      </c>
      <c r="U74">
        <f>VLOOKUP(A74,[18]apr!$A$71:$C$177,3,0)</f>
        <v>393715</v>
      </c>
      <c r="V74" s="1">
        <f>VLOOKUP(A74,[19]may!$A$56:$D$161,3,0)</f>
        <v>366540</v>
      </c>
      <c r="W74">
        <f>VLOOKUP(A74,[20]june!$A$55:$C$159,3,0)</f>
        <v>313580</v>
      </c>
      <c r="X74">
        <f>VLOOKUP($A74,[21]july!$A$71:$C$174,3,0)</f>
        <v>331207</v>
      </c>
      <c r="Y74">
        <f>VLOOKUP($A74,[22]august!$A$55:$C$157,3,0)</f>
        <v>400833</v>
      </c>
      <c r="Z74">
        <f>VLOOKUP(A74,[23]sept!$A$59:$C$160,3,0)</f>
        <v>371741</v>
      </c>
      <c r="AA74">
        <f>VLOOKUP(A74,[24]oct!$A$54:$C$154,3,0)</f>
        <v>416529</v>
      </c>
      <c r="AB74">
        <f>VLOOKUP(A74,[25]nov!$A$55:$C$154,3,0)</f>
        <v>2309587</v>
      </c>
      <c r="AC74">
        <f>VLOOKUP(A74,[26]dec!$A$64:$C$162,3,0)</f>
        <v>386771</v>
      </c>
      <c r="AD74">
        <f>VLOOKUP(A74,[27]jan!$A$71:$C$165,3,0)</f>
        <v>490072</v>
      </c>
      <c r="AE74">
        <f>VLOOKUP(A74,[28]feb!$A$55:$C$148,3,0)</f>
        <v>367743</v>
      </c>
      <c r="AF74">
        <f>VLOOKUP(A74,[29]march!$A$62:$C$154,3,0)</f>
        <v>383383</v>
      </c>
      <c r="AG74">
        <f>VLOOKUP(A74,[30]apr!$A$66:$C$157,3,0)</f>
        <v>545537</v>
      </c>
      <c r="AH74">
        <f>VLOOKUP(A74,[31]may!$A$54:$C$144,3,0)</f>
        <v>475802</v>
      </c>
      <c r="AI74">
        <f>VLOOKUP(A74,[32]june!$A$63:$C$152,3,0)</f>
        <v>473972</v>
      </c>
      <c r="AJ74">
        <f>VLOOKUP(A74,[33]july!$A$64:$C$152,3,0)</f>
        <v>527626</v>
      </c>
      <c r="AK74">
        <f>VLOOKUP(A74,[34]august!$A$54:$C$141,3,0)</f>
        <v>423138</v>
      </c>
      <c r="AL74">
        <f>VLOOKUP(A74,[35]sept!$A$55:$C$141,3,0)</f>
        <v>282142</v>
      </c>
      <c r="AM74">
        <f>VLOOKUP(A74,[36]oct!$A$65:$C$150,3,0)</f>
        <v>905643</v>
      </c>
      <c r="AN74">
        <f>VLOOKUP(A74,[37]novemeber!$A$63:$C$147,3,0)</f>
        <v>653674</v>
      </c>
      <c r="AO74">
        <f>VLOOKUP(A74,[38]dec!$A$53:$C$136,3,0)</f>
        <v>330458</v>
      </c>
      <c r="AP74">
        <f>VLOOKUP(A74,[39]jan!$A$56:$C$135,3,0)</f>
        <v>671565</v>
      </c>
      <c r="AQ74">
        <f>VLOOKUP(A74,[40]feb!$A$80:$C$158,3,0)</f>
        <v>341271</v>
      </c>
      <c r="AR74">
        <f>VLOOKUP(A74,[41]march!$A$63:$C$140,3,0)</f>
        <v>642939</v>
      </c>
      <c r="AS74">
        <f>VLOOKUP(A74,[42]april!$A$64:$C$140,3,0)</f>
        <v>649957</v>
      </c>
      <c r="AT74">
        <f>VLOOKUP(A74,[43]may!$A$70:$C$145,3,0)</f>
        <v>597398</v>
      </c>
      <c r="AU74">
        <f>VLOOKUP(A74,[44]june!$A$70:$C$144,3,0)</f>
        <v>577232</v>
      </c>
      <c r="AV74">
        <f>VLOOKUP(A74,[45]july!$A$65:$C$138,3,0)</f>
        <v>533555</v>
      </c>
      <c r="AW74">
        <f>VLOOKUP(A74,[46]aug!$A$66:$C$138,3,0)</f>
        <v>701477</v>
      </c>
      <c r="AX74">
        <f>VLOOKUP(A74,[47]sept!$A$59:$C$130,3,0)</f>
        <v>863380</v>
      </c>
      <c r="AY74">
        <f>VLOOKUP(A74,[48]oct!$A$63:$C$133,3,0)</f>
        <v>729381</v>
      </c>
      <c r="AZ74">
        <f>VLOOKUP(A74,[49]nov!$A$62:$C$131,3,0)</f>
        <v>647449</v>
      </c>
      <c r="BA74">
        <f>VLOOKUP(A74,[50]dec!$A$64:$C$132,3,0)</f>
        <v>792667</v>
      </c>
      <c r="BB74">
        <f>VLOOKUP(A74,[51]jan!$A$72:$C$136,3,0)</f>
        <v>372702</v>
      </c>
      <c r="BC74">
        <f>VLOOKUP(A74,[52]feb!$A$69:$C$132,3,0)</f>
        <v>579737</v>
      </c>
      <c r="BD74">
        <f>VLOOKUP(A74,[53]mar!$A$68:$C$130,3,0)</f>
        <v>665317</v>
      </c>
      <c r="BE74">
        <f>VLOOKUP(A74,[54]apr!$A$69:$C$130,3,0)</f>
        <v>1105501</v>
      </c>
      <c r="BF74">
        <f>VLOOKUP(A74,[55]may!$A$145:$C$205,3,0)</f>
        <v>683140</v>
      </c>
      <c r="BG74">
        <f>VLOOKUP(A74,[56]june!$A$49:$C$108,3,0)</f>
        <v>994123</v>
      </c>
      <c r="BH74">
        <f>VLOOKUP(A74,[57]july!$A$66:$C$124,3,0)</f>
        <v>797981</v>
      </c>
      <c r="BI74">
        <f>VLOOKUP(A74,[58]aug!$A$52:$C$109,3,0)</f>
        <v>593632</v>
      </c>
      <c r="BJ74">
        <f>VLOOKUP(A74,[59]sept!$A$69:$C$125,3,0)</f>
        <v>849468</v>
      </c>
      <c r="BK74">
        <f>VLOOKUP(A74,[60]oct!$A$57:$C$112,3,0)</f>
        <v>687431</v>
      </c>
      <c r="BL74">
        <f>VLOOKUP(A74,[61]nov!$A$35:$C$89,3,0)</f>
        <v>857755</v>
      </c>
      <c r="BM74">
        <f>VLOOKUP(A74,[62]dec!$A$58:$C$111,3,0)</f>
        <v>817346</v>
      </c>
      <c r="BN74">
        <f>VLOOKUP(A74,[63]jan!$A$88:$C$137,3,0)</f>
        <v>904539</v>
      </c>
      <c r="BO74">
        <f>VLOOKUP(A74,[64]feb!$A$60:$C$108,3,0)</f>
        <v>698637</v>
      </c>
      <c r="BP74">
        <f>VLOOKUP(A74,[65]mar!$A$48:$C$95,3,0)</f>
        <v>1973858</v>
      </c>
      <c r="BQ74">
        <f>VLOOKUP(A74,[66]apr!$A$57:$C$103,3,0)</f>
        <v>767890</v>
      </c>
      <c r="BR74">
        <f>VLOOKUP(A74,[67]may!$A$48:$C$93,3,0)</f>
        <v>1533077</v>
      </c>
      <c r="BS74">
        <f>VLOOKUP(A74,[68]june!$A$65:$C$109,3,0)</f>
        <v>1285148</v>
      </c>
      <c r="BT74">
        <f>VLOOKUP(A74,[69]july!$A$34:$C$77,3,0)</f>
        <v>681778</v>
      </c>
      <c r="BU74">
        <f>VLOOKUP(A74,[70]aug!$A$61:$C$103,3,0)</f>
        <v>1870760</v>
      </c>
      <c r="BV74">
        <f>VLOOKUP(A74,[71]sept!$A$34:$C$75,3,0)</f>
        <v>772557</v>
      </c>
      <c r="BW74">
        <f>VLOOKUP(A74,[72]oct!$A$57:$C$97,3,0)</f>
        <v>966081</v>
      </c>
      <c r="BX74">
        <f>VLOOKUP(A74,[73]nov!$A$56:$C$95,3,0)</f>
        <v>930701</v>
      </c>
      <c r="BY74">
        <f>VLOOKUP(A74,[74]dec!$A$34:$C$72,3,0)</f>
        <v>880149</v>
      </c>
      <c r="BZ74">
        <f>VLOOKUP(A74,[75]jan!$A$60:$C$94,3,0)</f>
        <v>644936</v>
      </c>
      <c r="CA74">
        <f>VLOOKUP(A74,[76]feb!$A$33:$C$66,3,0)</f>
        <v>765393</v>
      </c>
      <c r="CB74">
        <f>VLOOKUP(A74,[77]mar!$A$60:$C$93,3,0)</f>
        <v>992498</v>
      </c>
      <c r="CC74">
        <f>VLOOKUP(A74,[78]apr!$A$62:$C$93,3,0)</f>
        <v>1321748</v>
      </c>
      <c r="CD74">
        <f>VLOOKUP(A74,[79]may!$A$46:$C$76,3,0)</f>
        <v>1081018</v>
      </c>
      <c r="CE74">
        <f>VLOOKUP(A74,[80]june!$A$60:$C$89,3,0)</f>
        <v>1736472</v>
      </c>
      <c r="CF74">
        <f>VLOOKUP(A74,[81]july!$A$47:$C$75,3,0)</f>
        <v>1043839</v>
      </c>
      <c r="CG74">
        <f>VLOOKUP(A74,[82]aug!$A$65:$C$92,3,0)</f>
        <v>1139320</v>
      </c>
      <c r="CH74">
        <f>VLOOKUP(A74,[83]sept!$A$60:$C$86,3,0)</f>
        <v>1059726</v>
      </c>
      <c r="CI74">
        <f>VLOOKUP(A74,[84]oct!$A$66:$C$91,3,0)</f>
        <v>1471796</v>
      </c>
      <c r="CJ74">
        <f>VLOOKUP(A74,[85]nov!$A$45:$C$69,3,0)</f>
        <v>1382403</v>
      </c>
      <c r="CK74">
        <f>VLOOKUP(A74,[86]dec!$A$46:$C$69,3,0)</f>
        <v>1704012</v>
      </c>
      <c r="CL74">
        <f>VLOOKUP(A74,[87]jan!$A$49:$C$68,3,0)</f>
        <v>1593753</v>
      </c>
    </row>
    <row r="75" spans="1:96" x14ac:dyDescent="0.2">
      <c r="A75" s="10">
        <v>36557</v>
      </c>
      <c r="B75" s="1">
        <f>VLOOKUP(A75,'[1]1850-1930'!$A$648:$C$757,3,0)</f>
        <v>61989</v>
      </c>
      <c r="C75" s="1">
        <f>VLOOKUP($A75,'[2]1931-1950'!$A$648:$C$757,3,0)</f>
        <v>18780579</v>
      </c>
      <c r="D75" s="1">
        <f>VLOOKUP(A75,'[3]1951-1956'!$A$648:$C$757,3,0)</f>
        <v>7098960</v>
      </c>
      <c r="E75" s="1">
        <f>VLOOKUP(A75,'[4]1957-1960'!$A$648:$C$757,3,0)</f>
        <v>4568456</v>
      </c>
      <c r="F75" s="13">
        <f>VLOOKUP(A75,'[5]1961-1965'!$A$600:$C$709,3,0)</f>
        <v>7165476</v>
      </c>
      <c r="G75" s="1">
        <f>VLOOKUP(A75,'[6]1966-1968'!$A$520:$C$629,3,0)</f>
        <v>6000043</v>
      </c>
      <c r="H75" s="1">
        <f>VLOOKUP(A75,'[7]1969-1970'!$A$472:$C$581,3,0)</f>
        <v>6380789</v>
      </c>
      <c r="I75" s="1">
        <f>VLOOKUP(A75,'[8]1971-1973'!$A$448:$C$557,3,0)</f>
        <v>4254485</v>
      </c>
      <c r="J75" s="1">
        <f>VLOOKUP(A75,'[9]1974-1977'!$A$402:$C$511,3,0)</f>
        <v>8274714</v>
      </c>
      <c r="K75" s="1">
        <f>VLOOKUP(A75,'[10]1978-1980'!$A$328:$C$437,3,0)</f>
        <v>5462333</v>
      </c>
      <c r="L75" s="1">
        <f>VLOOKUP(A75,'[11]1981-1983'!$A$285:$C$394,3,0)</f>
        <v>6205637</v>
      </c>
      <c r="M75" s="1">
        <f>VLOOKUP(A75,'[12]1984-1986'!$A$237:$C$346,3,0)</f>
        <v>4801170</v>
      </c>
      <c r="N75" s="1">
        <f>VLOOKUP(A75,'[13]1987-1990'!$A$215:$C$324,3,0)</f>
        <v>9462510</v>
      </c>
      <c r="O75" s="1">
        <f>VLOOKUP(A75,'[14]1991-1993'!$A$125:$C$234,3,0)</f>
        <v>7243364</v>
      </c>
      <c r="P75" s="1">
        <f t="shared" si="1"/>
        <v>95760505</v>
      </c>
      <c r="Q75" s="1"/>
      <c r="R75" s="1">
        <f>VLOOKUP(A75,[15]jan!$A$66:$C$175,3,0)</f>
        <v>1001259</v>
      </c>
      <c r="S75" s="1">
        <f>VLOOKUP(A75,[16]feb!$A$72:$C$180,3,0)</f>
        <v>198292</v>
      </c>
      <c r="T75" s="1">
        <f>VLOOKUP(A75,[17]march!$A$58:$C$165,3,0)</f>
        <v>387491</v>
      </c>
      <c r="U75">
        <f>VLOOKUP(A75,[18]apr!$A$71:$C$177,3,0)</f>
        <v>399674</v>
      </c>
      <c r="V75" s="1">
        <f>VLOOKUP(A75,[19]may!$A$56:$D$161,3,0)</f>
        <v>340010</v>
      </c>
      <c r="W75">
        <f>VLOOKUP(A75,[20]june!$A$55:$C$159,3,0)</f>
        <v>289223</v>
      </c>
      <c r="X75">
        <f>VLOOKUP($A75,[21]july!$A$71:$C$174,3,0)</f>
        <v>294800</v>
      </c>
      <c r="Y75">
        <f>VLOOKUP($A75,[22]august!$A$55:$C$157,3,0)</f>
        <v>365726</v>
      </c>
      <c r="Z75">
        <f>VLOOKUP(A75,[23]sept!$A$59:$C$160,3,0)</f>
        <v>326106</v>
      </c>
      <c r="AA75">
        <f>VLOOKUP(A75,[24]oct!$A$54:$C$154,3,0)</f>
        <v>431642</v>
      </c>
      <c r="AB75">
        <f>VLOOKUP(A75,[25]nov!$A$55:$C$154,3,0)</f>
        <v>2093317</v>
      </c>
      <c r="AC75">
        <f>VLOOKUP(A75,[26]dec!$A$64:$C$162,3,0)</f>
        <v>363078</v>
      </c>
      <c r="AD75">
        <f>VLOOKUP(A75,[27]jan!$A$71:$C$165,3,0)</f>
        <v>451420</v>
      </c>
      <c r="AE75">
        <f>VLOOKUP(A75,[28]feb!$A$55:$C$148,3,0)</f>
        <v>338363</v>
      </c>
      <c r="AF75">
        <f>VLOOKUP(A75,[29]march!$A$62:$C$154,3,0)</f>
        <v>356847</v>
      </c>
      <c r="AG75">
        <f>VLOOKUP(A75,[30]apr!$A$66:$C$157,3,0)</f>
        <v>516308</v>
      </c>
      <c r="AH75">
        <f>VLOOKUP(A75,[31]may!$A$54:$C$144,3,0)</f>
        <v>444568</v>
      </c>
      <c r="AI75">
        <f>VLOOKUP(A75,[32]june!$A$63:$C$152,3,0)</f>
        <v>450010</v>
      </c>
      <c r="AJ75">
        <f>VLOOKUP(A75,[33]july!$A$64:$C$152,3,0)</f>
        <v>441418</v>
      </c>
      <c r="AK75">
        <f>VLOOKUP(A75,[34]august!$A$54:$C$141,3,0)</f>
        <v>372578</v>
      </c>
      <c r="AL75">
        <f>VLOOKUP(A75,[35]sept!$A$55:$C$141,3,0)</f>
        <v>284932</v>
      </c>
      <c r="AM75">
        <f>VLOOKUP(A75,[36]oct!$A$65:$C$150,3,0)</f>
        <v>857548</v>
      </c>
      <c r="AN75">
        <f>VLOOKUP(A75,[37]novemeber!$A$63:$C$147,3,0)</f>
        <v>610425</v>
      </c>
      <c r="AO75">
        <f>VLOOKUP(A75,[38]dec!$A$53:$C$136,3,0)</f>
        <v>291277</v>
      </c>
      <c r="AP75">
        <f>VLOOKUP(A75,[39]jan!$A$56:$C$135,3,0)</f>
        <v>657115</v>
      </c>
      <c r="AQ75">
        <f>VLOOKUP(A75,[40]feb!$A$80:$C$158,3,0)</f>
        <v>345978</v>
      </c>
      <c r="AR75">
        <f>VLOOKUP(A75,[41]march!$A$63:$C$140,3,0)</f>
        <v>592112</v>
      </c>
      <c r="AS75">
        <f>VLOOKUP(A75,[42]april!$A$64:$C$140,3,0)</f>
        <v>584745</v>
      </c>
      <c r="AT75">
        <f>VLOOKUP(A75,[43]may!$A$70:$C$145,3,0)</f>
        <v>571424</v>
      </c>
      <c r="AU75">
        <f>VLOOKUP(A75,[44]june!$A$70:$C$144,3,0)</f>
        <v>542165</v>
      </c>
      <c r="AV75">
        <f>VLOOKUP(A75,[45]july!$A$65:$C$138,3,0)</f>
        <v>464551</v>
      </c>
      <c r="AW75">
        <f>VLOOKUP(A75,[46]aug!$A$66:$C$138,3,0)</f>
        <v>650834</v>
      </c>
      <c r="AX75">
        <f>VLOOKUP(A75,[47]sept!$A$59:$C$130,3,0)</f>
        <v>786373</v>
      </c>
      <c r="AY75">
        <f>VLOOKUP(A75,[48]oct!$A$63:$C$133,3,0)</f>
        <v>653691</v>
      </c>
      <c r="AZ75">
        <f>VLOOKUP(A75,[49]nov!$A$62:$C$131,3,0)</f>
        <v>627158</v>
      </c>
      <c r="BA75">
        <f>VLOOKUP(A75,[50]dec!$A$64:$C$132,3,0)</f>
        <v>673352</v>
      </c>
      <c r="BB75">
        <f>VLOOKUP(A75,[51]jan!$A$72:$C$136,3,0)</f>
        <v>342872</v>
      </c>
      <c r="BC75">
        <f>VLOOKUP(A75,[52]feb!$A$69:$C$132,3,0)</f>
        <v>551436</v>
      </c>
      <c r="BD75">
        <f>VLOOKUP(A75,[53]mar!$A$68:$C$130,3,0)</f>
        <v>578241</v>
      </c>
      <c r="BE75">
        <f>VLOOKUP(A75,[54]apr!$A$69:$C$130,3,0)</f>
        <v>890067</v>
      </c>
      <c r="BF75">
        <f>VLOOKUP(A75,[55]may!$A$145:$C$205,3,0)</f>
        <v>589592</v>
      </c>
      <c r="BG75">
        <f>VLOOKUP(A75,[56]june!$A$49:$C$108,3,0)</f>
        <v>946428</v>
      </c>
      <c r="BH75">
        <f>VLOOKUP(A75,[57]july!$A$66:$C$124,3,0)</f>
        <v>718770</v>
      </c>
      <c r="BI75">
        <f>VLOOKUP(A75,[58]aug!$A$52:$C$109,3,0)</f>
        <v>518004</v>
      </c>
      <c r="BJ75">
        <f>VLOOKUP(A75,[59]sept!$A$69:$C$125,3,0)</f>
        <v>778428</v>
      </c>
      <c r="BK75">
        <f>VLOOKUP(A75,[60]oct!$A$57:$C$112,3,0)</f>
        <v>598046</v>
      </c>
      <c r="BL75">
        <f>VLOOKUP(A75,[61]nov!$A$35:$C$89,3,0)</f>
        <v>776565</v>
      </c>
      <c r="BM75">
        <f>VLOOKUP(A75,[62]dec!$A$58:$C$111,3,0)</f>
        <v>715928</v>
      </c>
      <c r="BN75">
        <f>VLOOKUP(A75,[63]jan!$A$88:$C$137,3,0)</f>
        <v>818557</v>
      </c>
      <c r="BO75">
        <f>VLOOKUP(A75,[64]feb!$A$60:$C$108,3,0)</f>
        <v>637389</v>
      </c>
      <c r="BP75">
        <f>VLOOKUP(A75,[65]mar!$A$48:$C$95,3,0)</f>
        <v>1744683</v>
      </c>
      <c r="BQ75">
        <f>VLOOKUP(A75,[66]apr!$A$57:$C$103,3,0)</f>
        <v>709362</v>
      </c>
      <c r="BR75">
        <f>VLOOKUP(A75,[67]may!$A$48:$C$93,3,0)</f>
        <v>1490120</v>
      </c>
      <c r="BS75">
        <f>VLOOKUP(A75,[68]june!$A$65:$C$109,3,0)</f>
        <v>1124122</v>
      </c>
      <c r="BT75">
        <f>VLOOKUP(A75,[69]july!$A$34:$C$77,3,0)</f>
        <v>604618</v>
      </c>
      <c r="BU75">
        <f>VLOOKUP(A75,[70]aug!$A$61:$C$103,3,0)</f>
        <v>1665697</v>
      </c>
      <c r="BV75">
        <f>VLOOKUP(A75,[71]sept!$A$34:$C$75,3,0)</f>
        <v>706868</v>
      </c>
      <c r="BW75">
        <f>VLOOKUP(A75,[72]oct!$A$57:$C$97,3,0)</f>
        <v>887087</v>
      </c>
      <c r="BX75">
        <f>VLOOKUP(A75,[73]nov!$A$56:$C$95,3,0)</f>
        <v>814227</v>
      </c>
      <c r="BY75">
        <f>VLOOKUP(A75,[74]dec!$A$34:$C$72,3,0)</f>
        <v>752175</v>
      </c>
      <c r="BZ75">
        <f>VLOOKUP(A75,[75]jan!$A$60:$C$94,3,0)</f>
        <v>580928</v>
      </c>
      <c r="CA75">
        <f>VLOOKUP(A75,[76]feb!$A$33:$C$66,3,0)</f>
        <v>656791</v>
      </c>
      <c r="CB75">
        <f>VLOOKUP(A75,[77]mar!$A$60:$C$93,3,0)</f>
        <v>846760</v>
      </c>
      <c r="CC75">
        <f>VLOOKUP(A75,[78]apr!$A$62:$C$93,3,0)</f>
        <v>1295228</v>
      </c>
      <c r="CD75">
        <f>VLOOKUP(A75,[79]may!$A$46:$C$76,3,0)</f>
        <v>894992</v>
      </c>
      <c r="CE75">
        <f>VLOOKUP(A75,[80]june!$A$60:$C$89,3,0)</f>
        <v>1652385</v>
      </c>
      <c r="CF75">
        <f>VLOOKUP(A75,[81]july!$A$47:$C$75,3,0)</f>
        <v>1005567</v>
      </c>
      <c r="CG75">
        <f>VLOOKUP(A75,[82]aug!$A$65:$C$92,3,0)</f>
        <v>1005710</v>
      </c>
      <c r="CH75">
        <f>VLOOKUP(A75,[83]sept!$A$60:$C$86,3,0)</f>
        <v>887830</v>
      </c>
      <c r="CI75">
        <f>VLOOKUP(A75,[84]oct!$A$66:$C$91,3,0)</f>
        <v>1324295</v>
      </c>
      <c r="CJ75">
        <f>VLOOKUP(A75,[85]nov!$A$45:$C$69,3,0)</f>
        <v>1214145</v>
      </c>
      <c r="CK75">
        <f>VLOOKUP(A75,[86]dec!$A$46:$C$69,3,0)</f>
        <v>1767167</v>
      </c>
      <c r="CL75">
        <f>VLOOKUP(A75,[87]jan!$A$49:$C$68,3,0)</f>
        <v>2641181</v>
      </c>
      <c r="CM75">
        <f>VLOOKUP(A75,[88]feb!$A$55:$C$73,3,0)</f>
        <v>1057555</v>
      </c>
    </row>
    <row r="76" spans="1:96" x14ac:dyDescent="0.2">
      <c r="A76" s="10">
        <v>36586</v>
      </c>
      <c r="B76" s="1">
        <f>VLOOKUP(A76,'[1]1850-1930'!$A$648:$C$757,3,0)</f>
        <v>63367</v>
      </c>
      <c r="C76" s="1">
        <f>VLOOKUP($A76,'[2]1931-1950'!$A$648:$C$757,3,0)</f>
        <v>20175508</v>
      </c>
      <c r="D76" s="1">
        <f>VLOOKUP(A76,'[3]1951-1956'!$A$648:$C$757,3,0)</f>
        <v>7522348</v>
      </c>
      <c r="E76" s="1">
        <f>VLOOKUP(A76,'[4]1957-1960'!$A$648:$C$757,3,0)</f>
        <v>4751274</v>
      </c>
      <c r="F76" s="13">
        <f>VLOOKUP(A76,'[5]1961-1965'!$A$600:$C$709,3,0)</f>
        <v>7562114</v>
      </c>
      <c r="G76" s="1">
        <f>VLOOKUP(A76,'[6]1966-1968'!$A$520:$C$629,3,0)</f>
        <v>6397316</v>
      </c>
      <c r="H76" s="1">
        <f>VLOOKUP(A76,'[7]1969-1970'!$A$472:$C$581,3,0)</f>
        <v>6805280</v>
      </c>
      <c r="I76" s="1">
        <f>VLOOKUP(A76,'[8]1971-1973'!$A$448:$C$557,3,0)</f>
        <v>4474586</v>
      </c>
      <c r="J76" s="1">
        <f>VLOOKUP(A76,'[9]1974-1977'!$A$402:$C$511,3,0)</f>
        <v>9358297</v>
      </c>
      <c r="K76" s="1">
        <f>VLOOKUP(A76,'[10]1978-1980'!$A$328:$C$437,3,0)</f>
        <v>5845633</v>
      </c>
      <c r="L76" s="1">
        <f>VLOOKUP(A76,'[11]1981-1983'!$A$285:$C$394,3,0)</f>
        <v>6545897</v>
      </c>
      <c r="M76" s="1">
        <f>VLOOKUP(A76,'[12]1984-1986'!$A$237:$C$346,3,0)</f>
        <v>5098387</v>
      </c>
      <c r="N76" s="1">
        <f>VLOOKUP(A76,'[13]1987-1990'!$A$215:$C$324,3,0)</f>
        <v>9972355</v>
      </c>
      <c r="O76" s="1">
        <f>VLOOKUP(A76,'[14]1991-1993'!$A$125:$C$234,3,0)</f>
        <v>7647170</v>
      </c>
      <c r="P76" s="1">
        <f t="shared" si="1"/>
        <v>102219532</v>
      </c>
      <c r="Q76" s="1"/>
      <c r="R76" s="1">
        <f>VLOOKUP(A76,[15]jan!$A$66:$C$175,3,0)</f>
        <v>1017692</v>
      </c>
      <c r="S76" s="1">
        <f>VLOOKUP(A76,[16]feb!$A$72:$C$180,3,0)</f>
        <v>206295</v>
      </c>
      <c r="T76" s="1">
        <f>VLOOKUP(A76,[17]march!$A$58:$C$165,3,0)</f>
        <v>410470</v>
      </c>
      <c r="U76">
        <f>VLOOKUP(A76,[18]apr!$A$71:$C$177,3,0)</f>
        <v>398851</v>
      </c>
      <c r="V76" s="1">
        <f>VLOOKUP(A76,[19]may!$A$56:$D$161,3,0)</f>
        <v>354102</v>
      </c>
      <c r="W76">
        <f>VLOOKUP(A76,[20]june!$A$55:$C$159,3,0)</f>
        <v>307936</v>
      </c>
      <c r="X76">
        <f>VLOOKUP($A76,[21]july!$A$71:$C$174,3,0)</f>
        <v>395182</v>
      </c>
      <c r="Y76">
        <f>VLOOKUP($A76,[22]august!$A$55:$C$157,3,0)</f>
        <v>401633</v>
      </c>
      <c r="Z76">
        <f>VLOOKUP(A76,[23]sept!$A$59:$C$160,3,0)</f>
        <v>354904</v>
      </c>
      <c r="AA76">
        <f>VLOOKUP(A76,[24]oct!$A$54:$C$154,3,0)</f>
        <v>422662</v>
      </c>
      <c r="AB76">
        <f>VLOOKUP(A76,[25]nov!$A$55:$C$154,3,0)</f>
        <v>2184847</v>
      </c>
      <c r="AC76">
        <f>VLOOKUP(A76,[26]dec!$A$64:$C$162,3,0)</f>
        <v>377357</v>
      </c>
      <c r="AD76">
        <f>VLOOKUP(A76,[27]jan!$A$71:$C$165,3,0)</f>
        <v>479681</v>
      </c>
      <c r="AE76">
        <f>VLOOKUP(A76,[28]feb!$A$55:$C$148,3,0)</f>
        <v>361923</v>
      </c>
      <c r="AF76">
        <f>VLOOKUP(A76,[29]march!$A$62:$C$154,3,0)</f>
        <v>411278</v>
      </c>
      <c r="AG76">
        <f>VLOOKUP(A76,[30]apr!$A$66:$C$157,3,0)</f>
        <v>542539</v>
      </c>
      <c r="AH76">
        <f>VLOOKUP(A76,[31]may!$A$54:$C$144,3,0)</f>
        <v>454590</v>
      </c>
      <c r="AI76">
        <f>VLOOKUP(A76,[32]june!$A$63:$C$152,3,0)</f>
        <v>475119</v>
      </c>
      <c r="AJ76">
        <f>VLOOKUP(A76,[33]july!$A$64:$C$152,3,0)</f>
        <v>450944</v>
      </c>
      <c r="AK76">
        <f>VLOOKUP(A76,[34]august!$A$54:$C$141,3,0)</f>
        <v>402551</v>
      </c>
      <c r="AL76">
        <f>VLOOKUP(A76,[35]sept!$A$55:$C$141,3,0)</f>
        <v>351663</v>
      </c>
      <c r="AM76">
        <f>VLOOKUP(A76,[36]oct!$A$65:$C$150,3,0)</f>
        <v>886102</v>
      </c>
      <c r="AN76">
        <f>VLOOKUP(A76,[37]novemeber!$A$63:$C$147,3,0)</f>
        <v>647991</v>
      </c>
      <c r="AO76">
        <f>VLOOKUP(A76,[38]dec!$A$53:$C$136,3,0)</f>
        <v>304625</v>
      </c>
      <c r="AP76">
        <f>VLOOKUP(A76,[39]jan!$A$56:$C$135,3,0)</f>
        <v>738513</v>
      </c>
      <c r="AQ76">
        <f>VLOOKUP(A76,[40]feb!$A$80:$C$158,3,0)</f>
        <v>342528</v>
      </c>
      <c r="AR76">
        <f>VLOOKUP(A76,[41]march!$A$63:$C$140,3,0)</f>
        <v>646361</v>
      </c>
      <c r="AS76">
        <f>VLOOKUP(A76,[42]april!$A$64:$C$140,3,0)</f>
        <v>638084</v>
      </c>
      <c r="AT76">
        <f>VLOOKUP(A76,[43]may!$A$70:$C$145,3,0)</f>
        <v>628736</v>
      </c>
      <c r="AU76">
        <f>VLOOKUP(A76,[44]june!$A$70:$C$144,3,0)</f>
        <v>585152</v>
      </c>
      <c r="AV76">
        <f>VLOOKUP(A76,[45]july!$A$65:$C$138,3,0)</f>
        <v>511855</v>
      </c>
      <c r="AW76">
        <f>VLOOKUP(A76,[46]aug!$A$66:$C$138,3,0)</f>
        <v>673615</v>
      </c>
      <c r="AX76">
        <f>VLOOKUP(A76,[47]sept!$A$59:$C$130,3,0)</f>
        <v>802663</v>
      </c>
      <c r="AY76">
        <f>VLOOKUP(A76,[48]oct!$A$63:$C$133,3,0)</f>
        <v>676332</v>
      </c>
      <c r="AZ76">
        <f>VLOOKUP(A76,[49]nov!$A$62:$C$131,3,0)</f>
        <v>670370</v>
      </c>
      <c r="BA76">
        <f>VLOOKUP(A76,[50]dec!$A$64:$C$132,3,0)</f>
        <v>707719</v>
      </c>
      <c r="BB76">
        <f>VLOOKUP(A76,[51]jan!$A$72:$C$136,3,0)</f>
        <v>352369</v>
      </c>
      <c r="BC76">
        <f>VLOOKUP(A76,[52]feb!$A$69:$C$132,3,0)</f>
        <v>465308</v>
      </c>
      <c r="BD76">
        <f>VLOOKUP(A76,[53]mar!$A$68:$C$130,3,0)</f>
        <v>625956</v>
      </c>
      <c r="BE76">
        <f>VLOOKUP(A76,[54]apr!$A$69:$C$130,3,0)</f>
        <v>1000934</v>
      </c>
      <c r="BF76">
        <f>VLOOKUP(A76,[55]may!$A$145:$C$205,3,0)</f>
        <v>639068</v>
      </c>
      <c r="BG76">
        <f>VLOOKUP(A76,[56]june!$A$49:$C$108,3,0)</f>
        <v>979904</v>
      </c>
      <c r="BH76">
        <f>VLOOKUP(A76,[57]july!$A$66:$C$124,3,0)</f>
        <v>762275</v>
      </c>
      <c r="BI76">
        <f>VLOOKUP(A76,[58]aug!$A$52:$C$109,3,0)</f>
        <v>601524</v>
      </c>
      <c r="BJ76">
        <f>VLOOKUP(A76,[59]sept!$A$69:$C$125,3,0)</f>
        <v>796034</v>
      </c>
      <c r="BK76">
        <f>VLOOKUP(A76,[60]oct!$A$57:$C$112,3,0)</f>
        <v>646168</v>
      </c>
      <c r="BL76">
        <f>VLOOKUP(A76,[61]nov!$A$35:$C$89,3,0)</f>
        <v>828108</v>
      </c>
      <c r="BM76">
        <f>VLOOKUP(A76,[62]dec!$A$58:$C$111,3,0)</f>
        <v>769658</v>
      </c>
      <c r="BN76">
        <f>VLOOKUP(A76,[63]jan!$A$88:$C$137,3,0)</f>
        <v>896489</v>
      </c>
      <c r="BO76">
        <f>VLOOKUP(A76,[64]feb!$A$60:$C$108,3,0)</f>
        <v>671415</v>
      </c>
      <c r="BP76">
        <f>VLOOKUP(A76,[65]mar!$A$48:$C$95,3,0)</f>
        <v>1728678</v>
      </c>
      <c r="BQ76">
        <f>VLOOKUP(A76,[66]apr!$A$57:$C$103,3,0)</f>
        <v>774247</v>
      </c>
      <c r="BR76">
        <f>VLOOKUP(A76,[67]may!$A$48:$C$93,3,0)</f>
        <v>1537113</v>
      </c>
      <c r="BS76">
        <f>VLOOKUP(A76,[68]june!$A$65:$C$109,3,0)</f>
        <v>1179217</v>
      </c>
      <c r="BT76">
        <f>VLOOKUP(A76,[69]july!$A$34:$C$77,3,0)</f>
        <v>643283</v>
      </c>
      <c r="BU76">
        <f>VLOOKUP(A76,[70]aug!$A$61:$C$103,3,0)</f>
        <v>1744464</v>
      </c>
      <c r="BV76">
        <f>VLOOKUP(A76,[71]sept!$A$34:$C$75,3,0)</f>
        <v>1447049</v>
      </c>
      <c r="BW76">
        <f>VLOOKUP(A76,[72]oct!$A$57:$C$97,3,0)</f>
        <v>900628</v>
      </c>
      <c r="BX76">
        <f>VLOOKUP(A76,[73]nov!$A$56:$C$95,3,0)</f>
        <v>800730</v>
      </c>
      <c r="BY76">
        <f>VLOOKUP(A76,[74]dec!$A$34:$C$72,3,0)</f>
        <v>739267</v>
      </c>
      <c r="BZ76">
        <f>VLOOKUP(A76,[75]jan!$A$60:$C$94,3,0)</f>
        <v>615008</v>
      </c>
      <c r="CA76">
        <f>VLOOKUP(A76,[76]feb!$A$33:$C$66,3,0)</f>
        <v>648041</v>
      </c>
      <c r="CB76">
        <f>VLOOKUP(A76,[77]mar!$A$60:$C$93,3,0)</f>
        <v>1011964</v>
      </c>
      <c r="CC76">
        <f>VLOOKUP(A76,[78]apr!$A$62:$C$93,3,0)</f>
        <v>1429331</v>
      </c>
      <c r="CD76">
        <f>VLOOKUP(A76,[79]may!$A$46:$C$76,3,0)</f>
        <v>1249397</v>
      </c>
      <c r="CE76">
        <f>VLOOKUP(A76,[80]june!$A$60:$C$89,3,0)</f>
        <v>1758529</v>
      </c>
      <c r="CF76">
        <f>VLOOKUP(A76,[81]july!$A$47:$C$75,3,0)</f>
        <v>1067336</v>
      </c>
      <c r="CG76">
        <f>VLOOKUP(A76,[82]aug!$A$65:$C$92,3,0)</f>
        <v>1038084</v>
      </c>
      <c r="CH76">
        <f>VLOOKUP(A76,[83]sept!$A$60:$C$86,3,0)</f>
        <v>861139</v>
      </c>
      <c r="CI76">
        <f>VLOOKUP(A76,[84]oct!$A$66:$C$91,3,0)</f>
        <v>1371837</v>
      </c>
      <c r="CJ76">
        <f>VLOOKUP(A76,[85]nov!$A$45:$C$69,3,0)</f>
        <v>1263410</v>
      </c>
      <c r="CK76">
        <f>VLOOKUP(A76,[86]dec!$A$46:$C$69,3,0)</f>
        <v>1527541</v>
      </c>
      <c r="CL76">
        <f>VLOOKUP(A76,[87]jan!$A$49:$C$68,3,0)</f>
        <v>2619668</v>
      </c>
      <c r="CM76">
        <f>VLOOKUP(A76,[88]feb!$A$55:$C$73,3,0)</f>
        <v>1895954</v>
      </c>
      <c r="CN76">
        <f>VLOOKUP(A76,[89]march!$A$32:$C$49,3,0)</f>
        <v>1520817</v>
      </c>
    </row>
    <row r="77" spans="1:96" x14ac:dyDescent="0.2">
      <c r="A77" s="10">
        <v>36617</v>
      </c>
      <c r="B77" s="1">
        <f>VLOOKUP(A77,'[1]1850-1930'!$A$648:$C$757,3,0)</f>
        <v>65968</v>
      </c>
      <c r="C77" s="1">
        <f>VLOOKUP($A77,'[2]1931-1950'!$A$648:$C$757,3,0)</f>
        <v>19555204</v>
      </c>
      <c r="D77" s="1">
        <f>VLOOKUP(A77,'[3]1951-1956'!$A$648:$C$757,3,0)</f>
        <v>7238467</v>
      </c>
      <c r="E77" s="1">
        <f>VLOOKUP(A77,'[4]1957-1960'!$A$648:$C$757,3,0)</f>
        <v>4482657</v>
      </c>
      <c r="F77" s="13">
        <f>VLOOKUP(A77,'[5]1961-1965'!$A$600:$C$709,3,0)</f>
        <v>7305788</v>
      </c>
      <c r="G77" s="1">
        <f>VLOOKUP(A77,'[6]1966-1968'!$A$520:$C$629,3,0)</f>
        <v>6080326</v>
      </c>
      <c r="H77" s="1">
        <f>VLOOKUP(A77,'[7]1969-1970'!$A$472:$C$581,3,0)</f>
        <v>6579307</v>
      </c>
      <c r="I77" s="1">
        <f>VLOOKUP(A77,'[8]1971-1973'!$A$448:$C$557,3,0)</f>
        <v>4213967</v>
      </c>
      <c r="J77" s="1">
        <f>VLOOKUP(A77,'[9]1974-1977'!$A$402:$C$511,3,0)</f>
        <v>9068631</v>
      </c>
      <c r="K77" s="1">
        <f>VLOOKUP(A77,'[10]1978-1980'!$A$328:$C$437,3,0)</f>
        <v>5645064</v>
      </c>
      <c r="L77" s="1">
        <f>VLOOKUP(A77,'[11]1981-1983'!$A$285:$C$394,3,0)</f>
        <v>6158727</v>
      </c>
      <c r="M77" s="1">
        <f>VLOOKUP(A77,'[12]1984-1986'!$A$237:$C$346,3,0)</f>
        <v>4924467</v>
      </c>
      <c r="N77" s="1">
        <f>VLOOKUP(A77,'[13]1987-1990'!$A$215:$C$324,3,0)</f>
        <v>9531424</v>
      </c>
      <c r="O77" s="1">
        <f>VLOOKUP(A77,'[14]1991-1993'!$A$125:$C$234,3,0)</f>
        <v>7257908</v>
      </c>
      <c r="P77" s="1">
        <f t="shared" si="1"/>
        <v>98107905</v>
      </c>
      <c r="Q77" s="1"/>
      <c r="R77" s="1">
        <f>VLOOKUP(A77,[15]jan!$A$66:$C$175,3,0)</f>
        <v>952558</v>
      </c>
      <c r="S77" s="1">
        <f>VLOOKUP(A77,[16]feb!$A$72:$C$180,3,0)</f>
        <v>190803</v>
      </c>
      <c r="T77" s="1">
        <f>VLOOKUP(A77,[17]march!$A$58:$C$165,3,0)</f>
        <v>389445</v>
      </c>
      <c r="U77">
        <f>VLOOKUP(A77,[18]apr!$A$71:$C$177,3,0)</f>
        <v>376177</v>
      </c>
      <c r="V77" s="1">
        <f>VLOOKUP(A77,[19]may!$A$56:$D$161,3,0)</f>
        <v>350814</v>
      </c>
      <c r="W77">
        <f>VLOOKUP(A77,[20]june!$A$55:$C$159,3,0)</f>
        <v>288996</v>
      </c>
      <c r="X77">
        <f>VLOOKUP($A77,[21]july!$A$71:$C$174,3,0)</f>
        <v>364413</v>
      </c>
      <c r="Y77">
        <f>VLOOKUP($A77,[22]august!$A$55:$C$157,3,0)</f>
        <v>381470</v>
      </c>
      <c r="Z77">
        <f>VLOOKUP(A77,[23]sept!$A$59:$C$160,3,0)</f>
        <v>319329</v>
      </c>
      <c r="AA77">
        <f>VLOOKUP(A77,[24]oct!$A$54:$C$154,3,0)</f>
        <v>394496</v>
      </c>
      <c r="AB77">
        <f>VLOOKUP(A77,[25]nov!$A$55:$C$154,3,0)</f>
        <v>2081944</v>
      </c>
      <c r="AC77">
        <f>VLOOKUP(A77,[26]dec!$A$64:$C$162,3,0)</f>
        <v>371386</v>
      </c>
      <c r="AD77">
        <f>VLOOKUP(A77,[27]jan!$A$71:$C$165,3,0)</f>
        <v>466739</v>
      </c>
      <c r="AE77">
        <f>VLOOKUP(A77,[28]feb!$A$55:$C$148,3,0)</f>
        <v>345722</v>
      </c>
      <c r="AF77">
        <f>VLOOKUP(A77,[29]march!$A$62:$C$154,3,0)</f>
        <v>402541</v>
      </c>
      <c r="AG77">
        <f>VLOOKUP(A77,[30]apr!$A$66:$C$157,3,0)</f>
        <v>512454</v>
      </c>
      <c r="AH77">
        <f>VLOOKUP(A77,[31]may!$A$54:$C$144,3,0)</f>
        <v>447362</v>
      </c>
      <c r="AI77">
        <f>VLOOKUP(A77,[32]june!$A$63:$C$152,3,0)</f>
        <v>456047</v>
      </c>
      <c r="AJ77">
        <f>VLOOKUP(A77,[33]july!$A$64:$C$152,3,0)</f>
        <v>405386</v>
      </c>
      <c r="AK77">
        <f>VLOOKUP(A77,[34]august!$A$54:$C$141,3,0)</f>
        <v>398791</v>
      </c>
      <c r="AL77">
        <f>VLOOKUP(A77,[35]sept!$A$55:$C$141,3,0)</f>
        <v>329916</v>
      </c>
      <c r="AM77">
        <f>VLOOKUP(A77,[36]oct!$A$65:$C$150,3,0)</f>
        <v>856032</v>
      </c>
      <c r="AN77">
        <f>VLOOKUP(A77,[37]novemeber!$A$63:$C$147,3,0)</f>
        <v>613974</v>
      </c>
      <c r="AO77">
        <f>VLOOKUP(A77,[38]dec!$A$53:$C$136,3,0)</f>
        <v>292529</v>
      </c>
      <c r="AP77">
        <f>VLOOKUP(A77,[39]jan!$A$56:$C$135,3,0)</f>
        <v>709703</v>
      </c>
      <c r="AQ77">
        <f>VLOOKUP(A77,[40]feb!$A$80:$C$158,3,0)</f>
        <v>335408</v>
      </c>
      <c r="AR77">
        <f>VLOOKUP(A77,[41]march!$A$63:$C$140,3,0)</f>
        <v>632536</v>
      </c>
      <c r="AS77">
        <f>VLOOKUP(A77,[42]april!$A$64:$C$140,3,0)</f>
        <v>614008</v>
      </c>
      <c r="AT77">
        <f>VLOOKUP(A77,[43]may!$A$70:$C$145,3,0)</f>
        <v>632715</v>
      </c>
      <c r="AU77">
        <f>VLOOKUP(A77,[44]june!$A$70:$C$144,3,0)</f>
        <v>541835</v>
      </c>
      <c r="AV77">
        <f>VLOOKUP(A77,[45]july!$A$65:$C$138,3,0)</f>
        <v>489080</v>
      </c>
      <c r="AW77">
        <f>VLOOKUP(A77,[46]aug!$A$66:$C$138,3,0)</f>
        <v>649834</v>
      </c>
      <c r="AX77">
        <f>VLOOKUP(A77,[47]sept!$A$59:$C$130,3,0)</f>
        <v>754306</v>
      </c>
      <c r="AY77">
        <f>VLOOKUP(A77,[48]oct!$A$63:$C$133,3,0)</f>
        <v>617721</v>
      </c>
      <c r="AZ77">
        <f>VLOOKUP(A77,[49]nov!$A$62:$C$131,3,0)</f>
        <v>624669</v>
      </c>
      <c r="BA77">
        <f>VLOOKUP(A77,[50]dec!$A$64:$C$132,3,0)</f>
        <v>684051</v>
      </c>
      <c r="BB77">
        <f>VLOOKUP(A77,[51]jan!$A$72:$C$136,3,0)</f>
        <v>351563</v>
      </c>
      <c r="BC77">
        <f>VLOOKUP(A77,[52]feb!$A$69:$C$132,3,0)</f>
        <v>527361</v>
      </c>
      <c r="BD77">
        <f>VLOOKUP(A77,[53]mar!$A$68:$C$130,3,0)</f>
        <v>681834</v>
      </c>
      <c r="BE77">
        <f>VLOOKUP(A77,[54]apr!$A$69:$C$130,3,0)</f>
        <v>933511</v>
      </c>
      <c r="BF77">
        <f>VLOOKUP(A77,[55]may!$A$145:$C$205,3,0)</f>
        <v>601118</v>
      </c>
      <c r="BG77">
        <f>VLOOKUP(A77,[56]june!$A$49:$C$108,3,0)</f>
        <v>936450</v>
      </c>
      <c r="BH77">
        <f>VLOOKUP(A77,[57]july!$A$66:$C$124,3,0)</f>
        <v>690468</v>
      </c>
      <c r="BI77">
        <f>VLOOKUP(A77,[58]aug!$A$52:$C$109,3,0)</f>
        <v>670191</v>
      </c>
      <c r="BJ77">
        <f>VLOOKUP(A77,[59]sept!$A$69:$C$125,3,0)</f>
        <v>760606</v>
      </c>
      <c r="BK77">
        <f>VLOOKUP(A77,[60]oct!$A$57:$C$112,3,0)</f>
        <v>624549</v>
      </c>
      <c r="BL77">
        <f>VLOOKUP(A77,[61]nov!$A$35:$C$89,3,0)</f>
        <v>765793</v>
      </c>
      <c r="BM77">
        <f>VLOOKUP(A77,[62]dec!$A$58:$C$111,3,0)</f>
        <v>739042</v>
      </c>
      <c r="BN77">
        <f>VLOOKUP(A77,[63]jan!$A$88:$C$137,3,0)</f>
        <v>823661</v>
      </c>
      <c r="BO77">
        <f>VLOOKUP(A77,[64]feb!$A$60:$C$108,3,0)</f>
        <v>650637</v>
      </c>
      <c r="BP77">
        <f>VLOOKUP(A77,[65]mar!$A$48:$C$95,3,0)</f>
        <v>1634252</v>
      </c>
      <c r="BQ77">
        <f>VLOOKUP(A77,[66]apr!$A$57:$C$103,3,0)</f>
        <v>709645</v>
      </c>
      <c r="BR77">
        <f>VLOOKUP(A77,[67]may!$A$48:$C$93,3,0)</f>
        <v>1406192</v>
      </c>
      <c r="BS77">
        <f>VLOOKUP(A77,[68]june!$A$65:$C$109,3,0)</f>
        <v>1127505</v>
      </c>
      <c r="BT77">
        <f>VLOOKUP(A77,[69]july!$A$34:$C$77,3,0)</f>
        <v>652240</v>
      </c>
      <c r="BU77">
        <f>VLOOKUP(A77,[70]aug!$A$61:$C$103,3,0)</f>
        <v>1569538</v>
      </c>
      <c r="BV77">
        <f>VLOOKUP(A77,[71]sept!$A$34:$C$75,3,0)</f>
        <v>689064</v>
      </c>
      <c r="BW77">
        <f>VLOOKUP(A77,[72]oct!$A$57:$C$97,3,0)</f>
        <v>834091</v>
      </c>
      <c r="BX77">
        <f>VLOOKUP(A77,[73]nov!$A$56:$C$95,3,0)</f>
        <v>714960</v>
      </c>
      <c r="BY77">
        <f>VLOOKUP(A77,[74]dec!$A$34:$C$72,3,0)</f>
        <v>667482</v>
      </c>
      <c r="BZ77">
        <f>VLOOKUP(A77,[75]jan!$A$60:$C$94,3,0)</f>
        <v>570450</v>
      </c>
      <c r="CA77">
        <f>VLOOKUP(A77,[76]feb!$A$33:$C$66,3,0)</f>
        <v>670973</v>
      </c>
      <c r="CB77">
        <f>VLOOKUP(A77,[77]mar!$A$60:$C$93,3,0)</f>
        <v>908399</v>
      </c>
      <c r="CC77">
        <f>VLOOKUP(A77,[78]apr!$A$62:$C$93,3,0)</f>
        <v>1322455</v>
      </c>
      <c r="CD77">
        <f>VLOOKUP(A77,[79]may!$A$46:$C$76,3,0)</f>
        <v>911723</v>
      </c>
      <c r="CE77">
        <f>VLOOKUP(A77,[80]june!$A$60:$C$89,3,0)</f>
        <v>1634959</v>
      </c>
      <c r="CF77">
        <f>VLOOKUP(A77,[81]july!$A$47:$C$75,3,0)</f>
        <v>930167</v>
      </c>
      <c r="CG77">
        <f>VLOOKUP(A77,[82]aug!$A$65:$C$92,3,0)</f>
        <v>900363</v>
      </c>
      <c r="CH77">
        <f>VLOOKUP(A77,[83]sept!$A$60:$C$86,3,0)</f>
        <v>783892</v>
      </c>
      <c r="CI77">
        <f>VLOOKUP(A77,[84]oct!$A$66:$C$91,3,0)</f>
        <v>1277858</v>
      </c>
      <c r="CJ77">
        <f>VLOOKUP(A77,[85]nov!$A$45:$C$69,3,0)</f>
        <v>1039449</v>
      </c>
      <c r="CK77">
        <f>VLOOKUP(A77,[86]dec!$A$46:$C$69,3,0)</f>
        <v>1242938</v>
      </c>
      <c r="CL77">
        <f>VLOOKUP(A77,[87]jan!$A$49:$C$68,3,0)</f>
        <v>2117343</v>
      </c>
      <c r="CM77">
        <f>VLOOKUP(A77,[88]feb!$A$55:$C$73,3,0)</f>
        <v>1819960</v>
      </c>
      <c r="CN77">
        <f>VLOOKUP(A77,[89]march!$A$32:$C$49,3,0)</f>
        <v>2438613</v>
      </c>
      <c r="CO77">
        <f>VLOOKUP(A77,[90]apr!$A$32:$C$48,3,0)</f>
        <v>1156275</v>
      </c>
    </row>
    <row r="78" spans="1:96" x14ac:dyDescent="0.2">
      <c r="A78" s="10">
        <v>36647</v>
      </c>
      <c r="B78" s="1">
        <f>VLOOKUP(A78,'[1]1850-1930'!$A$648:$C$757,3,0)</f>
        <v>63188</v>
      </c>
      <c r="C78" s="1">
        <f>VLOOKUP($A78,'[2]1931-1950'!$A$648:$C$757,3,0)</f>
        <v>19654234</v>
      </c>
      <c r="D78" s="1">
        <f>VLOOKUP(A78,'[3]1951-1956'!$A$648:$C$757,3,0)</f>
        <v>7804023</v>
      </c>
      <c r="E78" s="1">
        <f>VLOOKUP(A78,'[4]1957-1960'!$A$648:$C$757,3,0)</f>
        <v>4566477</v>
      </c>
      <c r="F78" s="13">
        <f>VLOOKUP(A78,'[5]1961-1965'!$A$600:$C$709,3,0)</f>
        <v>7317594</v>
      </c>
      <c r="G78" s="1">
        <f>VLOOKUP(A78,'[6]1966-1968'!$A$520:$C$629,3,0)</f>
        <v>6124992</v>
      </c>
      <c r="H78" s="1">
        <f>VLOOKUP(A78,'[7]1969-1970'!$A$472:$C$581,3,0)</f>
        <v>6897711</v>
      </c>
      <c r="I78" s="1">
        <f>VLOOKUP(A78,'[8]1971-1973'!$A$448:$C$557,3,0)</f>
        <v>4273065</v>
      </c>
      <c r="J78" s="1">
        <f>VLOOKUP(A78,'[9]1974-1977'!$A$402:$C$511,3,0)</f>
        <v>9203206</v>
      </c>
      <c r="K78" s="1">
        <f>VLOOKUP(A78,'[10]1978-1980'!$A$328:$C$437,3,0)</f>
        <v>5764482</v>
      </c>
      <c r="L78" s="1">
        <f>VLOOKUP(A78,'[11]1981-1983'!$A$285:$C$394,3,0)</f>
        <v>6301147</v>
      </c>
      <c r="M78" s="1">
        <f>VLOOKUP(A78,'[12]1984-1986'!$A$237:$C$346,3,0)</f>
        <v>4890458</v>
      </c>
      <c r="N78" s="1">
        <f>VLOOKUP(A78,'[13]1987-1990'!$A$215:$C$324,3,0)</f>
        <v>9653362</v>
      </c>
      <c r="O78" s="1">
        <f>VLOOKUP(A78,'[14]1991-1993'!$A$125:$C$234,3,0)</f>
        <v>7451542</v>
      </c>
      <c r="P78" s="1">
        <f t="shared" si="1"/>
        <v>99965481</v>
      </c>
      <c r="Q78" s="1"/>
      <c r="R78" s="1">
        <f>VLOOKUP(A78,[15]jan!$A$66:$C$175,3,0)</f>
        <v>1181685</v>
      </c>
      <c r="S78" s="1">
        <f>VLOOKUP(A78,[16]feb!$A$72:$C$180,3,0)</f>
        <v>197141</v>
      </c>
      <c r="T78" s="1">
        <f>VLOOKUP(A78,[17]march!$A$58:$C$165,3,0)</f>
        <v>390133</v>
      </c>
      <c r="U78">
        <f>VLOOKUP(A78,[18]apr!$A$71:$C$177,3,0)</f>
        <v>391291</v>
      </c>
      <c r="V78" s="1">
        <f>VLOOKUP(A78,[19]may!$A$56:$D$161,3,0)</f>
        <v>350696</v>
      </c>
      <c r="W78">
        <f>VLOOKUP(A78,[20]june!$A$55:$C$159,3,0)</f>
        <v>312834</v>
      </c>
      <c r="X78">
        <f>VLOOKUP($A78,[21]july!$A$71:$C$174,3,0)</f>
        <v>359150</v>
      </c>
      <c r="Y78">
        <f>VLOOKUP($A78,[22]august!$A$55:$C$157,3,0)</f>
        <v>384262</v>
      </c>
      <c r="Z78">
        <f>VLOOKUP(A78,[23]sept!$A$59:$C$160,3,0)</f>
        <v>341672</v>
      </c>
      <c r="AA78">
        <f>VLOOKUP(A78,[24]oct!$A$54:$C$154,3,0)</f>
        <v>375803</v>
      </c>
      <c r="AB78">
        <f>VLOOKUP(A78,[25]nov!$A$55:$C$154,3,0)</f>
        <v>2148559</v>
      </c>
      <c r="AC78">
        <f>VLOOKUP(A78,[26]dec!$A$64:$C$162,3,0)</f>
        <v>362693</v>
      </c>
      <c r="AD78">
        <f>VLOOKUP(A78,[27]jan!$A$71:$C$165,3,0)</f>
        <v>468425</v>
      </c>
      <c r="AE78">
        <f>VLOOKUP(A78,[28]feb!$A$55:$C$148,3,0)</f>
        <v>349176</v>
      </c>
      <c r="AF78">
        <f>VLOOKUP(A78,[29]march!$A$62:$C$154,3,0)</f>
        <v>408749</v>
      </c>
      <c r="AG78">
        <f>VLOOKUP(A78,[30]apr!$A$66:$C$157,3,0)</f>
        <v>515217</v>
      </c>
      <c r="AH78">
        <f>VLOOKUP(A78,[31]may!$A$54:$C$144,3,0)</f>
        <v>504169</v>
      </c>
      <c r="AI78">
        <f>VLOOKUP(A78,[32]june!$A$63:$C$152,3,0)</f>
        <v>456263</v>
      </c>
      <c r="AJ78">
        <f>VLOOKUP(A78,[33]july!$A$64:$C$152,3,0)</f>
        <v>445262</v>
      </c>
      <c r="AK78">
        <f>VLOOKUP(A78,[34]august!$A$54:$C$141,3,0)</f>
        <v>381160</v>
      </c>
      <c r="AL78">
        <f>VLOOKUP(A78,[35]sept!$A$55:$C$141,3,0)</f>
        <v>313162</v>
      </c>
      <c r="AM78">
        <f>VLOOKUP(A78,[36]oct!$A$65:$C$150,3,0)</f>
        <v>868382</v>
      </c>
      <c r="AN78">
        <f>VLOOKUP(A78,[37]novemeber!$A$63:$C$147,3,0)</f>
        <v>622203</v>
      </c>
      <c r="AO78">
        <f>VLOOKUP(A78,[38]dec!$A$53:$C$136,3,0)</f>
        <v>311361</v>
      </c>
      <c r="AP78">
        <f>VLOOKUP(A78,[39]jan!$A$56:$C$135,3,0)</f>
        <v>722744</v>
      </c>
      <c r="AQ78">
        <f>VLOOKUP(A78,[40]feb!$A$80:$C$158,3,0)</f>
        <v>338473</v>
      </c>
      <c r="AR78">
        <f>VLOOKUP(A78,[41]march!$A$63:$C$140,3,0)</f>
        <v>616596</v>
      </c>
      <c r="AS78">
        <f>VLOOKUP(A78,[42]april!$A$64:$C$140,3,0)</f>
        <v>537654</v>
      </c>
      <c r="AT78">
        <f>VLOOKUP(A78,[43]may!$A$70:$C$145,3,0)</f>
        <v>564603</v>
      </c>
      <c r="AU78">
        <f>VLOOKUP(A78,[44]june!$A$70:$C$144,3,0)</f>
        <v>548479</v>
      </c>
      <c r="AV78">
        <f>VLOOKUP(A78,[45]july!$A$65:$C$138,3,0)</f>
        <v>492386</v>
      </c>
      <c r="AW78">
        <f>VLOOKUP(A78,[46]aug!$A$66:$C$138,3,0)</f>
        <v>668653</v>
      </c>
      <c r="AX78">
        <f>VLOOKUP(A78,[47]sept!$A$59:$C$130,3,0)</f>
        <v>784818</v>
      </c>
      <c r="AY78">
        <f>VLOOKUP(A78,[48]oct!$A$63:$C$133,3,0)</f>
        <v>619008</v>
      </c>
      <c r="AZ78">
        <f>VLOOKUP(A78,[49]nov!$A$62:$C$131,3,0)</f>
        <v>648689</v>
      </c>
      <c r="BA78">
        <f>VLOOKUP(A78,[50]dec!$A$64:$C$132,3,0)</f>
        <v>680705</v>
      </c>
      <c r="BB78">
        <f>VLOOKUP(A78,[51]jan!$A$72:$C$136,3,0)</f>
        <v>338331</v>
      </c>
      <c r="BC78">
        <f>VLOOKUP(A78,[52]feb!$A$69:$C$132,3,0)</f>
        <v>529148</v>
      </c>
      <c r="BD78">
        <f>VLOOKUP(A78,[53]mar!$A$68:$C$130,3,0)</f>
        <v>693732</v>
      </c>
      <c r="BE78">
        <f>VLOOKUP(A78,[54]apr!$A$69:$C$130,3,0)</f>
        <v>762369</v>
      </c>
      <c r="BF78">
        <f>VLOOKUP(A78,[55]may!$A$145:$C$205,3,0)</f>
        <v>623211</v>
      </c>
      <c r="BG78">
        <f>VLOOKUP(A78,[56]june!$A$49:$C$108,3,0)</f>
        <v>930266</v>
      </c>
      <c r="BH78">
        <f>VLOOKUP(A78,[57]july!$A$66:$C$124,3,0)</f>
        <v>696996</v>
      </c>
      <c r="BI78">
        <f>VLOOKUP(A78,[58]aug!$A$52:$C$109,3,0)</f>
        <v>597454</v>
      </c>
      <c r="BJ78">
        <f>VLOOKUP(A78,[59]sept!$A$69:$C$125,3,0)</f>
        <v>775803</v>
      </c>
      <c r="BK78">
        <f>VLOOKUP(A78,[60]oct!$A$57:$C$112,3,0)</f>
        <v>661802</v>
      </c>
      <c r="BL78">
        <f>VLOOKUP(A78,[61]nov!$A$35:$C$89,3,0)</f>
        <v>773255</v>
      </c>
      <c r="BM78">
        <f>VLOOKUP(A78,[62]dec!$A$58:$C$111,3,0)</f>
        <v>751763</v>
      </c>
      <c r="BN78">
        <f>VLOOKUP(A78,[63]jan!$A$88:$C$137,3,0)</f>
        <v>818985</v>
      </c>
      <c r="BO78">
        <f>VLOOKUP(A78,[64]feb!$A$60:$C$108,3,0)</f>
        <v>658487</v>
      </c>
      <c r="BP78">
        <f>VLOOKUP(A78,[65]mar!$A$48:$C$95,3,0)</f>
        <v>1581981</v>
      </c>
      <c r="BQ78">
        <f>VLOOKUP(A78,[66]apr!$A$57:$C$103,3,0)</f>
        <v>677046</v>
      </c>
      <c r="BR78">
        <f>VLOOKUP(A78,[67]may!$A$48:$C$93,3,0)</f>
        <v>1397526</v>
      </c>
      <c r="BS78">
        <f>VLOOKUP(A78,[68]june!$A$65:$C$109,3,0)</f>
        <v>1099268</v>
      </c>
      <c r="BT78">
        <f>VLOOKUP(A78,[69]july!$A$34:$C$77,3,0)</f>
        <v>710925</v>
      </c>
      <c r="BU78">
        <f>VLOOKUP(A78,[70]aug!$A$61:$C$103,3,0)</f>
        <v>1537009</v>
      </c>
      <c r="BV78">
        <f>VLOOKUP(A78,[71]sept!$A$34:$C$75,3,0)</f>
        <v>676537</v>
      </c>
      <c r="BW78">
        <f>VLOOKUP(A78,[72]oct!$A$57:$C$97,3,0)</f>
        <v>823448</v>
      </c>
      <c r="BX78">
        <f>VLOOKUP(A78,[73]nov!$A$56:$C$95,3,0)</f>
        <v>726205</v>
      </c>
      <c r="BY78">
        <f>VLOOKUP(A78,[74]dec!$A$34:$C$72,3,0)</f>
        <v>662087</v>
      </c>
      <c r="BZ78">
        <f>VLOOKUP(A78,[75]jan!$A$60:$C$94,3,0)</f>
        <v>540552</v>
      </c>
      <c r="CA78">
        <f>VLOOKUP(A78,[76]feb!$A$33:$C$66,3,0)</f>
        <v>652258</v>
      </c>
      <c r="CB78">
        <f>VLOOKUP(A78,[77]mar!$A$60:$C$93,3,0)</f>
        <v>851309</v>
      </c>
      <c r="CC78">
        <f>VLOOKUP(A78,[78]apr!$A$62:$C$93,3,0)</f>
        <v>1293280</v>
      </c>
      <c r="CD78">
        <f>VLOOKUP(A78,[79]may!$A$46:$C$76,3,0)</f>
        <v>869479</v>
      </c>
      <c r="CE78">
        <f>VLOOKUP(A78,[80]june!$A$60:$C$89,3,0)</f>
        <v>1653460</v>
      </c>
      <c r="CF78">
        <f>VLOOKUP(A78,[81]july!$A$47:$C$75,3,0)</f>
        <v>906815</v>
      </c>
      <c r="CG78">
        <f>VLOOKUP(A78,[82]aug!$A$65:$C$92,3,0)</f>
        <v>911958</v>
      </c>
      <c r="CH78">
        <f>VLOOKUP(A78,[83]sept!$A$60:$C$86,3,0)</f>
        <v>785595</v>
      </c>
      <c r="CI78">
        <f>VLOOKUP(A78,[84]oct!$A$66:$C$91,3,0)</f>
        <v>1262816</v>
      </c>
      <c r="CJ78">
        <f>VLOOKUP(A78,[85]nov!$A$45:$C$69,3,0)</f>
        <v>1158923</v>
      </c>
      <c r="CK78">
        <f>VLOOKUP(A78,[86]dec!$A$46:$C$69,3,0)</f>
        <v>1284298</v>
      </c>
      <c r="CL78">
        <f>VLOOKUP(A78,[87]jan!$A$49:$C$68,3,0)</f>
        <v>2060132</v>
      </c>
      <c r="CM78">
        <f>VLOOKUP(A78,[88]feb!$A$55:$C$73,3,0)</f>
        <v>1696283</v>
      </c>
      <c r="CN78">
        <f>VLOOKUP(A78,[89]march!$A$32:$C$49,3,0)</f>
        <v>2578208</v>
      </c>
      <c r="CO78">
        <f>VLOOKUP(A78,[90]apr!$A$32:$C$48,3,0)</f>
        <v>2173053</v>
      </c>
      <c r="CP78">
        <f>VLOOKUP(A78,[91]may!$A$32:$C$47,3,0)</f>
        <v>1278430</v>
      </c>
    </row>
    <row r="79" spans="1:96" x14ac:dyDescent="0.2">
      <c r="A79" s="10">
        <v>36678</v>
      </c>
      <c r="B79" s="1">
        <f>VLOOKUP(A79,'[1]1850-1930'!$A$648:$C$757,3,0)</f>
        <v>58712</v>
      </c>
      <c r="C79" s="1">
        <f>VLOOKUP($A79,'[2]1931-1950'!$A$648:$C$757,3,0)</f>
        <v>19215206</v>
      </c>
      <c r="D79" s="1">
        <f>VLOOKUP(A79,'[3]1951-1956'!$A$648:$C$757,3,0)</f>
        <v>7654894</v>
      </c>
      <c r="E79" s="1">
        <f>VLOOKUP(A79,'[4]1957-1960'!$A$648:$C$757,3,0)</f>
        <v>4387304</v>
      </c>
      <c r="F79" s="13">
        <f>VLOOKUP(A79,'[5]1961-1965'!$A$600:$C$709,3,0)</f>
        <v>7055467</v>
      </c>
      <c r="G79" s="1">
        <f>VLOOKUP(A79,'[6]1966-1968'!$A$520:$C$629,3,0)</f>
        <v>6013749</v>
      </c>
      <c r="H79" s="1">
        <f>VLOOKUP(A79,'[7]1969-1970'!$A$472:$C$581,3,0)</f>
        <v>6361444</v>
      </c>
      <c r="I79" s="1">
        <f>VLOOKUP(A79,'[8]1971-1973'!$A$448:$C$557,3,0)</f>
        <v>4118712</v>
      </c>
      <c r="J79" s="1">
        <f>VLOOKUP(A79,'[9]1974-1977'!$A$402:$C$511,3,0)</f>
        <v>8750122</v>
      </c>
      <c r="K79" s="1">
        <f>VLOOKUP(A79,'[10]1978-1980'!$A$328:$C$437,3,0)</f>
        <v>5516304</v>
      </c>
      <c r="L79" s="1">
        <f>VLOOKUP(A79,'[11]1981-1983'!$A$285:$C$394,3,0)</f>
        <v>6218815</v>
      </c>
      <c r="M79" s="1">
        <f>VLOOKUP(A79,'[12]1984-1986'!$A$237:$C$346,3,0)</f>
        <v>4828468</v>
      </c>
      <c r="N79" s="1">
        <f>VLOOKUP(A79,'[13]1987-1990'!$A$215:$C$324,3,0)</f>
        <v>9254802</v>
      </c>
      <c r="O79" s="1">
        <f>VLOOKUP(A79,'[14]1991-1993'!$A$125:$C$234,3,0)</f>
        <v>7069340</v>
      </c>
      <c r="P79" s="1">
        <f t="shared" si="1"/>
        <v>96503339</v>
      </c>
      <c r="Q79" s="1"/>
      <c r="R79" s="1">
        <f>VLOOKUP(A79,[15]jan!$A$66:$C$175,3,0)</f>
        <v>957730</v>
      </c>
      <c r="S79" s="1">
        <f>VLOOKUP(A79,[16]feb!$A$72:$C$180,3,0)</f>
        <v>184364</v>
      </c>
      <c r="T79" s="1">
        <f>VLOOKUP(A79,[17]march!$A$58:$C$165,3,0)</f>
        <v>384385</v>
      </c>
      <c r="U79">
        <f>VLOOKUP(A79,[18]apr!$A$71:$C$177,3,0)</f>
        <v>374947</v>
      </c>
      <c r="V79" s="1">
        <f>VLOOKUP(A79,[19]may!$A$56:$D$161,3,0)</f>
        <v>326669</v>
      </c>
      <c r="W79">
        <f>VLOOKUP(A79,[20]june!$A$55:$C$159,3,0)</f>
        <v>282821</v>
      </c>
      <c r="X79">
        <f>VLOOKUP($A79,[21]july!$A$71:$C$174,3,0)</f>
        <v>331611</v>
      </c>
      <c r="Y79">
        <f>VLOOKUP($A79,[22]august!$A$55:$C$157,3,0)</f>
        <v>382317</v>
      </c>
      <c r="Z79">
        <f>VLOOKUP(A79,[23]sept!$A$59:$C$160,3,0)</f>
        <v>328298</v>
      </c>
      <c r="AA79">
        <f>VLOOKUP(A79,[24]oct!$A$54:$C$154,3,0)</f>
        <v>329960</v>
      </c>
      <c r="AB79">
        <f>VLOOKUP(A79,[25]nov!$A$55:$C$154,3,0)</f>
        <v>2045932</v>
      </c>
      <c r="AC79">
        <f>VLOOKUP(A79,[26]dec!$A$64:$C$162,3,0)</f>
        <v>332637</v>
      </c>
      <c r="AD79">
        <f>VLOOKUP(A79,[27]jan!$A$71:$C$165,3,0)</f>
        <v>439943</v>
      </c>
      <c r="AE79">
        <f>VLOOKUP(A79,[28]feb!$A$55:$C$148,3,0)</f>
        <v>338605</v>
      </c>
      <c r="AF79">
        <f>VLOOKUP(A79,[29]march!$A$62:$C$154,3,0)</f>
        <v>381077</v>
      </c>
      <c r="AG79">
        <f>VLOOKUP(A79,[30]apr!$A$66:$C$157,3,0)</f>
        <v>504187</v>
      </c>
      <c r="AH79">
        <f>VLOOKUP(A79,[31]may!$A$54:$C$144,3,0)</f>
        <v>435883</v>
      </c>
      <c r="AI79">
        <f>VLOOKUP(A79,[32]june!$A$63:$C$152,3,0)</f>
        <v>403188</v>
      </c>
      <c r="AJ79">
        <f>VLOOKUP(A79,[33]july!$A$64:$C$152,3,0)</f>
        <v>421219</v>
      </c>
      <c r="AK79">
        <f>VLOOKUP(A79,[34]august!$A$54:$C$141,3,0)</f>
        <v>367251</v>
      </c>
      <c r="AL79">
        <f>VLOOKUP(A79,[35]sept!$A$55:$C$141,3,0)</f>
        <v>299237</v>
      </c>
      <c r="AM79">
        <f>VLOOKUP(A79,[36]oct!$A$65:$C$150,3,0)</f>
        <v>786676</v>
      </c>
      <c r="AN79">
        <f>VLOOKUP(A79,[37]novemeber!$A$63:$C$147,3,0)</f>
        <v>580922</v>
      </c>
      <c r="AO79">
        <f>VLOOKUP(A79,[38]dec!$A$53:$C$136,3,0)</f>
        <v>295329</v>
      </c>
      <c r="AP79">
        <f>VLOOKUP(A79,[39]jan!$A$56:$C$135,3,0)</f>
        <v>671644</v>
      </c>
      <c r="AQ79">
        <f>VLOOKUP(A79,[40]feb!$A$80:$C$158,3,0)</f>
        <v>326248</v>
      </c>
      <c r="AR79">
        <f>VLOOKUP(A79,[41]march!$A$63:$C$140,3,0)</f>
        <v>580992</v>
      </c>
      <c r="AS79">
        <f>VLOOKUP(A79,[42]april!$A$64:$C$140,3,0)</f>
        <v>495218</v>
      </c>
      <c r="AT79">
        <f>VLOOKUP(A79,[43]may!$A$70:$C$145,3,0)</f>
        <v>541558</v>
      </c>
      <c r="AU79">
        <f>VLOOKUP(A79,[44]june!$A$70:$C$144,3,0)</f>
        <v>514963</v>
      </c>
      <c r="AV79">
        <f>VLOOKUP(A79,[45]july!$A$65:$C$138,3,0)</f>
        <v>477950</v>
      </c>
      <c r="AW79">
        <f>VLOOKUP(A79,[46]aug!$A$66:$C$138,3,0)</f>
        <v>638116</v>
      </c>
      <c r="AX79">
        <f>VLOOKUP(A79,[47]sept!$A$59:$C$130,3,0)</f>
        <v>730428</v>
      </c>
      <c r="AY79">
        <f>VLOOKUP(A79,[48]oct!$A$63:$C$133,3,0)</f>
        <v>624529</v>
      </c>
      <c r="AZ79">
        <f>VLOOKUP(A79,[49]nov!$A$62:$C$131,3,0)</f>
        <v>622280</v>
      </c>
      <c r="BA79">
        <f>VLOOKUP(A79,[50]dec!$A$64:$C$132,3,0)</f>
        <v>673415</v>
      </c>
      <c r="BB79">
        <f>VLOOKUP(A79,[51]jan!$A$72:$C$136,3,0)</f>
        <v>299047</v>
      </c>
      <c r="BC79">
        <f>VLOOKUP(A79,[52]feb!$A$69:$C$132,3,0)</f>
        <v>527254</v>
      </c>
      <c r="BD79">
        <f>VLOOKUP(A79,[53]mar!$A$68:$C$130,3,0)</f>
        <v>704426</v>
      </c>
      <c r="BE79">
        <f>VLOOKUP(A79,[54]apr!$A$69:$C$130,3,0)</f>
        <v>733199</v>
      </c>
      <c r="BF79">
        <f>VLOOKUP(A79,[55]may!$A$145:$C$205,3,0)</f>
        <v>650510</v>
      </c>
      <c r="BG79">
        <f>VLOOKUP(A79,[56]june!$A$49:$C$108,3,0)</f>
        <v>872358</v>
      </c>
      <c r="BH79">
        <f>VLOOKUP(A79,[57]july!$A$66:$C$124,3,0)</f>
        <v>657623</v>
      </c>
      <c r="BI79">
        <f>VLOOKUP(A79,[58]aug!$A$52:$C$109,3,0)</f>
        <v>571894</v>
      </c>
      <c r="BJ79">
        <f>VLOOKUP(A79,[59]sept!$A$69:$C$125,3,0)</f>
        <v>748232</v>
      </c>
      <c r="BK79">
        <f>VLOOKUP(A79,[60]oct!$A$57:$C$112,3,0)</f>
        <v>625313</v>
      </c>
      <c r="BL79">
        <f>VLOOKUP(A79,[61]nov!$A$35:$C$89,3,0)</f>
        <v>740397</v>
      </c>
      <c r="BM79">
        <f>VLOOKUP(A79,[62]dec!$A$58:$C$111,3,0)</f>
        <v>738416</v>
      </c>
      <c r="BN79">
        <f>VLOOKUP(A79,[63]jan!$A$88:$C$137,3,0)</f>
        <v>778649</v>
      </c>
      <c r="BO79">
        <f>VLOOKUP(A79,[64]feb!$A$60:$C$108,3,0)</f>
        <v>620677</v>
      </c>
      <c r="BP79">
        <f>VLOOKUP(A79,[65]mar!$A$48:$C$95,3,0)</f>
        <v>1582409</v>
      </c>
      <c r="BQ79">
        <f>VLOOKUP(A79,[66]apr!$A$57:$C$103,3,0)</f>
        <v>642317</v>
      </c>
      <c r="BR79">
        <f>VLOOKUP(A79,[67]may!$A$48:$C$93,3,0)</f>
        <v>1444138</v>
      </c>
      <c r="BS79">
        <f>VLOOKUP(A79,[68]june!$A$65:$C$109,3,0)</f>
        <v>1084504</v>
      </c>
      <c r="BT79">
        <f>VLOOKUP(A79,[69]july!$A$34:$C$77,3,0)</f>
        <v>655996</v>
      </c>
      <c r="BU79">
        <f>VLOOKUP(A79,[70]aug!$A$61:$C$103,3,0)</f>
        <v>1484704</v>
      </c>
      <c r="BV79">
        <f>VLOOKUP(A79,[71]sept!$A$34:$C$75,3,0)</f>
        <v>636409</v>
      </c>
      <c r="BW79">
        <f>VLOOKUP(A79,[72]oct!$A$57:$C$97,3,0)</f>
        <v>778592</v>
      </c>
      <c r="BX79">
        <f>VLOOKUP(A79,[73]nov!$A$56:$C$95,3,0)</f>
        <v>703935</v>
      </c>
      <c r="BY79">
        <f>VLOOKUP(A79,[74]dec!$A$34:$C$72,3,0)</f>
        <v>610249</v>
      </c>
      <c r="BZ79">
        <f>VLOOKUP(A79,[75]jan!$A$60:$C$94,3,0)</f>
        <v>527924</v>
      </c>
      <c r="CA79">
        <f>VLOOKUP(A79,[76]feb!$A$33:$C$66,3,0)</f>
        <v>587405</v>
      </c>
      <c r="CB79">
        <f>VLOOKUP(A79,[77]mar!$A$60:$C$93,3,0)</f>
        <v>855912</v>
      </c>
      <c r="CC79">
        <f>VLOOKUP(A79,[78]apr!$A$62:$C$93,3,0)</f>
        <v>1185117</v>
      </c>
      <c r="CD79">
        <f>VLOOKUP(A79,[79]may!$A$46:$C$76,3,0)</f>
        <v>959538</v>
      </c>
      <c r="CE79">
        <f>VLOOKUP(A79,[80]june!$A$60:$C$89,3,0)</f>
        <v>1482276</v>
      </c>
      <c r="CF79">
        <f>VLOOKUP(A79,[81]july!$A$47:$C$75,3,0)</f>
        <v>931775</v>
      </c>
      <c r="CG79">
        <f>VLOOKUP(A79,[82]aug!$A$65:$C$92,3,0)</f>
        <v>872665</v>
      </c>
      <c r="CH79">
        <f>VLOOKUP(A79,[83]sept!$A$60:$C$86,3,0)</f>
        <v>733155</v>
      </c>
      <c r="CI79">
        <f>VLOOKUP(A79,[84]oct!$A$66:$C$91,3,0)</f>
        <v>1167695</v>
      </c>
      <c r="CJ79">
        <f>VLOOKUP(A79,[85]nov!$A$45:$C$69,3,0)</f>
        <v>1119027</v>
      </c>
      <c r="CK79">
        <f>VLOOKUP(A79,[86]dec!$A$46:$C$69,3,0)</f>
        <v>1166801</v>
      </c>
      <c r="CL79">
        <f>VLOOKUP(A79,[87]jan!$A$49:$C$68,3,0)</f>
        <v>1982704</v>
      </c>
      <c r="CM79">
        <f>VLOOKUP(A79,[88]feb!$A$55:$C$73,3,0)</f>
        <v>1581353</v>
      </c>
      <c r="CN79">
        <f>VLOOKUP(A79,[89]march!$A$32:$C$49,3,0)</f>
        <v>2533575</v>
      </c>
      <c r="CO79">
        <f>VLOOKUP(A79,[90]apr!$A$32:$C$48,3,0)</f>
        <v>2098064</v>
      </c>
      <c r="CP79">
        <f>VLOOKUP(A79,[91]may!$A$32:$C$47,3,0)</f>
        <v>2209526</v>
      </c>
      <c r="CQ79">
        <f>VLOOKUP(A79,[92]june!$A$59:$C$73,3,0)</f>
        <v>1250219</v>
      </c>
    </row>
    <row r="80" spans="1:96" x14ac:dyDescent="0.2">
      <c r="A80" s="10">
        <v>36708</v>
      </c>
      <c r="B80" s="1">
        <f>VLOOKUP(A80,'[1]1850-1930'!$A$648:$C$757,3,0)</f>
        <v>76895</v>
      </c>
      <c r="C80" s="1">
        <f>VLOOKUP($A80,'[2]1931-1950'!$A$648:$C$757,3,0)</f>
        <v>19870497</v>
      </c>
      <c r="D80" s="1">
        <f>VLOOKUP(A80,'[3]1951-1956'!$A$648:$C$757,3,0)</f>
        <v>7602532</v>
      </c>
      <c r="E80" s="1">
        <f>VLOOKUP(A80,'[4]1957-1960'!$A$648:$C$757,3,0)</f>
        <v>4789641</v>
      </c>
      <c r="F80" s="13">
        <f>VLOOKUP(A80,'[5]1961-1965'!$A$600:$C$709,3,0)</f>
        <v>7180974</v>
      </c>
      <c r="G80" s="1">
        <f>VLOOKUP(A80,'[6]1966-1968'!$A$520:$C$629,3,0)</f>
        <v>6197562</v>
      </c>
      <c r="H80" s="1">
        <f>VLOOKUP(A80,'[7]1969-1970'!$A$472:$C$581,3,0)</f>
        <v>6501829</v>
      </c>
      <c r="I80" s="1">
        <f>VLOOKUP(A80,'[8]1971-1973'!$A$448:$C$557,3,0)</f>
        <v>4234150</v>
      </c>
      <c r="J80" s="1">
        <f>VLOOKUP(A80,'[9]1974-1977'!$A$402:$C$511,3,0)</f>
        <v>8785044</v>
      </c>
      <c r="K80" s="1">
        <f>VLOOKUP(A80,'[10]1978-1980'!$A$328:$C$437,3,0)</f>
        <v>5778118</v>
      </c>
      <c r="L80" s="1">
        <f>VLOOKUP(A80,'[11]1981-1983'!$A$285:$C$394,3,0)</f>
        <v>6353015</v>
      </c>
      <c r="M80" s="1">
        <f>VLOOKUP(A80,'[12]1984-1986'!$A$237:$C$346,3,0)</f>
        <v>4900790</v>
      </c>
      <c r="N80" s="1">
        <f>VLOOKUP(A80,'[13]1987-1990'!$A$215:$C$324,3,0)</f>
        <v>9328948</v>
      </c>
      <c r="O80" s="1">
        <f>VLOOKUP(A80,'[14]1991-1993'!$A$125:$C$234,3,0)</f>
        <v>7254046</v>
      </c>
      <c r="P80" s="1">
        <f t="shared" si="1"/>
        <v>98854041</v>
      </c>
      <c r="Q80" s="1"/>
      <c r="R80" s="1">
        <f>VLOOKUP(A80,[15]jan!$A$66:$C$175,3,0)</f>
        <v>923861</v>
      </c>
      <c r="S80" s="1">
        <f>VLOOKUP(A80,[16]feb!$A$72:$C$180,3,0)</f>
        <v>192845</v>
      </c>
      <c r="T80" s="1">
        <f>VLOOKUP(A80,[17]march!$A$58:$C$165,3,0)</f>
        <v>389837</v>
      </c>
      <c r="U80">
        <f>VLOOKUP(A80,[18]apr!$A$71:$C$177,3,0)</f>
        <v>371913</v>
      </c>
      <c r="V80" s="1">
        <f>VLOOKUP(A80,[19]may!$A$56:$D$161,3,0)</f>
        <v>332562</v>
      </c>
      <c r="W80">
        <f>VLOOKUP(A80,[20]june!$A$55:$C$159,3,0)</f>
        <v>289420</v>
      </c>
      <c r="X80">
        <f>VLOOKUP($A80,[21]july!$A$71:$C$174,3,0)</f>
        <v>364728</v>
      </c>
      <c r="Y80">
        <f>VLOOKUP($A80,[22]august!$A$55:$C$157,3,0)</f>
        <v>395921</v>
      </c>
      <c r="Z80">
        <f>VLOOKUP(A80,[23]sept!$A$59:$C$160,3,0)</f>
        <v>315564</v>
      </c>
      <c r="AA80">
        <f>VLOOKUP(A80,[24]oct!$A$54:$C$154,3,0)</f>
        <v>348159</v>
      </c>
      <c r="AB80">
        <f>VLOOKUP(A80,[25]nov!$A$55:$C$154,3,0)</f>
        <v>2057905</v>
      </c>
      <c r="AC80">
        <f>VLOOKUP(A80,[26]dec!$A$64:$C$162,3,0)</f>
        <v>349200</v>
      </c>
      <c r="AD80">
        <f>VLOOKUP(A80,[27]jan!$A$71:$C$165,3,0)</f>
        <v>447929</v>
      </c>
      <c r="AE80">
        <f>VLOOKUP(A80,[28]feb!$A$55:$C$148,3,0)</f>
        <v>348170</v>
      </c>
      <c r="AF80">
        <f>VLOOKUP(A80,[29]march!$A$62:$C$154,3,0)</f>
        <v>378410</v>
      </c>
      <c r="AG80">
        <f>VLOOKUP(A80,[30]apr!$A$66:$C$157,3,0)</f>
        <v>528624</v>
      </c>
      <c r="AH80">
        <f>VLOOKUP(A80,[31]may!$A$54:$C$144,3,0)</f>
        <v>442346</v>
      </c>
      <c r="AI80">
        <f>VLOOKUP(A80,[32]june!$A$63:$C$152,3,0)</f>
        <v>373991</v>
      </c>
      <c r="AJ80">
        <f>VLOOKUP(A80,[33]july!$A$64:$C$152,3,0)</f>
        <v>461963</v>
      </c>
      <c r="AK80">
        <f>VLOOKUP(A80,[34]august!$A$54:$C$141,3,0)</f>
        <v>395897</v>
      </c>
      <c r="AL80">
        <f>VLOOKUP(A80,[35]sept!$A$55:$C$141,3,0)</f>
        <v>335489</v>
      </c>
      <c r="AM80">
        <f>VLOOKUP(A80,[36]oct!$A$65:$C$150,3,0)</f>
        <v>816732</v>
      </c>
      <c r="AN80">
        <f>VLOOKUP(A80,[37]novemeber!$A$63:$C$147,3,0)</f>
        <v>560200</v>
      </c>
      <c r="AO80">
        <f>VLOOKUP(A80,[38]dec!$A$53:$C$136,3,0)</f>
        <v>288425</v>
      </c>
      <c r="AP80">
        <f>VLOOKUP(A80,[39]jan!$A$56:$C$135,3,0)</f>
        <v>661390</v>
      </c>
      <c r="AQ80">
        <f>VLOOKUP(A80,[40]feb!$A$80:$C$158,3,0)</f>
        <v>331221</v>
      </c>
      <c r="AR80">
        <f>VLOOKUP(A80,[41]march!$A$63:$C$140,3,0)</f>
        <v>591645</v>
      </c>
      <c r="AS80">
        <f>VLOOKUP(A80,[42]april!$A$64:$C$140,3,0)</f>
        <v>510975</v>
      </c>
      <c r="AT80">
        <f>VLOOKUP(A80,[43]may!$A$70:$C$145,3,0)</f>
        <v>549079</v>
      </c>
      <c r="AU80">
        <f>VLOOKUP(A80,[44]june!$A$70:$C$144,3,0)</f>
        <v>528621</v>
      </c>
      <c r="AV80">
        <f>VLOOKUP(A80,[45]july!$A$65:$C$138,3,0)</f>
        <v>459893</v>
      </c>
      <c r="AW80">
        <f>VLOOKUP(A80,[46]aug!$A$66:$C$138,3,0)</f>
        <v>626678</v>
      </c>
      <c r="AX80">
        <f>VLOOKUP(A80,[47]sept!$A$59:$C$130,3,0)</f>
        <v>755334</v>
      </c>
      <c r="AY80">
        <f>VLOOKUP(A80,[48]oct!$A$63:$C$133,3,0)</f>
        <v>649630</v>
      </c>
      <c r="AZ80">
        <f>VLOOKUP(A80,[49]nov!$A$62:$C$131,3,0)</f>
        <v>593492</v>
      </c>
      <c r="BA80">
        <f>VLOOKUP(A80,[50]dec!$A$64:$C$132,3,0)</f>
        <v>692597</v>
      </c>
      <c r="BB80">
        <f>VLOOKUP(A80,[51]jan!$A$72:$C$136,3,0)</f>
        <v>315827</v>
      </c>
      <c r="BC80">
        <f>VLOOKUP(A80,[52]feb!$A$69:$C$132,3,0)</f>
        <v>529758</v>
      </c>
      <c r="BD80">
        <f>VLOOKUP(A80,[53]mar!$A$68:$C$130,3,0)</f>
        <v>722053</v>
      </c>
      <c r="BE80">
        <f>VLOOKUP(A80,[54]apr!$A$69:$C$130,3,0)</f>
        <v>741552</v>
      </c>
      <c r="BF80">
        <f>VLOOKUP(A80,[55]may!$A$145:$C$205,3,0)</f>
        <v>627013</v>
      </c>
      <c r="BG80">
        <f>VLOOKUP(A80,[56]june!$A$49:$C$108,3,0)</f>
        <v>863563</v>
      </c>
      <c r="BH80">
        <f>VLOOKUP(A80,[57]july!$A$66:$C$124,3,0)</f>
        <v>674828</v>
      </c>
      <c r="BI80">
        <f>VLOOKUP(A80,[58]aug!$A$52:$C$109,3,0)</f>
        <v>575430</v>
      </c>
      <c r="BJ80">
        <f>VLOOKUP(A80,[59]sept!$A$69:$C$125,3,0)</f>
        <v>762754</v>
      </c>
      <c r="BK80">
        <f>VLOOKUP(A80,[60]oct!$A$57:$C$112,3,0)</f>
        <v>609332</v>
      </c>
      <c r="BL80">
        <f>VLOOKUP(A80,[61]nov!$A$35:$C$89,3,0)</f>
        <v>746226</v>
      </c>
      <c r="BM80">
        <f>VLOOKUP(A80,[62]dec!$A$58:$C$111,3,0)</f>
        <v>749981</v>
      </c>
      <c r="BN80">
        <f>VLOOKUP(A80,[63]jan!$A$88:$C$137,3,0)</f>
        <v>773750</v>
      </c>
      <c r="BO80">
        <f>VLOOKUP(A80,[64]feb!$A$60:$C$108,3,0)</f>
        <v>636764</v>
      </c>
      <c r="BP80">
        <f>VLOOKUP(A80,[65]mar!$A$48:$C$95,3,0)</f>
        <v>1527495</v>
      </c>
      <c r="BQ80">
        <f>VLOOKUP(A80,[66]apr!$A$57:$C$103,3,0)</f>
        <v>620676</v>
      </c>
      <c r="BR80">
        <f>VLOOKUP(A80,[67]may!$A$48:$C$93,3,0)</f>
        <v>1466303</v>
      </c>
      <c r="BS80">
        <f>VLOOKUP(A80,[68]june!$A$65:$C$109,3,0)</f>
        <v>1073890</v>
      </c>
      <c r="BT80">
        <f>VLOOKUP(A80,[69]july!$A$34:$C$77,3,0)</f>
        <v>571495</v>
      </c>
      <c r="BU80">
        <f>VLOOKUP(A80,[70]aug!$A$61:$C$103,3,0)</f>
        <v>1478960</v>
      </c>
      <c r="BV80">
        <f>VLOOKUP(A80,[71]sept!$A$34:$C$75,3,0)</f>
        <v>653881</v>
      </c>
      <c r="BW80">
        <f>VLOOKUP(A80,[72]oct!$A$57:$C$97,3,0)</f>
        <v>780006</v>
      </c>
      <c r="BX80">
        <f>VLOOKUP(A80,[73]nov!$A$56:$C$95,3,0)</f>
        <v>708442</v>
      </c>
      <c r="BY80">
        <f>VLOOKUP(A80,[74]dec!$A$34:$C$72,3,0)</f>
        <v>599413</v>
      </c>
      <c r="BZ80">
        <f>VLOOKUP(A80,[75]jan!$A$60:$C$94,3,0)</f>
        <v>533873</v>
      </c>
      <c r="CA80">
        <f>VLOOKUP(A80,[76]feb!$A$33:$C$66,3,0)</f>
        <v>601695</v>
      </c>
      <c r="CB80">
        <f>VLOOKUP(A80,[77]mar!$A$60:$C$93,3,0)</f>
        <v>868856</v>
      </c>
      <c r="CC80">
        <f>VLOOKUP(A80,[78]apr!$A$62:$C$93,3,0)</f>
        <v>1163130</v>
      </c>
      <c r="CD80">
        <f>VLOOKUP(A80,[79]may!$A$46:$C$76,3,0)</f>
        <v>1026998</v>
      </c>
      <c r="CE80">
        <f>VLOOKUP(A80,[80]june!$A$60:$C$89,3,0)</f>
        <v>1493952</v>
      </c>
      <c r="CF80">
        <f>VLOOKUP(A80,[81]july!$A$47:$C$75,3,0)</f>
        <v>1002363</v>
      </c>
      <c r="CG80">
        <f>VLOOKUP(A80,[82]aug!$A$65:$C$92,3,0)</f>
        <v>882438</v>
      </c>
      <c r="CH80">
        <f>VLOOKUP(A80,[83]sept!$A$60:$C$86,3,0)</f>
        <v>678333</v>
      </c>
      <c r="CI80">
        <f>VLOOKUP(A80,[84]oct!$A$66:$C$91,3,0)</f>
        <v>1245139</v>
      </c>
      <c r="CJ80">
        <f>VLOOKUP(A80,[85]nov!$A$45:$C$69,3,0)</f>
        <v>1129656</v>
      </c>
      <c r="CK80">
        <f>VLOOKUP(A80,[86]dec!$A$46:$C$69,3,0)</f>
        <v>1289663</v>
      </c>
      <c r="CL80">
        <f>VLOOKUP(A80,[87]jan!$A$49:$C$68,3,0)</f>
        <v>1818374</v>
      </c>
      <c r="CM80">
        <f>VLOOKUP(A80,[88]feb!$A$55:$C$73,3,0)</f>
        <v>1672896</v>
      </c>
      <c r="CN80">
        <f>VLOOKUP(A80,[89]march!$A$32:$C$49,3,0)</f>
        <v>2498625</v>
      </c>
      <c r="CO80">
        <f>VLOOKUP(A80,[90]apr!$A$32:$C$48,3,0)</f>
        <v>1889091</v>
      </c>
      <c r="CP80">
        <f>VLOOKUP(A80,[91]may!$A$32:$C$47,3,0)</f>
        <v>1952046</v>
      </c>
      <c r="CQ80">
        <f>VLOOKUP(A80,[92]june!$A$59:$C$73,3,0)</f>
        <v>1759804</v>
      </c>
      <c r="CR80">
        <f>VLOOKUP(A80,[93]july!$A$32:$C$45,3,0)</f>
        <v>1746685</v>
      </c>
    </row>
    <row r="81" spans="1:106" x14ac:dyDescent="0.2">
      <c r="A81" s="10">
        <v>36739</v>
      </c>
      <c r="B81" s="1">
        <f>VLOOKUP(A81,'[1]1850-1930'!$A$648:$C$757,3,0)</f>
        <v>68778</v>
      </c>
      <c r="C81" s="1">
        <f>VLOOKUP($A81,'[2]1931-1950'!$A$648:$C$757,3,0)</f>
        <v>19887718</v>
      </c>
      <c r="D81" s="1">
        <f>VLOOKUP(A81,'[3]1951-1956'!$A$648:$C$757,3,0)</f>
        <v>7751079</v>
      </c>
      <c r="E81" s="1">
        <f>VLOOKUP(A81,'[4]1957-1960'!$A$648:$C$757,3,0)</f>
        <v>4306308</v>
      </c>
      <c r="F81" s="13">
        <f>VLOOKUP(A81,'[5]1961-1965'!$A$600:$C$709,3,0)</f>
        <v>7124746</v>
      </c>
      <c r="G81" s="1">
        <f>VLOOKUP(A81,'[6]1966-1968'!$A$520:$C$629,3,0)</f>
        <v>6132106</v>
      </c>
      <c r="H81" s="1">
        <f>VLOOKUP(A81,'[7]1969-1970'!$A$472:$C$581,3,0)</f>
        <v>6437337</v>
      </c>
      <c r="I81" s="1">
        <f>VLOOKUP(A81,'[8]1971-1973'!$A$448:$C$557,3,0)</f>
        <v>4231138</v>
      </c>
      <c r="J81" s="1">
        <f>VLOOKUP(A81,'[9]1974-1977'!$A$402:$C$511,3,0)</f>
        <v>8744826</v>
      </c>
      <c r="K81" s="1">
        <f>VLOOKUP(A81,'[10]1978-1980'!$A$328:$C$437,3,0)</f>
        <v>5703363</v>
      </c>
      <c r="L81" s="1">
        <f>VLOOKUP(A81,'[11]1981-1983'!$A$285:$C$394,3,0)</f>
        <v>6168148</v>
      </c>
      <c r="M81" s="1">
        <f>VLOOKUP(A81,'[12]1984-1986'!$A$237:$C$346,3,0)</f>
        <v>4823851</v>
      </c>
      <c r="N81" s="1">
        <f>VLOOKUP(A81,'[13]1987-1990'!$A$215:$C$324,3,0)</f>
        <v>9263025</v>
      </c>
      <c r="O81" s="1">
        <f>VLOOKUP(A81,'[14]1991-1993'!$A$125:$C$234,3,0)</f>
        <v>7055932</v>
      </c>
      <c r="P81" s="1">
        <f t="shared" si="1"/>
        <v>97698355</v>
      </c>
      <c r="Q81" s="1"/>
      <c r="R81" s="1">
        <f>VLOOKUP(A81,[15]jan!$A$66:$C$175,3,0)</f>
        <v>900271</v>
      </c>
      <c r="S81" s="1">
        <f>VLOOKUP(A81,[16]feb!$A$72:$C$180,3,0)</f>
        <v>179800</v>
      </c>
      <c r="T81" s="1">
        <f>VLOOKUP(A81,[17]march!$A$58:$C$165,3,0)</f>
        <v>393259</v>
      </c>
      <c r="U81">
        <f>VLOOKUP(A81,[18]apr!$A$71:$C$177,3,0)</f>
        <v>354338</v>
      </c>
      <c r="V81" s="1">
        <f>VLOOKUP(A81,[19]may!$A$56:$D$161,3,0)</f>
        <v>337212</v>
      </c>
      <c r="W81">
        <f>VLOOKUP(A81,[20]june!$A$55:$C$159,3,0)</f>
        <v>260343</v>
      </c>
      <c r="X81">
        <f>VLOOKUP($A81,[21]july!$A$71:$C$174,3,0)</f>
        <v>363593</v>
      </c>
      <c r="Y81">
        <f>VLOOKUP($A81,[22]august!$A$55:$C$157,3,0)</f>
        <v>380090</v>
      </c>
      <c r="Z81">
        <f>VLOOKUP(A81,[23]sept!$A$59:$C$160,3,0)</f>
        <v>340757</v>
      </c>
      <c r="AA81">
        <f>VLOOKUP(A81,[24]oct!$A$54:$C$154,3,0)</f>
        <v>341058</v>
      </c>
      <c r="AB81">
        <f>VLOOKUP(A81,[25]nov!$A$55:$C$154,3,0)</f>
        <v>2001387</v>
      </c>
      <c r="AC81">
        <f>VLOOKUP(A81,[26]dec!$A$64:$C$162,3,0)</f>
        <v>323492</v>
      </c>
      <c r="AD81">
        <f>VLOOKUP(A81,[27]jan!$A$71:$C$165,3,0)</f>
        <v>423683</v>
      </c>
      <c r="AE81">
        <f>VLOOKUP(A81,[28]feb!$A$55:$C$148,3,0)</f>
        <v>338247</v>
      </c>
      <c r="AF81">
        <f>VLOOKUP(A81,[29]march!$A$62:$C$154,3,0)</f>
        <v>364750</v>
      </c>
      <c r="AG81">
        <f>VLOOKUP(A81,[30]apr!$A$66:$C$157,3,0)</f>
        <v>529922</v>
      </c>
      <c r="AH81">
        <f>VLOOKUP(A81,[31]may!$A$54:$C$144,3,0)</f>
        <v>436514</v>
      </c>
      <c r="AI81">
        <f>VLOOKUP(A81,[32]june!$A$63:$C$152,3,0)</f>
        <v>409091</v>
      </c>
      <c r="AJ81">
        <f>VLOOKUP(A81,[33]july!$A$64:$C$152,3,0)</f>
        <v>420619</v>
      </c>
      <c r="AK81">
        <f>VLOOKUP(A81,[34]august!$A$54:$C$141,3,0)</f>
        <v>381383</v>
      </c>
      <c r="AL81">
        <f>VLOOKUP(A81,[35]sept!$A$55:$C$141,3,0)</f>
        <v>368493</v>
      </c>
      <c r="AM81">
        <f>VLOOKUP(A81,[36]oct!$A$65:$C$150,3,0)</f>
        <v>815316</v>
      </c>
      <c r="AN81">
        <f>VLOOKUP(A81,[37]novemeber!$A$63:$C$147,3,0)</f>
        <v>566613</v>
      </c>
      <c r="AO81">
        <f>VLOOKUP(A81,[38]dec!$A$53:$C$136,3,0)</f>
        <v>322589</v>
      </c>
      <c r="AP81">
        <f>VLOOKUP(A81,[39]jan!$A$56:$C$135,3,0)</f>
        <v>647374</v>
      </c>
      <c r="AQ81">
        <f>VLOOKUP(A81,[40]feb!$A$80:$C$158,3,0)</f>
        <v>330878</v>
      </c>
      <c r="AR81">
        <f>VLOOKUP(A81,[41]march!$A$63:$C$140,3,0)</f>
        <v>558725</v>
      </c>
      <c r="AS81">
        <f>VLOOKUP(A81,[42]april!$A$64:$C$140,3,0)</f>
        <v>485137</v>
      </c>
      <c r="AT81">
        <f>VLOOKUP(A81,[43]may!$A$70:$C$145,3,0)</f>
        <v>500238</v>
      </c>
      <c r="AU81">
        <f>VLOOKUP(A81,[44]june!$A$70:$C$144,3,0)</f>
        <v>531873</v>
      </c>
      <c r="AV81">
        <f>VLOOKUP(A81,[45]july!$A$65:$C$138,3,0)</f>
        <v>406676</v>
      </c>
      <c r="AW81">
        <f>VLOOKUP(A81,[46]aug!$A$66:$C$138,3,0)</f>
        <v>595628</v>
      </c>
      <c r="AX81">
        <f>VLOOKUP(A81,[47]sept!$A$59:$C$130,3,0)</f>
        <v>754695</v>
      </c>
      <c r="AY81">
        <f>VLOOKUP(A81,[48]oct!$A$63:$C$133,3,0)</f>
        <v>635573</v>
      </c>
      <c r="AZ81">
        <f>VLOOKUP(A81,[49]nov!$A$62:$C$131,3,0)</f>
        <v>603978</v>
      </c>
      <c r="BA81">
        <f>VLOOKUP(A81,[50]dec!$A$64:$C$132,3,0)</f>
        <v>658041</v>
      </c>
      <c r="BB81">
        <f>VLOOKUP(A81,[51]jan!$A$72:$C$136,3,0)</f>
        <v>326160</v>
      </c>
      <c r="BC81">
        <f>VLOOKUP(A81,[52]feb!$A$69:$C$132,3,0)</f>
        <v>508689</v>
      </c>
      <c r="BD81">
        <f>VLOOKUP(A81,[53]mar!$A$68:$C$130,3,0)</f>
        <v>673567</v>
      </c>
      <c r="BE81">
        <f>VLOOKUP(A81,[54]apr!$A$69:$C$130,3,0)</f>
        <v>728431</v>
      </c>
      <c r="BF81">
        <f>VLOOKUP(A81,[55]may!$A$145:$C$205,3,0)</f>
        <v>617894</v>
      </c>
      <c r="BG81">
        <f>VLOOKUP(A81,[56]june!$A$49:$C$108,3,0)</f>
        <v>838486</v>
      </c>
      <c r="BH81">
        <f>VLOOKUP(A81,[57]july!$A$66:$C$124,3,0)</f>
        <v>638965</v>
      </c>
      <c r="BI81">
        <f>VLOOKUP(A81,[58]aug!$A$52:$C$109,3,0)</f>
        <v>554101</v>
      </c>
      <c r="BJ81">
        <f>VLOOKUP(A81,[59]sept!$A$69:$C$125,3,0)</f>
        <v>726622</v>
      </c>
      <c r="BK81">
        <f>VLOOKUP(A81,[60]oct!$A$57:$C$112,3,0)</f>
        <v>603237</v>
      </c>
      <c r="BL81">
        <f>VLOOKUP(A81,[61]nov!$A$35:$C$89,3,0)</f>
        <v>722821</v>
      </c>
      <c r="BM81">
        <f>VLOOKUP(A81,[62]dec!$A$58:$C$111,3,0)</f>
        <v>705034</v>
      </c>
      <c r="BN81">
        <f>VLOOKUP(A81,[63]jan!$A$88:$C$137,3,0)</f>
        <v>697108</v>
      </c>
      <c r="BO81">
        <f>VLOOKUP(A81,[64]feb!$A$60:$C$108,3,0)</f>
        <v>631356</v>
      </c>
      <c r="BP81">
        <f>VLOOKUP(A81,[65]mar!$A$48:$C$95,3,0)</f>
        <v>1483611</v>
      </c>
      <c r="BQ81">
        <f>VLOOKUP(A81,[66]apr!$A$57:$C$103,3,0)</f>
        <v>588972</v>
      </c>
      <c r="BR81">
        <f>VLOOKUP(A81,[67]may!$A$48:$C$93,3,0)</f>
        <v>1436398</v>
      </c>
      <c r="BS81">
        <f>VLOOKUP(A81,[68]june!$A$65:$C$109,3,0)</f>
        <v>1038765</v>
      </c>
      <c r="BT81">
        <f>VLOOKUP(A81,[69]july!$A$34:$C$77,3,0)</f>
        <v>567984</v>
      </c>
      <c r="BU81">
        <f>VLOOKUP(A81,[70]aug!$A$61:$C$103,3,0)</f>
        <v>1397211</v>
      </c>
      <c r="BV81">
        <f>VLOOKUP(A81,[71]sept!$A$34:$C$75,3,0)</f>
        <v>662071</v>
      </c>
      <c r="BW81">
        <f>VLOOKUP(A81,[72]oct!$A$57:$C$97,3,0)</f>
        <v>705402</v>
      </c>
      <c r="BX81">
        <f>VLOOKUP(A81,[73]nov!$A$56:$C$95,3,0)</f>
        <v>662426</v>
      </c>
      <c r="BY81">
        <f>VLOOKUP(A81,[74]dec!$A$34:$C$72,3,0)</f>
        <v>577688</v>
      </c>
      <c r="BZ81">
        <f>VLOOKUP(A81,[75]jan!$A$60:$C$94,3,0)</f>
        <v>494050</v>
      </c>
      <c r="CA81">
        <f>VLOOKUP(A81,[76]feb!$A$33:$C$66,3,0)</f>
        <v>572173</v>
      </c>
      <c r="CB81">
        <f>VLOOKUP(A81,[77]mar!$A$60:$C$93,3,0)</f>
        <v>866482</v>
      </c>
      <c r="CC81">
        <f>VLOOKUP(A81,[78]apr!$A$62:$C$93,3,0)</f>
        <v>1018119</v>
      </c>
      <c r="CD81">
        <f>VLOOKUP(A81,[79]may!$A$46:$C$76,3,0)</f>
        <v>867177</v>
      </c>
      <c r="CE81">
        <f>VLOOKUP(A81,[80]june!$A$60:$C$89,3,0)</f>
        <v>1395413</v>
      </c>
      <c r="CF81">
        <f>VLOOKUP(A81,[81]july!$A$47:$C$75,3,0)</f>
        <v>950585</v>
      </c>
      <c r="CG81">
        <f>VLOOKUP(A81,[82]aug!$A$65:$C$92,3,0)</f>
        <v>846698</v>
      </c>
      <c r="CH81">
        <f>VLOOKUP(A81,[83]sept!$A$60:$C$86,3,0)</f>
        <v>646185</v>
      </c>
      <c r="CI81">
        <f>VLOOKUP(A81,[84]oct!$A$66:$C$91,3,0)</f>
        <v>1150043</v>
      </c>
      <c r="CJ81">
        <f>VLOOKUP(A81,[85]nov!$A$45:$C$69,3,0)</f>
        <v>1082565</v>
      </c>
      <c r="CK81">
        <f>VLOOKUP(A81,[86]dec!$A$46:$C$69,3,0)</f>
        <v>1153903</v>
      </c>
      <c r="CL81">
        <f>VLOOKUP(A81,[87]jan!$A$49:$C$68,3,0)</f>
        <v>1615893</v>
      </c>
      <c r="CM81">
        <f>VLOOKUP(A81,[88]feb!$A$55:$C$73,3,0)</f>
        <v>1527813</v>
      </c>
      <c r="CN81">
        <f>VLOOKUP(A81,[89]march!$A$32:$C$49,3,0)</f>
        <v>2393207</v>
      </c>
      <c r="CO81">
        <f>VLOOKUP(A81,[90]apr!$A$32:$C$48,3,0)</f>
        <v>1693697</v>
      </c>
      <c r="CP81">
        <f>VLOOKUP(A81,[91]may!$A$32:$C$47,3,0)</f>
        <v>1786245</v>
      </c>
      <c r="CQ81">
        <f>VLOOKUP(A81,[92]june!$A$59:$C$73,3,0)</f>
        <v>1841845</v>
      </c>
      <c r="CR81">
        <f>VLOOKUP(A81,[93]july!$A$32:$C$45,3,0)</f>
        <v>2572135</v>
      </c>
      <c r="CS81">
        <f>VLOOKUP(A81,[94]aug!$A$82:$C$94,3,0)</f>
        <v>1985532</v>
      </c>
    </row>
    <row r="82" spans="1:106" x14ac:dyDescent="0.2">
      <c r="A82" s="10">
        <v>36770</v>
      </c>
      <c r="B82" s="1">
        <f>VLOOKUP(A82,'[1]1850-1930'!$A$648:$C$757,3,0)</f>
        <v>62465</v>
      </c>
      <c r="C82" s="1">
        <f>VLOOKUP($A82,'[2]1931-1950'!$A$648:$C$757,3,0)</f>
        <v>19198243</v>
      </c>
      <c r="D82" s="1">
        <f>VLOOKUP(A82,'[3]1951-1956'!$A$648:$C$757,3,0)</f>
        <v>7940052</v>
      </c>
      <c r="E82" s="1">
        <f>VLOOKUP(A82,'[4]1957-1960'!$A$648:$C$757,3,0)</f>
        <v>4165652</v>
      </c>
      <c r="F82" s="13">
        <f>VLOOKUP(A82,'[5]1961-1965'!$A$600:$C$709,3,0)</f>
        <v>6897037</v>
      </c>
      <c r="G82" s="1">
        <f>VLOOKUP(A82,'[6]1966-1968'!$A$520:$C$629,3,0)</f>
        <v>5941951</v>
      </c>
      <c r="H82" s="1">
        <f>VLOOKUP(A82,'[7]1969-1970'!$A$472:$C$581,3,0)</f>
        <v>6432557</v>
      </c>
      <c r="I82" s="1">
        <f>VLOOKUP(A82,'[8]1971-1973'!$A$448:$C$557,3,0)</f>
        <v>4130403</v>
      </c>
      <c r="J82" s="1">
        <f>VLOOKUP(A82,'[9]1974-1977'!$A$402:$C$511,3,0)</f>
        <v>8634328</v>
      </c>
      <c r="K82" s="1">
        <f>VLOOKUP(A82,'[10]1978-1980'!$A$328:$C$437,3,0)</f>
        <v>5490982</v>
      </c>
      <c r="L82" s="1">
        <f>VLOOKUP(A82,'[11]1981-1983'!$A$285:$C$394,3,0)</f>
        <v>6022749</v>
      </c>
      <c r="M82" s="1">
        <f>VLOOKUP(A82,'[12]1984-1986'!$A$237:$C$346,3,0)</f>
        <v>4744887</v>
      </c>
      <c r="N82" s="1">
        <f>VLOOKUP(A82,'[13]1987-1990'!$A$215:$C$324,3,0)</f>
        <v>9119853</v>
      </c>
      <c r="O82" s="1">
        <f>VLOOKUP(A82,'[14]1991-1993'!$A$125:$C$234,3,0)</f>
        <v>6811101</v>
      </c>
      <c r="P82" s="1">
        <f t="shared" si="1"/>
        <v>95592260</v>
      </c>
      <c r="Q82" s="1"/>
      <c r="R82" s="1">
        <f>VLOOKUP(A82,[15]jan!$A$66:$C$175,3,0)</f>
        <v>869798</v>
      </c>
      <c r="S82" s="1">
        <f>VLOOKUP(A82,[16]feb!$A$72:$C$180,3,0)</f>
        <v>180257</v>
      </c>
      <c r="T82" s="1">
        <f>VLOOKUP(A82,[17]march!$A$58:$C$165,3,0)</f>
        <v>370444</v>
      </c>
      <c r="U82">
        <f>VLOOKUP(A82,[18]apr!$A$71:$C$177,3,0)</f>
        <v>358240</v>
      </c>
      <c r="V82" s="1">
        <f>VLOOKUP(A82,[19]may!$A$56:$D$161,3,0)</f>
        <v>324346</v>
      </c>
      <c r="W82">
        <f>VLOOKUP(A82,[20]june!$A$55:$C$159,3,0)</f>
        <v>257246</v>
      </c>
      <c r="X82">
        <f>VLOOKUP($A82,[21]july!$A$71:$C$174,3,0)</f>
        <v>345625</v>
      </c>
      <c r="Y82">
        <f>VLOOKUP($A82,[22]august!$A$55:$C$157,3,0)</f>
        <v>374630</v>
      </c>
      <c r="Z82">
        <f>VLOOKUP(A82,[23]sept!$A$59:$C$160,3,0)</f>
        <v>305959</v>
      </c>
      <c r="AA82">
        <f>VLOOKUP(A82,[24]oct!$A$54:$C$154,3,0)</f>
        <v>338292</v>
      </c>
      <c r="AB82">
        <f>VLOOKUP(A82,[25]nov!$A$55:$C$154,3,0)</f>
        <v>1836904</v>
      </c>
      <c r="AC82">
        <f>VLOOKUP(A82,[26]dec!$A$64:$C$162,3,0)</f>
        <v>305841</v>
      </c>
      <c r="AD82">
        <f>VLOOKUP(A82,[27]jan!$A$71:$C$165,3,0)</f>
        <v>411528</v>
      </c>
      <c r="AE82">
        <f>VLOOKUP(A82,[28]feb!$A$55:$C$148,3,0)</f>
        <v>341828</v>
      </c>
      <c r="AF82">
        <f>VLOOKUP(A82,[29]march!$A$62:$C$154,3,0)</f>
        <v>365724</v>
      </c>
      <c r="AG82">
        <f>VLOOKUP(A82,[30]apr!$A$66:$C$157,3,0)</f>
        <v>521297</v>
      </c>
      <c r="AH82">
        <f>VLOOKUP(A82,[31]may!$A$54:$C$144,3,0)</f>
        <v>428274</v>
      </c>
      <c r="AI82">
        <f>VLOOKUP(A82,[32]june!$A$63:$C$152,3,0)</f>
        <v>390245</v>
      </c>
      <c r="AJ82">
        <f>VLOOKUP(A82,[33]july!$A$64:$C$152,3,0)</f>
        <v>479316</v>
      </c>
      <c r="AK82">
        <f>VLOOKUP(A82,[34]august!$A$54:$C$141,3,0)</f>
        <v>381144</v>
      </c>
      <c r="AL82">
        <f>VLOOKUP(A82,[35]sept!$A$55:$C$141,3,0)</f>
        <v>340919</v>
      </c>
      <c r="AM82">
        <f>VLOOKUP(A82,[36]oct!$A$65:$C$150,3,0)</f>
        <v>733928</v>
      </c>
      <c r="AN82">
        <f>VLOOKUP(A82,[37]novemeber!$A$63:$C$147,3,0)</f>
        <v>542365</v>
      </c>
      <c r="AO82">
        <f>VLOOKUP(A82,[38]dec!$A$53:$C$136,3,0)</f>
        <v>297873</v>
      </c>
      <c r="AP82">
        <f>VLOOKUP(A82,[39]jan!$A$56:$C$135,3,0)</f>
        <v>556971</v>
      </c>
      <c r="AQ82">
        <f>VLOOKUP(A82,[40]feb!$A$80:$C$158,3,0)</f>
        <v>312945</v>
      </c>
      <c r="AR82">
        <f>VLOOKUP(A82,[41]march!$A$63:$C$140,3,0)</f>
        <v>544826</v>
      </c>
      <c r="AS82">
        <f>VLOOKUP(A82,[42]april!$A$64:$C$140,3,0)</f>
        <v>505505</v>
      </c>
      <c r="AT82">
        <f>VLOOKUP(A82,[43]may!$A$70:$C$145,3,0)</f>
        <v>563578</v>
      </c>
      <c r="AU82">
        <f>VLOOKUP(A82,[44]june!$A$70:$C$144,3,0)</f>
        <v>479106</v>
      </c>
      <c r="AV82">
        <f>VLOOKUP(A82,[45]july!$A$65:$C$138,3,0)</f>
        <v>402333</v>
      </c>
      <c r="AW82">
        <f>VLOOKUP(A82,[46]aug!$A$66:$C$138,3,0)</f>
        <v>574335</v>
      </c>
      <c r="AX82">
        <f>VLOOKUP(A82,[47]sept!$A$59:$C$130,3,0)</f>
        <v>701040</v>
      </c>
      <c r="AY82">
        <f>VLOOKUP(A82,[48]oct!$A$63:$C$133,3,0)</f>
        <v>592664</v>
      </c>
      <c r="AZ82">
        <f>VLOOKUP(A82,[49]nov!$A$62:$C$131,3,0)</f>
        <v>562514</v>
      </c>
      <c r="BA82">
        <f>VLOOKUP(A82,[50]dec!$A$64:$C$132,3,0)</f>
        <v>645617</v>
      </c>
      <c r="BB82">
        <f>VLOOKUP(A82,[51]jan!$A$72:$C$136,3,0)</f>
        <v>360531</v>
      </c>
      <c r="BC82">
        <f>VLOOKUP(A82,[52]feb!$A$69:$C$132,3,0)</f>
        <v>510117</v>
      </c>
      <c r="BD82">
        <f>VLOOKUP(A82,[53]mar!$A$68:$C$130,3,0)</f>
        <v>670123</v>
      </c>
      <c r="BE82">
        <f>VLOOKUP(A82,[54]apr!$A$69:$C$130,3,0)</f>
        <v>839697</v>
      </c>
      <c r="BF82">
        <f>VLOOKUP(A82,[55]may!$A$145:$C$205,3,0)</f>
        <v>599089</v>
      </c>
      <c r="BG82">
        <f>VLOOKUP(A82,[56]june!$A$49:$C$108,3,0)</f>
        <v>807238</v>
      </c>
      <c r="BH82">
        <f>VLOOKUP(A82,[57]july!$A$66:$C$124,3,0)</f>
        <v>608980</v>
      </c>
      <c r="BI82">
        <f>VLOOKUP(A82,[58]aug!$A$52:$C$109,3,0)</f>
        <v>542530</v>
      </c>
      <c r="BJ82">
        <f>VLOOKUP(A82,[59]sept!$A$69:$C$125,3,0)</f>
        <v>673269</v>
      </c>
      <c r="BK82">
        <f>VLOOKUP(A82,[60]oct!$A$57:$C$112,3,0)</f>
        <v>566840</v>
      </c>
      <c r="BL82">
        <f>VLOOKUP(A82,[61]nov!$A$35:$C$89,3,0)</f>
        <v>687679</v>
      </c>
      <c r="BM82">
        <f>VLOOKUP(A82,[62]dec!$A$58:$C$111,3,0)</f>
        <v>706578</v>
      </c>
      <c r="BN82">
        <f>VLOOKUP(A82,[63]jan!$A$88:$C$137,3,0)</f>
        <v>681145</v>
      </c>
      <c r="BO82">
        <f>VLOOKUP(A82,[64]feb!$A$60:$C$108,3,0)</f>
        <v>633009</v>
      </c>
      <c r="BP82">
        <f>VLOOKUP(A82,[65]mar!$A$48:$C$95,3,0)</f>
        <v>1443057</v>
      </c>
      <c r="BQ82">
        <f>VLOOKUP(A82,[66]apr!$A$57:$C$103,3,0)</f>
        <v>589365</v>
      </c>
      <c r="BR82">
        <f>VLOOKUP(A82,[67]may!$A$48:$C$93,3,0)</f>
        <v>1349218</v>
      </c>
      <c r="BS82">
        <f>VLOOKUP(A82,[68]june!$A$65:$C$109,3,0)</f>
        <v>950584</v>
      </c>
      <c r="BT82">
        <f>VLOOKUP(A82,[69]july!$A$34:$C$77,3,0)</f>
        <v>554823</v>
      </c>
      <c r="BU82">
        <f>VLOOKUP(A82,[70]aug!$A$61:$C$103,3,0)</f>
        <v>1381792</v>
      </c>
      <c r="BV82">
        <f>VLOOKUP(A82,[71]sept!$A$34:$C$75,3,0)</f>
        <v>651731</v>
      </c>
      <c r="BW82">
        <f>VLOOKUP(A82,[72]oct!$A$57:$C$97,3,0)</f>
        <v>771715</v>
      </c>
      <c r="BX82">
        <f>VLOOKUP(A82,[73]nov!$A$56:$C$95,3,0)</f>
        <v>608454</v>
      </c>
      <c r="BY82">
        <f>VLOOKUP(A82,[74]dec!$A$34:$C$72,3,0)</f>
        <v>574303</v>
      </c>
      <c r="BZ82">
        <f>VLOOKUP(A82,[75]jan!$A$60:$C$94,3,0)</f>
        <v>470181</v>
      </c>
      <c r="CA82">
        <f>VLOOKUP(A82,[76]feb!$A$33:$C$66,3,0)</f>
        <v>513636</v>
      </c>
      <c r="CB82">
        <f>VLOOKUP(A82,[77]mar!$A$60:$C$93,3,0)</f>
        <v>844725</v>
      </c>
      <c r="CC82">
        <f>VLOOKUP(A82,[78]apr!$A$62:$C$93,3,0)</f>
        <v>890069</v>
      </c>
      <c r="CD82">
        <f>VLOOKUP(A82,[79]may!$A$46:$C$76,3,0)</f>
        <v>845910</v>
      </c>
      <c r="CE82">
        <f>VLOOKUP(A82,[80]june!$A$60:$C$89,3,0)</f>
        <v>1307488</v>
      </c>
      <c r="CF82">
        <f>VLOOKUP(A82,[81]july!$A$47:$C$75,3,0)</f>
        <v>974358</v>
      </c>
      <c r="CG82">
        <f>VLOOKUP(A82,[82]aug!$A$65:$C$92,3,0)</f>
        <v>861082</v>
      </c>
      <c r="CH82">
        <f>VLOOKUP(A82,[83]sept!$A$60:$C$86,3,0)</f>
        <v>492337</v>
      </c>
      <c r="CI82">
        <f>VLOOKUP(A82,[84]oct!$A$66:$C$91,3,0)</f>
        <v>858253</v>
      </c>
      <c r="CJ82">
        <f>VLOOKUP(A82,[85]nov!$A$45:$C$69,3,0)</f>
        <v>922602</v>
      </c>
      <c r="CK82">
        <f>VLOOKUP(A82,[86]dec!$A$46:$C$69,3,0)</f>
        <v>1072265</v>
      </c>
      <c r="CL82">
        <f>VLOOKUP(A82,[87]jan!$A$49:$C$68,3,0)</f>
        <v>1483632</v>
      </c>
      <c r="CM82">
        <f>VLOOKUP(A82,[88]feb!$A$55:$C$73,3,0)</f>
        <v>1481338</v>
      </c>
      <c r="CN82">
        <f>VLOOKUP(A82,[89]march!$A$32:$C$49,3,0)</f>
        <v>2261263</v>
      </c>
      <c r="CO82">
        <f>VLOOKUP(A82,[90]apr!$A$32:$C$48,3,0)</f>
        <v>1499738</v>
      </c>
      <c r="CP82">
        <f>VLOOKUP(A82,[91]may!$A$32:$C$47,3,0)</f>
        <v>1518704</v>
      </c>
      <c r="CQ82">
        <f>VLOOKUP(A82,[92]june!$A$59:$C$73,3,0)</f>
        <v>1858919</v>
      </c>
      <c r="CR82">
        <f>VLOOKUP(A82,[93]july!$A$32:$C$45,3,0)</f>
        <v>2313334</v>
      </c>
      <c r="CS82">
        <f>VLOOKUP(A82,[94]aug!$A$82:$C$94,3,0)</f>
        <v>3543309</v>
      </c>
      <c r="CT82">
        <f>VLOOKUP(A82,[95]sept!$A$49:$C$60,3,0)</f>
        <v>1728881</v>
      </c>
    </row>
    <row r="83" spans="1:106" x14ac:dyDescent="0.2">
      <c r="A83" s="10">
        <v>36800</v>
      </c>
      <c r="B83" s="1">
        <f>VLOOKUP(A83,'[1]1850-1930'!$A$648:$C$757,3,0)</f>
        <v>80538</v>
      </c>
      <c r="C83" s="1">
        <f>VLOOKUP($A83,'[2]1931-1950'!$A$648:$C$757,3,0)</f>
        <v>19360738</v>
      </c>
      <c r="D83" s="1">
        <f>VLOOKUP(A83,'[3]1951-1956'!$A$648:$C$757,3,0)</f>
        <v>7030808</v>
      </c>
      <c r="E83" s="1">
        <f>VLOOKUP(A83,'[4]1957-1960'!$A$648:$C$757,3,0)</f>
        <v>3998373</v>
      </c>
      <c r="F83" s="13">
        <f>VLOOKUP(A83,'[5]1961-1965'!$A$600:$C$709,3,0)</f>
        <v>6209249</v>
      </c>
      <c r="G83" s="1">
        <f>VLOOKUP(A83,'[6]1966-1968'!$A$520:$C$629,3,0)</f>
        <v>5384396</v>
      </c>
      <c r="H83" s="1">
        <f>VLOOKUP(A83,'[7]1969-1970'!$A$472:$C$581,3,0)</f>
        <v>6398757</v>
      </c>
      <c r="I83" s="1">
        <f>VLOOKUP(A83,'[8]1971-1973'!$A$448:$C$557,3,0)</f>
        <v>3984979</v>
      </c>
      <c r="J83" s="1">
        <f>VLOOKUP(A83,'[9]1974-1977'!$A$402:$C$511,3,0)</f>
        <v>8625050</v>
      </c>
      <c r="K83" s="1">
        <f>VLOOKUP(A83,'[10]1978-1980'!$A$328:$C$437,3,0)</f>
        <v>5533687</v>
      </c>
      <c r="L83" s="1">
        <f>VLOOKUP(A83,'[11]1981-1983'!$A$285:$C$394,3,0)</f>
        <v>6033956</v>
      </c>
      <c r="M83" s="1">
        <f>VLOOKUP(A83,'[12]1984-1986'!$A$237:$C$346,3,0)</f>
        <v>4791049</v>
      </c>
      <c r="N83" s="1">
        <f>VLOOKUP(A83,'[13]1987-1990'!$A$215:$C$324,3,0)</f>
        <v>9073266</v>
      </c>
      <c r="O83" s="1">
        <f>VLOOKUP(A83,'[14]1991-1993'!$A$125:$C$234,3,0)</f>
        <v>6931075</v>
      </c>
      <c r="P83" s="1">
        <f t="shared" si="1"/>
        <v>93435921</v>
      </c>
      <c r="Q83" s="1"/>
      <c r="R83" s="1">
        <f>VLOOKUP(A83,[15]jan!$A$66:$C$175,3,0)</f>
        <v>937036</v>
      </c>
      <c r="S83" s="1">
        <f>VLOOKUP(A83,[16]feb!$A$72:$C$180,3,0)</f>
        <v>173637</v>
      </c>
      <c r="T83" s="1">
        <f>VLOOKUP(A83,[17]march!$A$58:$C$165,3,0)</f>
        <v>359054</v>
      </c>
      <c r="U83">
        <f>VLOOKUP(A83,[18]apr!$A$71:$C$177,3,0)</f>
        <v>350444</v>
      </c>
      <c r="V83" s="1">
        <f>VLOOKUP(A83,[19]may!$A$56:$D$161,3,0)</f>
        <v>342201</v>
      </c>
      <c r="W83">
        <f>VLOOKUP(A83,[20]june!$A$55:$C$159,3,0)</f>
        <v>253683</v>
      </c>
      <c r="X83">
        <f>VLOOKUP($A83,[21]july!$A$71:$C$174,3,0)</f>
        <v>322022</v>
      </c>
      <c r="Y83">
        <f>VLOOKUP($A83,[22]august!$A$55:$C$157,3,0)</f>
        <v>377802</v>
      </c>
      <c r="Z83">
        <f>VLOOKUP(A83,[23]sept!$A$59:$C$160,3,0)</f>
        <v>311327</v>
      </c>
      <c r="AA83">
        <f>VLOOKUP(A83,[24]oct!$A$54:$C$154,3,0)</f>
        <v>334708</v>
      </c>
      <c r="AB83">
        <f>VLOOKUP(A83,[25]nov!$A$55:$C$154,3,0)</f>
        <v>1877744</v>
      </c>
      <c r="AC83">
        <f>VLOOKUP(A83,[26]dec!$A$64:$C$162,3,0)</f>
        <v>309310</v>
      </c>
      <c r="AD83">
        <f>VLOOKUP(A83,[27]jan!$A$71:$C$165,3,0)</f>
        <v>411528</v>
      </c>
      <c r="AE83">
        <f>VLOOKUP(A83,[28]feb!$A$55:$C$148,3,0)</f>
        <v>1001364</v>
      </c>
      <c r="AF83">
        <f>VLOOKUP(A83,[29]march!$A$62:$C$154,3,0)</f>
        <v>355483</v>
      </c>
      <c r="AG83">
        <f>VLOOKUP(A83,[30]apr!$A$66:$C$157,3,0)</f>
        <v>511644</v>
      </c>
      <c r="AH83">
        <f>VLOOKUP(A83,[31]may!$A$54:$C$144,3,0)</f>
        <v>364610</v>
      </c>
      <c r="AI83">
        <f>VLOOKUP(A83,[32]june!$A$63:$C$152,3,0)</f>
        <v>326394</v>
      </c>
      <c r="AJ83">
        <f>VLOOKUP(A83,[33]july!$A$64:$C$152,3,0)</f>
        <v>404020</v>
      </c>
      <c r="AK83">
        <f>VLOOKUP(A83,[34]august!$A$54:$C$141,3,0)</f>
        <v>623910</v>
      </c>
      <c r="AL83">
        <f>VLOOKUP(A83,[35]sept!$A$55:$C$141,3,0)</f>
        <v>349726</v>
      </c>
      <c r="AM83">
        <f>VLOOKUP(A83,[36]oct!$A$65:$C$150,3,0)</f>
        <v>728029</v>
      </c>
      <c r="AN83">
        <f>VLOOKUP(A83,[37]novemeber!$A$63:$C$147,3,0)</f>
        <v>569539</v>
      </c>
      <c r="AO83">
        <f>VLOOKUP(A83,[38]dec!$A$53:$C$136,3,0)</f>
        <v>297813</v>
      </c>
      <c r="AP83">
        <f>VLOOKUP(A83,[39]jan!$A$56:$C$135,3,0)</f>
        <v>432053</v>
      </c>
      <c r="AQ83">
        <f>VLOOKUP(A83,[40]feb!$A$80:$C$158,3,0)</f>
        <v>303724</v>
      </c>
      <c r="AR83">
        <f>VLOOKUP(A83,[41]march!$A$63:$C$140,3,0)</f>
        <v>515093</v>
      </c>
      <c r="AS83">
        <f>VLOOKUP(A83,[42]april!$A$64:$C$140,3,0)</f>
        <v>537270</v>
      </c>
      <c r="AT83">
        <f>VLOOKUP(A83,[43]may!$A$70:$C$145,3,0)</f>
        <v>569395</v>
      </c>
      <c r="AU83">
        <f>VLOOKUP(A83,[44]june!$A$70:$C$144,3,0)</f>
        <v>445711</v>
      </c>
      <c r="AV83">
        <f>VLOOKUP(A83,[45]july!$A$65:$C$138,3,0)</f>
        <v>420265</v>
      </c>
      <c r="AW83">
        <f>VLOOKUP(A83,[46]aug!$A$66:$C$138,3,0)</f>
        <v>589237</v>
      </c>
      <c r="AX83">
        <f>VLOOKUP(A83,[47]sept!$A$59:$C$130,3,0)</f>
        <v>708664</v>
      </c>
      <c r="AY83">
        <f>VLOOKUP(A83,[48]oct!$A$63:$C$133,3,0)</f>
        <v>564874</v>
      </c>
      <c r="AZ83">
        <f>VLOOKUP(A83,[49]nov!$A$62:$C$131,3,0)</f>
        <v>549127</v>
      </c>
      <c r="BA83">
        <f>VLOOKUP(A83,[50]dec!$A$64:$C$132,3,0)</f>
        <v>650901</v>
      </c>
      <c r="BB83">
        <f>VLOOKUP(A83,[51]jan!$A$72:$C$136,3,0)</f>
        <v>359592</v>
      </c>
      <c r="BC83">
        <f>VLOOKUP(A83,[52]feb!$A$69:$C$132,3,0)</f>
        <v>480943</v>
      </c>
      <c r="BD83">
        <f>VLOOKUP(A83,[53]mar!$A$68:$C$130,3,0)</f>
        <v>568420</v>
      </c>
      <c r="BE83">
        <f>VLOOKUP(A83,[54]apr!$A$69:$C$130,3,0)</f>
        <v>806875</v>
      </c>
      <c r="BF83">
        <f>VLOOKUP(A83,[55]may!$A$145:$C$205,3,0)</f>
        <v>588166</v>
      </c>
      <c r="BG83">
        <f>VLOOKUP(A83,[56]june!$A$49:$C$108,3,0)</f>
        <v>824262</v>
      </c>
      <c r="BH83">
        <f>VLOOKUP(A83,[57]july!$A$66:$C$124,3,0)</f>
        <v>633840</v>
      </c>
      <c r="BI83">
        <f>VLOOKUP(A83,[58]aug!$A$52:$C$109,3,0)</f>
        <v>552354</v>
      </c>
      <c r="BJ83">
        <f>VLOOKUP(A83,[59]sept!$A$69:$C$125,3,0)</f>
        <v>671177</v>
      </c>
      <c r="BK83">
        <f>VLOOKUP(A83,[60]oct!$A$57:$C$112,3,0)</f>
        <v>545229</v>
      </c>
      <c r="BL83">
        <f>VLOOKUP(A83,[61]nov!$A$35:$C$89,3,0)</f>
        <v>686483</v>
      </c>
      <c r="BM83">
        <f>VLOOKUP(A83,[62]dec!$A$58:$C$111,3,0)</f>
        <v>688891</v>
      </c>
      <c r="BN83">
        <f>VLOOKUP(A83,[63]jan!$A$88:$C$137,3,0)</f>
        <v>638250</v>
      </c>
      <c r="BO83">
        <f>VLOOKUP(A83,[64]feb!$A$60:$C$108,3,0)</f>
        <v>595698</v>
      </c>
      <c r="BP83">
        <f>VLOOKUP(A83,[65]mar!$A$48:$C$95,3,0)</f>
        <v>1521484</v>
      </c>
      <c r="BQ83">
        <f>VLOOKUP(A83,[66]apr!$A$57:$C$103,3,0)</f>
        <v>539378</v>
      </c>
      <c r="BR83">
        <f>VLOOKUP(A83,[67]may!$A$48:$C$93,3,0)</f>
        <v>1148451</v>
      </c>
      <c r="BS83">
        <f>VLOOKUP(A83,[68]june!$A$65:$C$109,3,0)</f>
        <v>708230</v>
      </c>
      <c r="BT83">
        <f>VLOOKUP(A83,[69]july!$A$34:$C$77,3,0)</f>
        <v>492483</v>
      </c>
      <c r="BU83">
        <f>VLOOKUP(A83,[70]aug!$A$61:$C$103,3,0)</f>
        <v>1562627</v>
      </c>
      <c r="BV83">
        <f>VLOOKUP(A83,[71]sept!$A$34:$C$75,3,0)</f>
        <v>606821</v>
      </c>
      <c r="BW83">
        <f>VLOOKUP(A83,[72]oct!$A$57:$C$97,3,0)</f>
        <v>799206</v>
      </c>
      <c r="BX83">
        <f>VLOOKUP(A83,[73]nov!$A$56:$C$95,3,0)</f>
        <v>556091</v>
      </c>
      <c r="BY83">
        <f>VLOOKUP(A83,[74]dec!$A$34:$C$72,3,0)</f>
        <v>552116</v>
      </c>
      <c r="BZ83">
        <f>VLOOKUP(A83,[75]jan!$A$60:$C$94,3,0)</f>
        <v>485703</v>
      </c>
      <c r="CA83">
        <f>VLOOKUP(A83,[76]feb!$A$33:$C$66,3,0)</f>
        <v>497103</v>
      </c>
      <c r="CB83">
        <f>VLOOKUP(A83,[77]mar!$A$60:$C$93,3,0)</f>
        <v>814826</v>
      </c>
      <c r="CC83">
        <f>VLOOKUP(A83,[78]apr!$A$62:$C$93,3,0)</f>
        <v>874914</v>
      </c>
      <c r="CD83">
        <f>VLOOKUP(A83,[79]may!$A$46:$C$76,3,0)</f>
        <v>840077</v>
      </c>
      <c r="CE83">
        <f>VLOOKUP(A83,[80]june!$A$60:$C$89,3,0)</f>
        <v>1255446</v>
      </c>
      <c r="CF83">
        <f>VLOOKUP(A83,[81]july!$A$47:$C$75,3,0)</f>
        <v>890183</v>
      </c>
      <c r="CG83">
        <f>VLOOKUP(A83,[82]aug!$A$65:$C$92,3,0)</f>
        <v>715170</v>
      </c>
      <c r="CH83">
        <f>VLOOKUP(A83,[83]sept!$A$60:$C$86,3,0)</f>
        <v>471063</v>
      </c>
      <c r="CI83">
        <f>VLOOKUP(A83,[84]oct!$A$66:$C$91,3,0)</f>
        <v>860332</v>
      </c>
      <c r="CJ83">
        <f>VLOOKUP(A83,[85]nov!$A$45:$C$69,3,0)</f>
        <v>923995</v>
      </c>
      <c r="CK83">
        <f>VLOOKUP(A83,[86]dec!$A$46:$C$69,3,0)</f>
        <v>1031990</v>
      </c>
      <c r="CL83">
        <f>VLOOKUP(A83,[87]jan!$A$49:$C$68,3,0)</f>
        <v>1463838</v>
      </c>
      <c r="CM83">
        <f>VLOOKUP(A83,[88]feb!$A$55:$C$73,3,0)</f>
        <v>1345811</v>
      </c>
      <c r="CN83">
        <f>VLOOKUP(A83,[89]march!$A$32:$C$49,3,0)</f>
        <v>2089523</v>
      </c>
      <c r="CO83">
        <f>VLOOKUP(A83,[90]apr!$A$32:$C$48,3,0)</f>
        <v>1317501</v>
      </c>
      <c r="CP83">
        <f>VLOOKUP(A83,[91]may!$A$32:$C$47,3,0)</f>
        <v>1528888</v>
      </c>
      <c r="CQ83">
        <f>VLOOKUP(A83,[92]june!$A$59:$C$73,3,0)</f>
        <v>1572636</v>
      </c>
      <c r="CR83">
        <f>VLOOKUP(A83,[93]july!$A$32:$C$45,3,0)</f>
        <v>1970244</v>
      </c>
      <c r="CS83">
        <f>VLOOKUP(A83,[94]aug!$A$82:$C$94,3,0)</f>
        <v>3104185</v>
      </c>
      <c r="CT83">
        <f>VLOOKUP(A83,[95]sept!$A$49:$C$60,3,0)</f>
        <v>2194749</v>
      </c>
      <c r="CU83">
        <f>VLOOKUP(A83,[96]oct!$A$56:$C$66,3,0)</f>
        <v>1488054</v>
      </c>
    </row>
    <row r="84" spans="1:106" x14ac:dyDescent="0.2">
      <c r="A84" s="10">
        <v>36831</v>
      </c>
      <c r="B84" s="1">
        <f>VLOOKUP(A84,'[1]1850-1930'!$A$648:$C$757,3,0)</f>
        <v>56101</v>
      </c>
      <c r="C84" s="1">
        <f>VLOOKUP($A84,'[2]1931-1950'!$A$648:$C$757,3,0)</f>
        <v>19307970</v>
      </c>
      <c r="D84" s="1">
        <f>VLOOKUP(A84,'[3]1951-1956'!$A$648:$C$757,3,0)</f>
        <v>7039051</v>
      </c>
      <c r="E84" s="1">
        <f>VLOOKUP(A84,'[4]1957-1960'!$A$648:$C$757,3,0)</f>
        <v>3710934</v>
      </c>
      <c r="F84" s="13">
        <f>VLOOKUP(A84,'[5]1961-1965'!$A$600:$C$709,3,0)</f>
        <v>6587826</v>
      </c>
      <c r="G84" s="1">
        <f>VLOOKUP(A84,'[6]1966-1968'!$A$520:$C$629,3,0)</f>
        <v>5717114</v>
      </c>
      <c r="H84" s="1">
        <f>VLOOKUP(A84,'[7]1969-1970'!$A$472:$C$581,3,0)</f>
        <v>6434958</v>
      </c>
      <c r="I84" s="1">
        <f>VLOOKUP(A84,'[8]1971-1973'!$A$448:$C$557,3,0)</f>
        <v>3932619</v>
      </c>
      <c r="J84" s="1">
        <f>VLOOKUP(A84,'[9]1974-1977'!$A$402:$C$511,3,0)</f>
        <v>8061068</v>
      </c>
      <c r="K84" s="1">
        <f>VLOOKUP(A84,'[10]1978-1980'!$A$328:$C$437,3,0)</f>
        <v>5428845</v>
      </c>
      <c r="L84" s="1">
        <f>VLOOKUP(A84,'[11]1981-1983'!$A$285:$C$394,3,0)</f>
        <v>5668631</v>
      </c>
      <c r="M84" s="1">
        <f>VLOOKUP(A84,'[12]1984-1986'!$A$237:$C$346,3,0)</f>
        <v>4557108</v>
      </c>
      <c r="N84" s="1">
        <f>VLOOKUP(A84,'[13]1987-1990'!$A$215:$C$324,3,0)</f>
        <v>8738504</v>
      </c>
      <c r="O84" s="1">
        <f>VLOOKUP(A84,'[14]1991-1993'!$A$125:$C$234,3,0)</f>
        <v>6519114</v>
      </c>
      <c r="P84" s="1">
        <f t="shared" si="1"/>
        <v>91759843</v>
      </c>
      <c r="Q84" s="1"/>
      <c r="R84" s="1">
        <f>VLOOKUP(A84,[15]jan!$A$66:$C$175,3,0)</f>
        <v>878311</v>
      </c>
      <c r="S84" s="1">
        <f>VLOOKUP(A84,[16]feb!$A$72:$C$180,3,0)</f>
        <v>174831</v>
      </c>
      <c r="T84" s="1">
        <f>VLOOKUP(A84,[17]march!$A$58:$C$165,3,0)</f>
        <v>342814</v>
      </c>
      <c r="U84">
        <f>VLOOKUP(A84,[18]apr!$A$71:$C$177,3,0)</f>
        <v>332683</v>
      </c>
      <c r="V84" s="1">
        <f>VLOOKUP(A84,[19]may!$A$56:$D$161,3,0)</f>
        <v>308616</v>
      </c>
      <c r="W84">
        <f>VLOOKUP(A84,[20]june!$A$55:$C$159,3,0)</f>
        <v>241146</v>
      </c>
      <c r="X84">
        <f>VLOOKUP($A84,[21]july!$A$71:$C$174,3,0)</f>
        <v>293006</v>
      </c>
      <c r="Y84">
        <f>VLOOKUP($A84,[22]august!$A$55:$C$157,3,0)</f>
        <v>361618</v>
      </c>
      <c r="Z84">
        <f>VLOOKUP(A84,[23]sept!$A$59:$C$160,3,0)</f>
        <v>301386</v>
      </c>
      <c r="AA84">
        <f>VLOOKUP(A84,[24]oct!$A$54:$C$154,3,0)</f>
        <v>323997</v>
      </c>
      <c r="AB84">
        <f>VLOOKUP(A84,[25]nov!$A$55:$C$154,3,0)</f>
        <v>1920791</v>
      </c>
      <c r="AC84">
        <f>VLOOKUP(A84,[26]dec!$A$64:$C$162,3,0)</f>
        <v>335832</v>
      </c>
      <c r="AD84">
        <f>VLOOKUP(A84,[27]jan!$A$71:$C$165,3,0)</f>
        <v>389709</v>
      </c>
      <c r="AE84">
        <f>VLOOKUP(A84,[28]feb!$A$55:$C$148,3,0)</f>
        <v>317138</v>
      </c>
      <c r="AF84">
        <f>VLOOKUP(A84,[29]march!$A$62:$C$154,3,0)</f>
        <v>327216</v>
      </c>
      <c r="AG84">
        <f>VLOOKUP(A84,[30]apr!$A$66:$C$157,3,0)</f>
        <v>457720</v>
      </c>
      <c r="AH84">
        <f>VLOOKUP(A84,[31]may!$A$54:$C$144,3,0)</f>
        <v>352597</v>
      </c>
      <c r="AI84">
        <f>VLOOKUP(A84,[32]june!$A$63:$C$152,3,0)</f>
        <v>342794</v>
      </c>
      <c r="AJ84">
        <f>VLOOKUP(A84,[33]july!$A$64:$C$152,3,0)</f>
        <v>380766</v>
      </c>
      <c r="AK84">
        <f>VLOOKUP(A84,[34]august!$A$54:$C$141,3,0)</f>
        <v>488621</v>
      </c>
      <c r="AL84">
        <f>VLOOKUP(A84,[35]sept!$A$55:$C$141,3,0)</f>
        <v>325201</v>
      </c>
      <c r="AM84">
        <f>VLOOKUP(A84,[36]oct!$A$65:$C$150,3,0)</f>
        <v>663311</v>
      </c>
      <c r="AN84">
        <f>VLOOKUP(A84,[37]novemeber!$A$63:$C$147,3,0)</f>
        <v>542027</v>
      </c>
      <c r="AO84">
        <f>VLOOKUP(A84,[38]dec!$A$53:$C$136,3,0)</f>
        <v>282123</v>
      </c>
      <c r="AP84">
        <f>VLOOKUP(A84,[39]jan!$A$56:$C$135,3,0)</f>
        <v>404261</v>
      </c>
      <c r="AQ84">
        <f>VLOOKUP(A84,[40]feb!$A$80:$C$158,3,0)</f>
        <v>283447</v>
      </c>
      <c r="AR84">
        <f>VLOOKUP(A84,[41]march!$A$63:$C$140,3,0)</f>
        <v>478172</v>
      </c>
      <c r="AS84">
        <f>VLOOKUP(A84,[42]april!$A$64:$C$140,3,0)</f>
        <v>549489</v>
      </c>
      <c r="AT84">
        <f>VLOOKUP(A84,[43]may!$A$70:$C$145,3,0)</f>
        <v>518620</v>
      </c>
      <c r="AU84">
        <f>VLOOKUP(A84,[44]june!$A$70:$C$144,3,0)</f>
        <v>455435</v>
      </c>
      <c r="AV84">
        <f>VLOOKUP(A84,[45]july!$A$65:$C$138,3,0)</f>
        <v>368011</v>
      </c>
      <c r="AW84">
        <f>VLOOKUP(A84,[46]aug!$A$66:$C$138,3,0)</f>
        <v>558226</v>
      </c>
      <c r="AX84">
        <f>VLOOKUP(A84,[47]sept!$A$59:$C$130,3,0)</f>
        <v>643679</v>
      </c>
      <c r="AY84">
        <f>VLOOKUP(A84,[48]oct!$A$63:$C$133,3,0)</f>
        <v>542232</v>
      </c>
      <c r="AZ84">
        <f>VLOOKUP(A84,[49]nov!$A$62:$C$131,3,0)</f>
        <v>499556</v>
      </c>
      <c r="BA84">
        <f>VLOOKUP(A84,[50]dec!$A$64:$C$132,3,0)</f>
        <v>611122</v>
      </c>
      <c r="BB84">
        <f>VLOOKUP(A84,[51]jan!$A$72:$C$136,3,0)</f>
        <v>336748</v>
      </c>
      <c r="BC84">
        <f>VLOOKUP(A84,[52]feb!$A$69:$C$132,3,0)</f>
        <v>442985</v>
      </c>
      <c r="BD84">
        <f>VLOOKUP(A84,[53]mar!$A$68:$C$130,3,0)</f>
        <v>573257</v>
      </c>
      <c r="BE84">
        <f>VLOOKUP(A84,[54]apr!$A$69:$C$130,3,0)</f>
        <v>906259</v>
      </c>
      <c r="BF84">
        <f>VLOOKUP(A84,[55]may!$A$145:$C$205,3,0)</f>
        <v>534861</v>
      </c>
      <c r="BG84">
        <f>VLOOKUP(A84,[56]june!$A$49:$C$108,3,0)</f>
        <v>753908</v>
      </c>
      <c r="BH84">
        <f>VLOOKUP(A84,[57]july!$A$66:$C$124,3,0)</f>
        <v>580392</v>
      </c>
      <c r="BI84">
        <f>VLOOKUP(A84,[58]aug!$A$52:$C$109,3,0)</f>
        <v>529408</v>
      </c>
      <c r="BJ84">
        <f>VLOOKUP(A84,[59]sept!$A$69:$C$125,3,0)</f>
        <v>649419</v>
      </c>
      <c r="BK84">
        <f>VLOOKUP(A84,[60]oct!$A$57:$C$112,3,0)</f>
        <v>519834</v>
      </c>
      <c r="BL84">
        <f>VLOOKUP(A84,[61]nov!$A$35:$C$89,3,0)</f>
        <v>605276</v>
      </c>
      <c r="BM84">
        <f>VLOOKUP(A84,[62]dec!$A$58:$C$111,3,0)</f>
        <v>657597</v>
      </c>
      <c r="BN84">
        <f>VLOOKUP(A84,[63]jan!$A$88:$C$137,3,0)</f>
        <v>660367</v>
      </c>
      <c r="BO84">
        <f>VLOOKUP(A84,[64]feb!$A$60:$C$108,3,0)</f>
        <v>592270</v>
      </c>
      <c r="BP84">
        <f>VLOOKUP(A84,[65]mar!$A$48:$C$95,3,0)</f>
        <v>1519698</v>
      </c>
      <c r="BQ84">
        <f>VLOOKUP(A84,[66]apr!$A$57:$C$103,3,0)</f>
        <v>640235</v>
      </c>
      <c r="BR84">
        <f>VLOOKUP(A84,[67]may!$A$48:$C$93,3,0)</f>
        <v>1113472</v>
      </c>
      <c r="BS84">
        <f>VLOOKUP(A84,[68]june!$A$65:$C$109,3,0)</f>
        <v>940647</v>
      </c>
      <c r="BT84">
        <f>VLOOKUP(A84,[69]july!$A$34:$C$77,3,0)</f>
        <v>487978</v>
      </c>
      <c r="BU84">
        <f>VLOOKUP(A84,[70]aug!$A$61:$C$103,3,0)</f>
        <v>1386914</v>
      </c>
      <c r="BV84">
        <f>VLOOKUP(A84,[71]sept!$A$34:$C$75,3,0)</f>
        <v>536846</v>
      </c>
      <c r="BW84">
        <f>VLOOKUP(A84,[72]oct!$A$57:$C$97,3,0)</f>
        <v>709991</v>
      </c>
      <c r="BX84">
        <f>VLOOKUP(A84,[73]nov!$A$56:$C$95,3,0)</f>
        <v>514017</v>
      </c>
      <c r="BY84">
        <f>VLOOKUP(A84,[74]dec!$A$34:$C$72,3,0)</f>
        <v>571123</v>
      </c>
      <c r="BZ84">
        <f>VLOOKUP(A84,[75]jan!$A$60:$C$94,3,0)</f>
        <v>649452</v>
      </c>
      <c r="CA84">
        <f>VLOOKUP(A84,[76]feb!$A$33:$C$66,3,0)</f>
        <v>504814</v>
      </c>
      <c r="CB84">
        <f>VLOOKUP(A84,[77]mar!$A$60:$C$93,3,0)</f>
        <v>768335</v>
      </c>
      <c r="CC84">
        <f>VLOOKUP(A84,[78]apr!$A$62:$C$93,3,0)</f>
        <v>875435</v>
      </c>
      <c r="CD84">
        <f>VLOOKUP(A84,[79]may!$A$46:$C$76,3,0)</f>
        <v>750742</v>
      </c>
      <c r="CE84">
        <f>VLOOKUP(A84,[80]june!$A$60:$C$89,3,0)</f>
        <v>1242483</v>
      </c>
      <c r="CF84">
        <f>VLOOKUP(A84,[81]july!$A$47:$C$75,3,0)</f>
        <v>839875</v>
      </c>
      <c r="CG84">
        <f>VLOOKUP(A84,[82]aug!$A$65:$C$92,3,0)</f>
        <v>690406</v>
      </c>
      <c r="CH84">
        <f>VLOOKUP(A84,[83]sept!$A$60:$C$86,3,0)</f>
        <v>440793</v>
      </c>
      <c r="CI84">
        <f>VLOOKUP(A84,[84]oct!$A$66:$C$91,3,0)</f>
        <v>700824</v>
      </c>
      <c r="CJ84">
        <f>VLOOKUP(A84,[85]nov!$A$45:$C$69,3,0)</f>
        <v>820133</v>
      </c>
      <c r="CK84">
        <f>VLOOKUP(A84,[86]dec!$A$46:$C$69,3,0)</f>
        <v>982264</v>
      </c>
      <c r="CL84">
        <f>VLOOKUP(A84,[87]jan!$A$49:$C$68,3,0)</f>
        <v>1342642</v>
      </c>
      <c r="CM84">
        <f>VLOOKUP(A84,[88]feb!$A$55:$C$73,3,0)</f>
        <v>1194852</v>
      </c>
      <c r="CN84">
        <f>VLOOKUP(A84,[89]march!$A$32:$C$49,3,0)</f>
        <v>1765140</v>
      </c>
      <c r="CO84">
        <f>VLOOKUP(A84,[90]apr!$A$32:$C$48,3,0)</f>
        <v>1189371</v>
      </c>
      <c r="CP84">
        <f>VLOOKUP(A84,[91]may!$A$32:$C$47,3,0)</f>
        <v>1437046</v>
      </c>
      <c r="CQ84">
        <f>VLOOKUP(A84,[92]june!$A$59:$C$73,3,0)</f>
        <v>1500237</v>
      </c>
      <c r="CR84">
        <f>VLOOKUP(A84,[93]july!$A$32:$C$45,3,0)</f>
        <v>1648521</v>
      </c>
      <c r="CS84">
        <f>VLOOKUP(A84,[94]aug!$A$82:$C$94,3,0)</f>
        <v>2389442</v>
      </c>
      <c r="CT84">
        <f>VLOOKUP(A84,[95]sept!$A$49:$C$60,3,0)</f>
        <v>1819628</v>
      </c>
      <c r="CU84">
        <f>VLOOKUP(A84,[96]oct!$A$56:$C$66,3,0)</f>
        <v>2254114</v>
      </c>
      <c r="CV84">
        <f>VLOOKUP(A84,[97]nov!$A$51:$C$60,3,0)</f>
        <v>1447455</v>
      </c>
    </row>
    <row r="85" spans="1:106" x14ac:dyDescent="0.2">
      <c r="A85" s="10">
        <v>36861</v>
      </c>
      <c r="B85" s="1">
        <f>VLOOKUP(A85,'[1]1850-1930'!$A$648:$C$757,3,0)</f>
        <v>59205</v>
      </c>
      <c r="C85" s="1">
        <f>VLOOKUP($A85,'[2]1931-1950'!$A$648:$C$757,3,0)</f>
        <v>19650724</v>
      </c>
      <c r="D85" s="1">
        <f>VLOOKUP(A85,'[3]1951-1956'!$A$648:$C$757,3,0)</f>
        <v>7099121</v>
      </c>
      <c r="E85" s="1">
        <f>VLOOKUP(A85,'[4]1957-1960'!$A$648:$C$757,3,0)</f>
        <v>3969439</v>
      </c>
      <c r="F85" s="13">
        <f>VLOOKUP(A85,'[5]1961-1965'!$A$600:$C$709,3,0)</f>
        <v>6755356</v>
      </c>
      <c r="G85" s="1">
        <f>VLOOKUP(A85,'[6]1966-1968'!$A$520:$C$629,3,0)</f>
        <v>5735311</v>
      </c>
      <c r="H85" s="1">
        <f>VLOOKUP(A85,'[7]1969-1970'!$A$472:$C$581,3,0)</f>
        <v>6395825</v>
      </c>
      <c r="I85" s="1">
        <f>VLOOKUP(A85,'[8]1971-1973'!$A$448:$C$557,3,0)</f>
        <v>3975053</v>
      </c>
      <c r="J85" s="1">
        <f>VLOOKUP(A85,'[9]1974-1977'!$A$402:$C$511,3,0)</f>
        <v>8458995</v>
      </c>
      <c r="K85" s="1">
        <f>VLOOKUP(A85,'[10]1978-1980'!$A$328:$C$437,3,0)</f>
        <v>5403424</v>
      </c>
      <c r="L85" s="1">
        <f>VLOOKUP(A85,'[11]1981-1983'!$A$285:$C$394,3,0)</f>
        <v>5774335</v>
      </c>
      <c r="M85" s="1">
        <f>VLOOKUP(A85,'[12]1984-1986'!$A$237:$C$346,3,0)</f>
        <v>4622146</v>
      </c>
      <c r="N85" s="1">
        <f>VLOOKUP(A85,'[13]1987-1990'!$A$215:$C$324,3,0)</f>
        <v>8853648</v>
      </c>
      <c r="O85" s="1">
        <f>VLOOKUP(A85,'[14]1991-1993'!$A$125:$C$234,3,0)</f>
        <v>6562313</v>
      </c>
      <c r="P85" s="1">
        <f t="shared" si="1"/>
        <v>93314895</v>
      </c>
      <c r="Q85" s="1"/>
      <c r="R85" s="1">
        <f>VLOOKUP(A85,[15]jan!$A$66:$C$175,3,0)</f>
        <v>960163</v>
      </c>
      <c r="S85" s="1">
        <f>VLOOKUP(A85,[16]feb!$A$72:$C$180,3,0)</f>
        <v>184331</v>
      </c>
      <c r="T85" s="1">
        <f>VLOOKUP(A85,[17]march!$A$58:$C$165,3,0)</f>
        <v>348892</v>
      </c>
      <c r="U85">
        <f>VLOOKUP(A85,[18]apr!$A$71:$C$177,3,0)</f>
        <v>330157</v>
      </c>
      <c r="V85" s="1">
        <f>VLOOKUP(A85,[19]may!$A$56:$D$161,3,0)</f>
        <v>310772</v>
      </c>
      <c r="W85">
        <f>VLOOKUP(A85,[20]june!$A$55:$C$159,3,0)</f>
        <v>231422</v>
      </c>
      <c r="X85">
        <f>VLOOKUP($A85,[21]july!$A$71:$C$174,3,0)</f>
        <v>314178</v>
      </c>
      <c r="Y85">
        <f>VLOOKUP($A85,[22]august!$A$55:$C$157,3,0)</f>
        <v>371754</v>
      </c>
      <c r="Z85">
        <f>VLOOKUP(A85,[23]sept!$A$59:$C$160,3,0)</f>
        <v>295719</v>
      </c>
      <c r="AA85">
        <f>VLOOKUP(A85,[24]oct!$A$54:$C$154,3,0)</f>
        <v>329679</v>
      </c>
      <c r="AB85">
        <f>VLOOKUP(A85,[25]nov!$A$55:$C$154,3,0)</f>
        <v>1727850</v>
      </c>
      <c r="AC85">
        <f>VLOOKUP(A85,[26]dec!$A$64:$C$162,3,0)</f>
        <v>328411</v>
      </c>
      <c r="AD85">
        <f>VLOOKUP(A85,[27]jan!$A$71:$C$165,3,0)</f>
        <v>390632</v>
      </c>
      <c r="AE85">
        <f>VLOOKUP(A85,[28]feb!$A$55:$C$148,3,0)</f>
        <v>323166</v>
      </c>
      <c r="AF85">
        <f>VLOOKUP(A85,[29]march!$A$62:$C$154,3,0)</f>
        <v>349642</v>
      </c>
      <c r="AG85">
        <f>VLOOKUP(A85,[30]apr!$A$66:$C$157,3,0)</f>
        <v>470258</v>
      </c>
      <c r="AH85">
        <f>VLOOKUP(A85,[31]may!$A$54:$C$144,3,0)</f>
        <v>385169</v>
      </c>
      <c r="AI85">
        <f>VLOOKUP(A85,[32]june!$A$63:$C$152,3,0)</f>
        <v>299736</v>
      </c>
      <c r="AJ85">
        <f>VLOOKUP(A85,[33]july!$A$64:$C$152,3,0)</f>
        <v>367476</v>
      </c>
      <c r="AK85">
        <f>VLOOKUP(A85,[34]august!$A$54:$C$141,3,0)</f>
        <v>318380</v>
      </c>
      <c r="AL85">
        <f>VLOOKUP(A85,[35]sept!$A$55:$C$141,3,0)</f>
        <v>334184</v>
      </c>
      <c r="AM85">
        <f>VLOOKUP(A85,[36]oct!$A$65:$C$150,3,0)</f>
        <v>687962</v>
      </c>
      <c r="AN85">
        <f>VLOOKUP(A85,[37]novemeber!$A$63:$C$147,3,0)</f>
        <v>549549</v>
      </c>
      <c r="AO85">
        <f>VLOOKUP(A85,[38]dec!$A$53:$C$136,3,0)</f>
        <v>274817</v>
      </c>
      <c r="AP85">
        <f>VLOOKUP(A85,[39]jan!$A$56:$C$135,3,0)</f>
        <v>476420</v>
      </c>
      <c r="AQ85">
        <f>VLOOKUP(A85,[40]feb!$A$80:$C$158,3,0)</f>
        <v>286021</v>
      </c>
      <c r="AR85">
        <f>VLOOKUP(A85,[41]march!$A$63:$C$140,3,0)</f>
        <v>471249</v>
      </c>
      <c r="AS85">
        <f>VLOOKUP(A85,[42]april!$A$64:$C$140,3,0)</f>
        <v>496241</v>
      </c>
      <c r="AT85">
        <f>VLOOKUP(A85,[43]may!$A$70:$C$145,3,0)</f>
        <v>516050</v>
      </c>
      <c r="AU85">
        <f>VLOOKUP(A85,[44]june!$A$70:$C$144,3,0)</f>
        <v>467590</v>
      </c>
      <c r="AV85">
        <f>VLOOKUP(A85,[45]july!$A$65:$C$138,3,0)</f>
        <v>380134</v>
      </c>
      <c r="AW85">
        <f>VLOOKUP(A85,[46]aug!$A$66:$C$138,3,0)</f>
        <v>547949</v>
      </c>
      <c r="AX85">
        <f>VLOOKUP(A85,[47]sept!$A$59:$C$130,3,0)</f>
        <v>684385</v>
      </c>
      <c r="AY85">
        <f>VLOOKUP(A85,[48]oct!$A$63:$C$133,3,0)</f>
        <v>525968</v>
      </c>
      <c r="AZ85">
        <f>VLOOKUP(A85,[49]nov!$A$62:$C$131,3,0)</f>
        <v>531881</v>
      </c>
      <c r="BA85">
        <f>VLOOKUP(A85,[50]dec!$A$64:$C$132,3,0)</f>
        <v>636615</v>
      </c>
      <c r="BB85">
        <f>VLOOKUP(A85,[51]jan!$A$72:$C$136,3,0)</f>
        <v>358974</v>
      </c>
      <c r="BC85">
        <f>VLOOKUP(A85,[52]feb!$A$69:$C$132,3,0)</f>
        <v>463627</v>
      </c>
      <c r="BD85">
        <f>VLOOKUP(A85,[53]mar!$A$68:$C$130,3,0)</f>
        <v>634554</v>
      </c>
      <c r="BE85">
        <f>VLOOKUP(A85,[54]apr!$A$69:$C$130,3,0)</f>
        <v>843166</v>
      </c>
      <c r="BF85">
        <f>VLOOKUP(A85,[55]may!$A$145:$C$205,3,0)</f>
        <v>539360</v>
      </c>
      <c r="BG85">
        <f>VLOOKUP(A85,[56]june!$A$49:$C$108,3,0)</f>
        <v>779887</v>
      </c>
      <c r="BH85">
        <f>VLOOKUP(A85,[57]july!$A$66:$C$124,3,0)</f>
        <v>576571</v>
      </c>
      <c r="BI85">
        <f>VLOOKUP(A85,[58]aug!$A$52:$C$109,3,0)</f>
        <v>554448</v>
      </c>
      <c r="BJ85">
        <f>VLOOKUP(A85,[59]sept!$A$69:$C$125,3,0)</f>
        <v>642086</v>
      </c>
      <c r="BK85">
        <f>VLOOKUP(A85,[60]oct!$A$57:$C$112,3,0)</f>
        <v>530930</v>
      </c>
      <c r="BL85">
        <f>VLOOKUP(A85,[61]nov!$A$35:$C$89,3,0)</f>
        <v>684664</v>
      </c>
      <c r="BM85">
        <f>VLOOKUP(A85,[62]dec!$A$58:$C$111,3,0)</f>
        <v>717965</v>
      </c>
      <c r="BN85">
        <f>VLOOKUP(A85,[63]jan!$A$88:$C$137,3,0)</f>
        <v>654093</v>
      </c>
      <c r="BO85">
        <f>VLOOKUP(A85,[64]feb!$A$60:$C$108,3,0)</f>
        <v>564227</v>
      </c>
      <c r="BP85">
        <f>VLOOKUP(A85,[65]mar!$A$48:$C$95,3,0)</f>
        <v>1482673</v>
      </c>
      <c r="BQ85">
        <f>VLOOKUP(A85,[66]apr!$A$57:$C$103,3,0)</f>
        <v>740025</v>
      </c>
      <c r="BR85">
        <f>VLOOKUP(A85,[67]may!$A$48:$C$93,3,0)</f>
        <v>1183615</v>
      </c>
      <c r="BS85">
        <f>VLOOKUP(A85,[68]june!$A$65:$C$109,3,0)</f>
        <v>841139</v>
      </c>
      <c r="BT85">
        <f>VLOOKUP(A85,[69]july!$A$34:$C$77,3,0)</f>
        <v>500187</v>
      </c>
      <c r="BU85">
        <f>VLOOKUP(A85,[70]aug!$A$61:$C$103,3,0)</f>
        <v>1336234</v>
      </c>
      <c r="BV85">
        <f>VLOOKUP(A85,[71]sept!$A$34:$C$75,3,0)</f>
        <v>520884</v>
      </c>
      <c r="BW85">
        <f>VLOOKUP(A85,[72]oct!$A$57:$C$97,3,0)</f>
        <v>686797</v>
      </c>
      <c r="BX85">
        <f>VLOOKUP(A85,[73]nov!$A$56:$C$95,3,0)</f>
        <v>588393</v>
      </c>
      <c r="BY85">
        <f>VLOOKUP(A85,[74]dec!$A$34:$C$72,3,0)</f>
        <v>554388</v>
      </c>
      <c r="BZ85">
        <f>VLOOKUP(A85,[75]jan!$A$60:$C$94,3,0)</f>
        <v>449663</v>
      </c>
      <c r="CA85">
        <f>VLOOKUP(A85,[76]feb!$A$33:$C$66,3,0)</f>
        <v>526039</v>
      </c>
      <c r="CB85">
        <f>VLOOKUP(A85,[77]mar!$A$60:$C$93,3,0)</f>
        <v>772101</v>
      </c>
      <c r="CC85">
        <f>VLOOKUP(A85,[78]apr!$A$62:$C$93,3,0)</f>
        <v>905763</v>
      </c>
      <c r="CD85">
        <f>VLOOKUP(A85,[79]may!$A$46:$C$76,3,0)</f>
        <v>828786</v>
      </c>
      <c r="CE85">
        <f>VLOOKUP(A85,[80]june!$A$60:$C$89,3,0)</f>
        <v>1245605</v>
      </c>
      <c r="CF85">
        <f>VLOOKUP(A85,[81]july!$A$47:$C$75,3,0)</f>
        <v>756788</v>
      </c>
      <c r="CG85">
        <f>VLOOKUP(A85,[82]aug!$A$65:$C$92,3,0)</f>
        <v>696242</v>
      </c>
      <c r="CH85">
        <f>VLOOKUP(A85,[83]sept!$A$60:$C$86,3,0)</f>
        <v>555524</v>
      </c>
      <c r="CI85">
        <f>VLOOKUP(A85,[84]oct!$A$66:$C$91,3,0)</f>
        <v>717916</v>
      </c>
      <c r="CJ85">
        <f>VLOOKUP(A85,[85]nov!$A$45:$C$69,3,0)</f>
        <v>785526</v>
      </c>
      <c r="CK85">
        <f>VLOOKUP(A85,[86]dec!$A$46:$C$69,3,0)</f>
        <v>952004</v>
      </c>
      <c r="CL85">
        <f>VLOOKUP(A85,[87]jan!$A$49:$C$68,3,0)</f>
        <v>1346787</v>
      </c>
      <c r="CM85">
        <f>VLOOKUP(A85,[88]feb!$A$55:$C$73,3,0)</f>
        <v>1146739</v>
      </c>
      <c r="CN85">
        <f>VLOOKUP(A85,[89]march!$A$32:$C$49,3,0)</f>
        <v>1750735</v>
      </c>
      <c r="CO85">
        <f>VLOOKUP(A85,[90]apr!$A$32:$C$48,3,0)</f>
        <v>1242982</v>
      </c>
      <c r="CP85">
        <f>VLOOKUP(A85,[91]may!$A$32:$C$47,3,0)</f>
        <v>1453379</v>
      </c>
      <c r="CQ85">
        <f>VLOOKUP(A85,[92]june!$A$59:$C$73,3,0)</f>
        <v>1465058</v>
      </c>
      <c r="CR85">
        <f>VLOOKUP(A85,[93]july!$A$32:$C$45,3,0)</f>
        <v>1545404</v>
      </c>
      <c r="CS85">
        <f>VLOOKUP(A85,[94]aug!$A$82:$C$94,3,0)</f>
        <v>2148872</v>
      </c>
      <c r="CT85">
        <f>VLOOKUP(A85,[95]sept!$A$49:$C$60,3,0)</f>
        <v>1670795</v>
      </c>
      <c r="CU85">
        <f>VLOOKUP(A85,[96]oct!$A$56:$C$66,3,0)</f>
        <v>2171185</v>
      </c>
      <c r="CV85">
        <f>VLOOKUP(A85,[97]nov!$A$51:$C$60,3,0)</f>
        <v>2513934</v>
      </c>
      <c r="CW85" s="1">
        <f>VLOOKUP(A85,[98]dec!$A$66:$C$74,3,0)</f>
        <v>1863315</v>
      </c>
    </row>
    <row r="86" spans="1:106" x14ac:dyDescent="0.2">
      <c r="A86" s="10">
        <v>36892</v>
      </c>
      <c r="B86" s="1">
        <f>VLOOKUP(A86,'[1]1850-1930'!$A$648:$C$757,3,0)</f>
        <v>74233</v>
      </c>
      <c r="C86" s="1">
        <f>VLOOKUP($A86,'[2]1931-1950'!$A$648:$C$757,3,0)</f>
        <v>20410877</v>
      </c>
      <c r="D86" s="1">
        <f>VLOOKUP(A86,'[3]1951-1956'!$A$648:$C$757,3,0)</f>
        <v>7416474</v>
      </c>
      <c r="E86" s="1">
        <f>VLOOKUP(A86,'[4]1957-1960'!$A$648:$C$757,3,0)</f>
        <v>3969067</v>
      </c>
      <c r="F86" s="13">
        <f>VLOOKUP(A86,'[5]1961-1965'!$A$600:$C$709,3,0)</f>
        <v>6704293</v>
      </c>
      <c r="G86" s="1">
        <f>VLOOKUP(A86,'[6]1966-1968'!$A$520:$C$629,3,0)</f>
        <v>5891578</v>
      </c>
      <c r="H86" s="1">
        <f>VLOOKUP(A86,'[7]1969-1970'!$A$472:$C$581,3,0)</f>
        <v>6487852</v>
      </c>
      <c r="I86" s="1">
        <f>VLOOKUP(A86,'[8]1971-1973'!$A$448:$C$557,3,0)</f>
        <v>4002209</v>
      </c>
      <c r="J86" s="1">
        <f>VLOOKUP(A86,'[9]1974-1977'!$A$402:$C$511,3,0)</f>
        <v>8489749</v>
      </c>
      <c r="K86" s="1">
        <f>VLOOKUP(A86,'[10]1978-1980'!$A$328:$C$437,3,0)</f>
        <v>5494582</v>
      </c>
      <c r="L86" s="1">
        <f>VLOOKUP(A86,'[11]1981-1983'!$A$285:$C$394,3,0)</f>
        <v>5751563</v>
      </c>
      <c r="M86" s="1">
        <f>VLOOKUP(A86,'[12]1984-1986'!$A$237:$C$346,3,0)</f>
        <v>4557444</v>
      </c>
      <c r="N86" s="1">
        <f>VLOOKUP(A86,'[13]1987-1990'!$A$215:$C$324,3,0)</f>
        <v>8925424</v>
      </c>
      <c r="O86" s="1">
        <f>VLOOKUP(A86,'[14]1991-1993'!$A$125:$C$234,3,0)</f>
        <v>6398183</v>
      </c>
      <c r="P86" s="1">
        <f t="shared" si="1"/>
        <v>94573528</v>
      </c>
      <c r="Q86" s="1"/>
      <c r="R86" s="1">
        <f>VLOOKUP(A86,[15]jan!$A$66:$C$175,3,0)</f>
        <v>955934</v>
      </c>
      <c r="S86" s="1">
        <f>VLOOKUP(A86,[16]feb!$A$72:$C$180,3,0)</f>
        <v>194740</v>
      </c>
      <c r="T86" s="1">
        <f>VLOOKUP(A86,[17]march!$A$58:$C$165,3,0)</f>
        <v>332500</v>
      </c>
      <c r="U86">
        <f>VLOOKUP(A86,[18]apr!$A$71:$C$177,3,0)</f>
        <v>334842</v>
      </c>
      <c r="V86" s="1">
        <f>VLOOKUP(A86,[19]may!$A$56:$D$161,3,0)</f>
        <v>309657</v>
      </c>
      <c r="W86">
        <f>VLOOKUP(A86,[20]june!$A$55:$C$159,3,0)</f>
        <v>236655</v>
      </c>
      <c r="X86">
        <f>VLOOKUP($A86,[21]july!$A$71:$C$174,3,0)</f>
        <v>319055</v>
      </c>
      <c r="Y86">
        <f>VLOOKUP($A86,[22]august!$A$55:$C$157,3,0)</f>
        <v>356950</v>
      </c>
      <c r="Z86">
        <f>VLOOKUP(A86,[23]sept!$A$59:$C$160,3,0)</f>
        <v>300792</v>
      </c>
      <c r="AA86">
        <f>VLOOKUP(A86,[24]oct!$A$54:$C$154,3,0)</f>
        <v>294029</v>
      </c>
      <c r="AB86">
        <f>VLOOKUP(A86,[25]nov!$A$55:$C$154,3,0)</f>
        <v>1737507</v>
      </c>
      <c r="AC86">
        <f>VLOOKUP(A86,[26]dec!$A$64:$C$162,3,0)</f>
        <v>325562</v>
      </c>
      <c r="AD86">
        <f>VLOOKUP(A86,[27]jan!$A$71:$C$165,3,0)</f>
        <v>395152</v>
      </c>
      <c r="AE86">
        <f>VLOOKUP(A86,[28]feb!$A$55:$C$148,3,0)</f>
        <v>324564</v>
      </c>
      <c r="AF86">
        <f>VLOOKUP(A86,[29]march!$A$62:$C$154,3,0)</f>
        <v>357736</v>
      </c>
      <c r="AG86">
        <f>VLOOKUP(A86,[30]apr!$A$66:$C$157,3,0)</f>
        <v>481679</v>
      </c>
      <c r="AH86">
        <f>VLOOKUP(A86,[31]may!$A$54:$C$144,3,0)</f>
        <v>392633</v>
      </c>
      <c r="AI86">
        <f>VLOOKUP(A86,[32]june!$A$63:$C$152,3,0)</f>
        <v>320083</v>
      </c>
      <c r="AJ86">
        <f>VLOOKUP(A86,[33]july!$A$64:$C$152,3,0)</f>
        <v>378671</v>
      </c>
      <c r="AK86">
        <f>VLOOKUP(A86,[34]august!$A$54:$C$141,3,0)</f>
        <v>311181</v>
      </c>
      <c r="AL86">
        <f>VLOOKUP(A86,[35]sept!$A$55:$C$141,3,0)</f>
        <v>326644</v>
      </c>
      <c r="AM86">
        <f>VLOOKUP(A86,[36]oct!$A$65:$C$150,3,0)</f>
        <v>625676</v>
      </c>
      <c r="AN86">
        <f>VLOOKUP(A86,[37]novemeber!$A$63:$C$147,3,0)</f>
        <v>553822</v>
      </c>
      <c r="AO86">
        <f>VLOOKUP(A86,[38]dec!$A$53:$C$136,3,0)</f>
        <v>279034</v>
      </c>
      <c r="AP86">
        <f>VLOOKUP(A86,[39]jan!$A$56:$C$135,3,0)</f>
        <v>345798</v>
      </c>
      <c r="AQ86">
        <f>VLOOKUP(A86,[40]feb!$A$80:$C$158,3,0)</f>
        <v>270764</v>
      </c>
      <c r="AR86">
        <f>VLOOKUP(A86,[41]march!$A$63:$C$140,3,0)</f>
        <v>546216</v>
      </c>
      <c r="AS86">
        <f>VLOOKUP(A86,[42]april!$A$64:$C$140,3,0)</f>
        <v>511019</v>
      </c>
      <c r="AT86">
        <f>VLOOKUP(A86,[43]may!$A$70:$C$145,3,0)</f>
        <v>514710</v>
      </c>
      <c r="AU86">
        <f>VLOOKUP(A86,[44]june!$A$70:$C$144,3,0)</f>
        <v>471956</v>
      </c>
      <c r="AV86">
        <f>VLOOKUP(A86,[45]july!$A$65:$C$138,3,0)</f>
        <v>387114</v>
      </c>
      <c r="AW86">
        <f>VLOOKUP(A86,[46]aug!$A$66:$C$138,3,0)</f>
        <v>553247</v>
      </c>
      <c r="AX86">
        <f>VLOOKUP(A86,[47]sept!$A$59:$C$130,3,0)</f>
        <v>624894</v>
      </c>
      <c r="AY86">
        <f>VLOOKUP(A86,[48]oct!$A$63:$C$133,3,0)</f>
        <v>532866</v>
      </c>
      <c r="AZ86">
        <f>VLOOKUP(A86,[49]nov!$A$62:$C$131,3,0)</f>
        <v>516381</v>
      </c>
      <c r="BA86">
        <f>VLOOKUP(A86,[50]dec!$A$64:$C$132,3,0)</f>
        <v>619332</v>
      </c>
      <c r="BB86">
        <f>VLOOKUP(A86,[51]jan!$A$72:$C$136,3,0)</f>
        <v>341300</v>
      </c>
      <c r="BC86">
        <f>VLOOKUP(A86,[52]feb!$A$69:$C$132,3,0)</f>
        <v>461234</v>
      </c>
      <c r="BD86">
        <f>VLOOKUP(A86,[53]mar!$A$68:$C$130,3,0)</f>
        <v>580323</v>
      </c>
      <c r="BE86">
        <f>VLOOKUP(A86,[54]apr!$A$69:$C$130,3,0)</f>
        <v>955239</v>
      </c>
      <c r="BF86">
        <f>VLOOKUP(A86,[55]may!$A$145:$C$205,3,0)</f>
        <v>509071</v>
      </c>
      <c r="BG86">
        <f>VLOOKUP(A86,[56]june!$A$49:$C$108,3,0)</f>
        <v>772431</v>
      </c>
      <c r="BH86">
        <f>VLOOKUP(A86,[57]july!$A$66:$C$124,3,0)</f>
        <v>565747</v>
      </c>
      <c r="BI86">
        <f>VLOOKUP(A86,[58]aug!$A$52:$C$109,3,0)</f>
        <v>491958</v>
      </c>
      <c r="BJ86">
        <f>VLOOKUP(A86,[59]sept!$A$69:$C$125,3,0)</f>
        <v>636282</v>
      </c>
      <c r="BK86">
        <f>VLOOKUP(A86,[60]oct!$A$57:$C$112,3,0)</f>
        <v>546418</v>
      </c>
      <c r="BL86">
        <f>VLOOKUP(A86,[61]nov!$A$35:$C$89,3,0)</f>
        <v>635160</v>
      </c>
      <c r="BM86">
        <f>VLOOKUP(A86,[62]dec!$A$58:$C$111,3,0)</f>
        <v>730078</v>
      </c>
      <c r="BN86">
        <f>VLOOKUP(A86,[63]jan!$A$88:$C$137,3,0)</f>
        <v>587239</v>
      </c>
      <c r="BO86">
        <f>VLOOKUP(A86,[64]feb!$A$60:$C$108,3,0)</f>
        <v>542022</v>
      </c>
      <c r="BP86">
        <f>VLOOKUP(A86,[65]mar!$A$48:$C$95,3,0)</f>
        <v>1395261</v>
      </c>
      <c r="BQ86">
        <f>VLOOKUP(A86,[66]apr!$A$57:$C$103,3,0)</f>
        <v>693854</v>
      </c>
      <c r="BR86">
        <f>VLOOKUP(A86,[67]may!$A$48:$C$93,3,0)</f>
        <v>1185324</v>
      </c>
      <c r="BS86">
        <f>VLOOKUP(A86,[68]june!$A$65:$C$109,3,0)</f>
        <v>922996</v>
      </c>
      <c r="BT86">
        <f>VLOOKUP(A86,[69]july!$A$34:$C$77,3,0)</f>
        <v>517004</v>
      </c>
      <c r="BU86">
        <f>VLOOKUP(A86,[70]aug!$A$61:$C$103,3,0)</f>
        <v>1302946</v>
      </c>
      <c r="BV86">
        <f>VLOOKUP(A86,[71]sept!$A$34:$C$75,3,0)</f>
        <v>527735</v>
      </c>
      <c r="BW86">
        <f>VLOOKUP(A86,[72]oct!$A$57:$C$97,3,0)</f>
        <v>575916</v>
      </c>
      <c r="BX86">
        <f>VLOOKUP(A86,[73]nov!$A$56:$C$95,3,0)</f>
        <v>529009</v>
      </c>
      <c r="BY86">
        <f>VLOOKUP(A86,[74]dec!$A$34:$C$72,3,0)</f>
        <v>623781</v>
      </c>
      <c r="BZ86">
        <f>VLOOKUP(A86,[75]jan!$A$60:$C$94,3,0)</f>
        <v>443300</v>
      </c>
      <c r="CA86">
        <f>VLOOKUP(A86,[76]feb!$A$33:$C$66,3,0)</f>
        <v>451005</v>
      </c>
      <c r="CB86">
        <f>VLOOKUP(A86,[77]mar!$A$60:$C$93,3,0)</f>
        <v>735362</v>
      </c>
      <c r="CC86">
        <f>VLOOKUP(A86,[78]apr!$A$62:$C$93,3,0)</f>
        <v>907216</v>
      </c>
      <c r="CD86">
        <f>VLOOKUP(A86,[79]may!$A$46:$C$76,3,0)</f>
        <v>758907</v>
      </c>
      <c r="CE86">
        <f>VLOOKUP(A86,[80]june!$A$60:$C$89,3,0)</f>
        <v>1261618</v>
      </c>
      <c r="CF86">
        <f>VLOOKUP(A86,[81]july!$A$47:$C$75,3,0)</f>
        <v>821344</v>
      </c>
      <c r="CG86">
        <f>VLOOKUP(A86,[82]aug!$A$65:$C$92,3,0)</f>
        <v>700388</v>
      </c>
      <c r="CH86">
        <f>VLOOKUP(A86,[83]sept!$A$60:$C$86,3,0)</f>
        <v>610700</v>
      </c>
      <c r="CI86">
        <f>VLOOKUP(A86,[84]oct!$A$66:$C$91,3,0)</f>
        <v>709430</v>
      </c>
      <c r="CJ86">
        <f>VLOOKUP(A86,[85]nov!$A$45:$C$69,3,0)</f>
        <v>712583</v>
      </c>
      <c r="CK86">
        <f>VLOOKUP(A86,[86]dec!$A$46:$C$69,3,0)</f>
        <v>887115</v>
      </c>
      <c r="CL86">
        <f>VLOOKUP(A86,[87]jan!$A$49:$C$68,3,0)</f>
        <v>1321658</v>
      </c>
      <c r="CM86">
        <f>VLOOKUP(A86,[88]feb!$A$55:$C$73,3,0)</f>
        <v>1178554</v>
      </c>
      <c r="CN86">
        <f>VLOOKUP(A86,[89]march!$A$32:$C$49,3,0)</f>
        <v>1893157</v>
      </c>
      <c r="CO86">
        <f>VLOOKUP(A86,[90]apr!$A$32:$C$48,3,0)</f>
        <v>1201621</v>
      </c>
      <c r="CP86">
        <f>VLOOKUP(A86,[91]may!$A$32:$C$47,3,0)</f>
        <v>1376882</v>
      </c>
      <c r="CQ86">
        <f>VLOOKUP(A86,[92]june!$A$59:$C$73,3,0)</f>
        <v>1409051</v>
      </c>
      <c r="CR86">
        <f>VLOOKUP(A86,[93]july!$A$32:$C$45,3,0)</f>
        <v>1449159</v>
      </c>
      <c r="CS86">
        <f>VLOOKUP(A86,[94]aug!$A$82:$C$94,3,0)</f>
        <v>2456417</v>
      </c>
      <c r="CT86">
        <f>VLOOKUP(A86,[95]sept!$A$49:$C$60,3,0)</f>
        <v>1580899</v>
      </c>
      <c r="CU86">
        <f>VLOOKUP(A86,[96]oct!$A$56:$C$66,3,0)</f>
        <v>2130656</v>
      </c>
      <c r="CV86">
        <f>VLOOKUP(A86,[97]nov!$A$51:$C$60,3,0)</f>
        <v>2312278</v>
      </c>
      <c r="CW86" s="1">
        <f>VLOOKUP(A86,[98]dec!$A$66:$C$74,3,0)</f>
        <v>2355858</v>
      </c>
      <c r="CX86">
        <f>VLOOKUP(A86,[99]jan!$A$54:$C$58,3,0)</f>
        <v>1159851</v>
      </c>
    </row>
    <row r="87" spans="1:106" x14ac:dyDescent="0.2">
      <c r="A87" s="10">
        <v>36923</v>
      </c>
      <c r="B87" s="1">
        <f>VLOOKUP(A87,'[1]1850-1930'!$A$648:$C$757,3,0)</f>
        <v>56883</v>
      </c>
      <c r="C87" s="1">
        <f>VLOOKUP($A87,'[2]1931-1950'!$A$648:$C$757,3,0)</f>
        <v>17685481</v>
      </c>
      <c r="D87" s="1">
        <f>VLOOKUP(A87,'[3]1951-1956'!$A$648:$C$757,3,0)</f>
        <v>6818062</v>
      </c>
      <c r="E87" s="1">
        <f>VLOOKUP(A87,'[4]1957-1960'!$A$648:$C$757,3,0)</f>
        <v>3433529</v>
      </c>
      <c r="F87" s="13">
        <f>VLOOKUP(A87,'[5]1961-1965'!$A$600:$C$709,3,0)</f>
        <v>6315761</v>
      </c>
      <c r="G87" s="1">
        <f>VLOOKUP(A87,'[6]1966-1968'!$A$520:$C$629,3,0)</f>
        <v>5214874</v>
      </c>
      <c r="H87" s="1">
        <f>VLOOKUP(A87,'[7]1969-1970'!$A$472:$C$581,3,0)</f>
        <v>5994852</v>
      </c>
      <c r="I87" s="1">
        <f>VLOOKUP(A87,'[8]1971-1973'!$A$448:$C$557,3,0)</f>
        <v>3632853</v>
      </c>
      <c r="J87" s="1">
        <f>VLOOKUP(A87,'[9]1974-1977'!$A$402:$C$511,3,0)</f>
        <v>7636523</v>
      </c>
      <c r="K87" s="1">
        <f>VLOOKUP(A87,'[10]1978-1980'!$A$328:$C$437,3,0)</f>
        <v>4876026</v>
      </c>
      <c r="L87" s="1">
        <f>VLOOKUP(A87,'[11]1981-1983'!$A$285:$C$394,3,0)</f>
        <v>5313717</v>
      </c>
      <c r="M87" s="1">
        <f>VLOOKUP(A87,'[12]1984-1986'!$A$237:$C$346,3,0)</f>
        <v>4216395</v>
      </c>
      <c r="N87" s="1">
        <f>VLOOKUP(A87,'[13]1987-1990'!$A$215:$C$324,3,0)</f>
        <v>7979172</v>
      </c>
      <c r="O87" s="1">
        <f>VLOOKUP(A87,'[14]1991-1993'!$A$125:$C$234,3,0)</f>
        <v>5835806</v>
      </c>
      <c r="P87" s="1">
        <f t="shared" si="1"/>
        <v>85009934</v>
      </c>
      <c r="Q87" s="1"/>
      <c r="R87" s="1">
        <f>VLOOKUP(A87,[15]jan!$A$66:$C$175,3,0)</f>
        <v>865388</v>
      </c>
      <c r="S87" s="1">
        <f>VLOOKUP(A87,[16]feb!$A$72:$C$180,3,0)</f>
        <v>162244</v>
      </c>
      <c r="T87" s="1">
        <f>VLOOKUP(A87,[17]march!$A$58:$C$165,3,0)</f>
        <v>299898</v>
      </c>
      <c r="U87">
        <f>VLOOKUP(A87,[18]apr!$A$71:$C$177,3,0)</f>
        <v>304727</v>
      </c>
      <c r="V87" s="1">
        <f>VLOOKUP(A87,[19]may!$A$56:$D$161,3,0)</f>
        <v>278865</v>
      </c>
      <c r="W87">
        <f>VLOOKUP(A87,[20]june!$A$55:$C$159,3,0)</f>
        <v>225201</v>
      </c>
      <c r="X87">
        <f>VLOOKUP($A87,[21]july!$A$71:$C$174,3,0)</f>
        <v>271450</v>
      </c>
      <c r="Y87">
        <f>VLOOKUP($A87,[22]august!$A$55:$C$157,3,0)</f>
        <v>320387</v>
      </c>
      <c r="Z87">
        <f>VLOOKUP(A87,[23]sept!$A$59:$C$160,3,0)</f>
        <v>271840</v>
      </c>
      <c r="AA87">
        <f>VLOOKUP(A87,[24]oct!$A$54:$C$154,3,0)</f>
        <v>259535</v>
      </c>
      <c r="AB87">
        <f>VLOOKUP(A87,[25]nov!$A$55:$C$154,3,0)</f>
        <v>1757271</v>
      </c>
      <c r="AC87">
        <f>VLOOKUP(A87,[26]dec!$A$64:$C$162,3,0)</f>
        <v>284844</v>
      </c>
      <c r="AD87">
        <f>VLOOKUP(A87,[27]jan!$A$71:$C$165,3,0)</f>
        <v>460499</v>
      </c>
      <c r="AE87">
        <f>VLOOKUP(A87,[28]feb!$A$55:$C$148,3,0)</f>
        <v>286110</v>
      </c>
      <c r="AF87">
        <f>VLOOKUP(A87,[29]march!$A$62:$C$154,3,0)</f>
        <v>323541</v>
      </c>
      <c r="AG87">
        <f>VLOOKUP(A87,[30]apr!$A$66:$C$157,3,0)</f>
        <v>418427</v>
      </c>
      <c r="AH87">
        <f>VLOOKUP(A87,[31]may!$A$54:$C$144,3,0)</f>
        <v>349983</v>
      </c>
      <c r="AI87">
        <f>VLOOKUP(A87,[32]june!$A$63:$C$152,3,0)</f>
        <v>446239</v>
      </c>
      <c r="AJ87">
        <f>VLOOKUP(A87,[33]july!$A$64:$C$152,3,0)</f>
        <v>383263</v>
      </c>
      <c r="AK87">
        <f>VLOOKUP(A87,[34]august!$A$54:$C$141,3,0)</f>
        <v>292800</v>
      </c>
      <c r="AL87">
        <f>VLOOKUP(A87,[35]sept!$A$55:$C$141,3,0)</f>
        <v>300153</v>
      </c>
      <c r="AM87">
        <f>VLOOKUP(A87,[36]oct!$A$65:$C$150,3,0)</f>
        <v>613697</v>
      </c>
      <c r="AN87">
        <f>VLOOKUP(A87,[37]novemeber!$A$63:$C$147,3,0)</f>
        <v>485416</v>
      </c>
      <c r="AO87">
        <f>VLOOKUP(A87,[38]dec!$A$53:$C$136,3,0)</f>
        <v>257393</v>
      </c>
      <c r="AP87">
        <f>VLOOKUP(A87,[39]jan!$A$56:$C$135,3,0)</f>
        <v>446847</v>
      </c>
      <c r="AQ87">
        <f>VLOOKUP(A87,[40]feb!$A$80:$C$158,3,0)</f>
        <v>328795</v>
      </c>
      <c r="AR87">
        <f>VLOOKUP(A87,[41]march!$A$63:$C$140,3,0)</f>
        <v>523309</v>
      </c>
      <c r="AS87">
        <f>VLOOKUP(A87,[42]april!$A$64:$C$140,3,0)</f>
        <v>442659</v>
      </c>
      <c r="AT87">
        <f>VLOOKUP(A87,[43]may!$A$70:$C$145,3,0)</f>
        <v>500057</v>
      </c>
      <c r="AU87">
        <f>VLOOKUP(A87,[44]june!$A$70:$C$144,3,0)</f>
        <v>438450</v>
      </c>
      <c r="AV87">
        <f>VLOOKUP(A87,[45]july!$A$65:$C$138,3,0)</f>
        <v>351267</v>
      </c>
      <c r="AW87">
        <f>VLOOKUP(A87,[46]aug!$A$66:$C$138,3,0)</f>
        <v>513782</v>
      </c>
      <c r="AX87">
        <f>VLOOKUP(A87,[47]sept!$A$59:$C$130,3,0)</f>
        <v>626262</v>
      </c>
      <c r="AY87">
        <f>VLOOKUP(A87,[48]oct!$A$63:$C$133,3,0)</f>
        <v>491001</v>
      </c>
      <c r="AZ87">
        <f>VLOOKUP(A87,[49]nov!$A$62:$C$131,3,0)</f>
        <v>471754</v>
      </c>
      <c r="BA87">
        <f>VLOOKUP(A87,[50]dec!$A$64:$C$132,3,0)</f>
        <v>547931</v>
      </c>
      <c r="BB87">
        <f>VLOOKUP(A87,[51]jan!$A$72:$C$136,3,0)</f>
        <v>337752</v>
      </c>
      <c r="BC87">
        <f>VLOOKUP(A87,[52]feb!$A$69:$C$132,3,0)</f>
        <v>443120</v>
      </c>
      <c r="BD87">
        <f>VLOOKUP(A87,[53]mar!$A$68:$C$130,3,0)</f>
        <v>557545</v>
      </c>
      <c r="BE87">
        <f>VLOOKUP(A87,[54]apr!$A$69:$C$130,3,0)</f>
        <v>822975</v>
      </c>
      <c r="BF87">
        <f>VLOOKUP(A87,[55]may!$A$145:$C$205,3,0)</f>
        <v>458218</v>
      </c>
      <c r="BG87">
        <f>VLOOKUP(A87,[56]june!$A$49:$C$108,3,0)</f>
        <v>673095</v>
      </c>
      <c r="BH87">
        <f>VLOOKUP(A87,[57]july!$A$66:$C$124,3,0)</f>
        <v>529708</v>
      </c>
      <c r="BI87">
        <f>VLOOKUP(A87,[58]aug!$A$52:$C$109,3,0)</f>
        <v>442087</v>
      </c>
      <c r="BJ87">
        <f>VLOOKUP(A87,[59]sept!$A$69:$C$125,3,0)</f>
        <v>537707</v>
      </c>
      <c r="BK87">
        <f>VLOOKUP(A87,[60]oct!$A$57:$C$112,3,0)</f>
        <v>500380</v>
      </c>
      <c r="BL87">
        <f>VLOOKUP(A87,[61]nov!$A$35:$C$89,3,0)</f>
        <v>575424</v>
      </c>
      <c r="BM87">
        <f>VLOOKUP(A87,[62]dec!$A$58:$C$111,3,0)</f>
        <v>633066</v>
      </c>
      <c r="BN87">
        <f>VLOOKUP(A87,[63]jan!$A$88:$C$137,3,0)</f>
        <v>599688</v>
      </c>
      <c r="BO87">
        <f>VLOOKUP(A87,[64]feb!$A$60:$C$108,3,0)</f>
        <v>498149</v>
      </c>
      <c r="BP87">
        <f>VLOOKUP(A87,[65]mar!$A$48:$C$95,3,0)</f>
        <v>1228875</v>
      </c>
      <c r="BQ87">
        <f>VLOOKUP(A87,[66]apr!$A$57:$C$103,3,0)</f>
        <v>530122</v>
      </c>
      <c r="BR87">
        <f>VLOOKUP(A87,[67]may!$A$48:$C$93,3,0)</f>
        <v>1164377</v>
      </c>
      <c r="BS87">
        <f>VLOOKUP(A87,[68]june!$A$65:$C$109,3,0)</f>
        <v>916836</v>
      </c>
      <c r="BT87">
        <f>VLOOKUP(A87,[69]july!$A$34:$C$77,3,0)</f>
        <v>432515</v>
      </c>
      <c r="BU87">
        <f>VLOOKUP(A87,[70]aug!$A$61:$C$103,3,0)</f>
        <v>1077643</v>
      </c>
      <c r="BV87">
        <f>VLOOKUP(A87,[71]sept!$A$34:$C$75,3,0)</f>
        <v>506908</v>
      </c>
      <c r="BW87">
        <f>VLOOKUP(A87,[72]oct!$A$57:$C$97,3,0)</f>
        <v>598204</v>
      </c>
      <c r="BX87">
        <f>VLOOKUP(A87,[73]nov!$A$56:$C$95,3,0)</f>
        <v>471875</v>
      </c>
      <c r="BY87">
        <f>VLOOKUP(A87,[74]dec!$A$34:$C$72,3,0)</f>
        <v>603114</v>
      </c>
      <c r="BZ87">
        <f>VLOOKUP(A87,[75]jan!$A$60:$C$94,3,0)</f>
        <v>383083</v>
      </c>
      <c r="CA87">
        <f>VLOOKUP(A87,[76]feb!$A$33:$C$66,3,0)</f>
        <v>384420</v>
      </c>
      <c r="CB87">
        <f>VLOOKUP(A87,[77]mar!$A$60:$C$93,3,0)</f>
        <v>711096</v>
      </c>
      <c r="CC87">
        <f>VLOOKUP(A87,[78]apr!$A$62:$C$93,3,0)</f>
        <v>855842</v>
      </c>
      <c r="CD87">
        <f>VLOOKUP(A87,[79]may!$A$46:$C$76,3,0)</f>
        <v>718325</v>
      </c>
      <c r="CE87">
        <f>VLOOKUP(A87,[80]june!$A$60:$C$89,3,0)</f>
        <v>1151282</v>
      </c>
      <c r="CF87">
        <f>VLOOKUP(A87,[81]july!$A$47:$C$75,3,0)</f>
        <v>700098</v>
      </c>
      <c r="CG87">
        <f>VLOOKUP(A87,[82]aug!$A$65:$C$92,3,0)</f>
        <v>688356</v>
      </c>
      <c r="CH87">
        <f>VLOOKUP(A87,[83]sept!$A$60:$C$86,3,0)</f>
        <v>549393</v>
      </c>
      <c r="CI87">
        <f>VLOOKUP(A87,[84]oct!$A$66:$C$91,3,0)</f>
        <v>632689</v>
      </c>
      <c r="CJ87">
        <f>VLOOKUP(A87,[85]nov!$A$45:$C$69,3,0)</f>
        <v>649973</v>
      </c>
      <c r="CK87">
        <f>VLOOKUP(A87,[86]dec!$A$46:$C$69,3,0)</f>
        <v>825280</v>
      </c>
      <c r="CL87">
        <f>VLOOKUP(A87,[87]jan!$A$49:$C$68,3,0)</f>
        <v>1193833</v>
      </c>
      <c r="CM87">
        <f>VLOOKUP(A87,[88]feb!$A$55:$C$73,3,0)</f>
        <v>1141581</v>
      </c>
      <c r="CN87">
        <f>VLOOKUP(A87,[89]march!$A$32:$C$49,3,0)</f>
        <v>1538146</v>
      </c>
      <c r="CO87">
        <f>VLOOKUP(A87,[90]apr!$A$32:$C$48,3,0)</f>
        <v>1078773</v>
      </c>
      <c r="CP87">
        <f>VLOOKUP(A87,[91]may!$A$32:$C$47,3,0)</f>
        <v>1337737</v>
      </c>
      <c r="CQ87">
        <f>VLOOKUP(A87,[92]june!$A$59:$C$73,3,0)</f>
        <v>1173854</v>
      </c>
      <c r="CR87">
        <f>VLOOKUP(A87,[93]july!$A$32:$C$45,3,0)</f>
        <v>1271108</v>
      </c>
      <c r="CS87">
        <f>VLOOKUP(A87,[94]aug!$A$82:$C$94,3,0)</f>
        <v>2238406</v>
      </c>
      <c r="CT87">
        <f>VLOOKUP(A87,[95]sept!$A$49:$C$60,3,0)</f>
        <v>1456620</v>
      </c>
      <c r="CU87">
        <f>VLOOKUP(A87,[96]oct!$A$56:$C$66,3,0)</f>
        <v>1884170</v>
      </c>
      <c r="CV87">
        <f>VLOOKUP(A87,[97]nov!$A$51:$C$60,3,0)</f>
        <v>1891626</v>
      </c>
      <c r="CW87" s="1">
        <f>VLOOKUP(A87,[98]dec!$A$66:$C$74,3,0)</f>
        <v>1995799</v>
      </c>
      <c r="CX87">
        <f>VLOOKUP(A87,[99]jan!$A$54:$C$58,3,0)</f>
        <v>1819256</v>
      </c>
      <c r="CY87">
        <f>VLOOKUP(A87,[100]feb!$A$58:$C$61,3,0)</f>
        <v>1039976</v>
      </c>
    </row>
    <row r="88" spans="1:106" x14ac:dyDescent="0.2">
      <c r="A88" s="10">
        <v>36951</v>
      </c>
      <c r="B88" s="1">
        <f>VLOOKUP(A88,'[1]1850-1930'!$A$648:$C$757,3,0)</f>
        <v>59459</v>
      </c>
      <c r="C88" s="1">
        <f>VLOOKUP($A88,'[2]1931-1950'!$A$648:$C$757,3,0)</f>
        <v>19058417</v>
      </c>
      <c r="D88" s="1">
        <f>VLOOKUP(A88,'[3]1951-1956'!$A$648:$C$757,3,0)</f>
        <v>7420459</v>
      </c>
      <c r="E88" s="1">
        <f>VLOOKUP(A88,'[4]1957-1960'!$A$648:$C$757,3,0)</f>
        <v>3798034</v>
      </c>
      <c r="F88" s="13">
        <f>VLOOKUP(A88,'[5]1961-1965'!$A$600:$C$709,3,0)</f>
        <v>6865266</v>
      </c>
      <c r="G88" s="1">
        <f>VLOOKUP(A88,'[6]1966-1968'!$A$520:$C$629,3,0)</f>
        <v>5934550</v>
      </c>
      <c r="H88" s="1">
        <f>VLOOKUP(A88,'[7]1969-1970'!$A$472:$C$581,3,0)</f>
        <v>6511002</v>
      </c>
      <c r="I88" s="1">
        <f>VLOOKUP(A88,'[8]1971-1973'!$A$448:$C$557,3,0)</f>
        <v>3755722</v>
      </c>
      <c r="J88" s="1">
        <f>VLOOKUP(A88,'[9]1974-1977'!$A$402:$C$511,3,0)</f>
        <v>8224748</v>
      </c>
      <c r="K88" s="1">
        <f>VLOOKUP(A88,'[10]1978-1980'!$A$328:$C$437,3,0)</f>
        <v>5398800</v>
      </c>
      <c r="L88" s="1">
        <f>VLOOKUP(A88,'[11]1981-1983'!$A$285:$C$394,3,0)</f>
        <v>5671924</v>
      </c>
      <c r="M88" s="1">
        <f>VLOOKUP(A88,'[12]1984-1986'!$A$237:$C$346,3,0)</f>
        <v>4555127</v>
      </c>
      <c r="N88" s="1">
        <f>VLOOKUP(A88,'[13]1987-1990'!$A$215:$C$324,3,0)</f>
        <v>8561773</v>
      </c>
      <c r="O88" s="1">
        <f>VLOOKUP(A88,'[14]1991-1993'!$A$125:$C$234,3,0)</f>
        <v>6422027</v>
      </c>
      <c r="P88" s="1">
        <f t="shared" si="1"/>
        <v>92237308</v>
      </c>
      <c r="Q88" s="1"/>
      <c r="R88" s="1">
        <f>VLOOKUP(A88,[15]jan!$A$66:$C$175,3,0)</f>
        <v>898133</v>
      </c>
      <c r="S88" s="1">
        <f>VLOOKUP(A88,[16]feb!$A$72:$C$180,3,0)</f>
        <v>178153</v>
      </c>
      <c r="T88" s="1">
        <f>VLOOKUP(A88,[17]march!$A$58:$C$165,3,0)</f>
        <v>334318</v>
      </c>
      <c r="U88">
        <f>VLOOKUP(A88,[18]apr!$A$71:$C$177,3,0)</f>
        <v>320527</v>
      </c>
      <c r="V88" s="1">
        <f>VLOOKUP(A88,[19]may!$A$56:$D$161,3,0)</f>
        <v>308378</v>
      </c>
      <c r="W88">
        <f>VLOOKUP(A88,[20]june!$A$55:$C$159,3,0)</f>
        <v>250002</v>
      </c>
      <c r="X88">
        <f>VLOOKUP($A88,[21]july!$A$71:$C$174,3,0)</f>
        <v>307314</v>
      </c>
      <c r="Y88">
        <f>VLOOKUP($A88,[22]august!$A$55:$C$157,3,0)</f>
        <v>343718</v>
      </c>
      <c r="Z88">
        <f>VLOOKUP(A88,[23]sept!$A$59:$C$160,3,0)</f>
        <v>290227</v>
      </c>
      <c r="AA88">
        <f>VLOOKUP(A88,[24]oct!$A$54:$C$154,3,0)</f>
        <v>272462</v>
      </c>
      <c r="AB88">
        <f>VLOOKUP(A88,[25]nov!$A$55:$C$154,3,0)</f>
        <v>1783993</v>
      </c>
      <c r="AC88">
        <f>VLOOKUP(A88,[26]dec!$A$64:$C$162,3,0)</f>
        <v>311675</v>
      </c>
      <c r="AD88">
        <f>VLOOKUP(A88,[27]jan!$A$71:$C$165,3,0)</f>
        <v>360637</v>
      </c>
      <c r="AE88">
        <f>VLOOKUP(A88,[28]feb!$A$55:$C$148,3,0)</f>
        <v>319319</v>
      </c>
      <c r="AF88">
        <f>VLOOKUP(A88,[29]march!$A$62:$C$154,3,0)</f>
        <v>358601</v>
      </c>
      <c r="AG88">
        <f>VLOOKUP(A88,[30]apr!$A$66:$C$157,3,0)</f>
        <v>459904</v>
      </c>
      <c r="AH88">
        <f>VLOOKUP(A88,[31]may!$A$54:$C$144,3,0)</f>
        <v>377300</v>
      </c>
      <c r="AI88">
        <f>VLOOKUP(A88,[32]june!$A$63:$C$152,3,0)</f>
        <v>323902</v>
      </c>
      <c r="AJ88">
        <f>VLOOKUP(A88,[33]july!$A$64:$C$152,3,0)</f>
        <v>439660</v>
      </c>
      <c r="AK88">
        <f>VLOOKUP(A88,[34]august!$A$54:$C$141,3,0)</f>
        <v>324136</v>
      </c>
      <c r="AL88">
        <f>VLOOKUP(A88,[35]sept!$A$55:$C$141,3,0)</f>
        <v>319722</v>
      </c>
      <c r="AM88">
        <f>VLOOKUP(A88,[36]oct!$A$65:$C$150,3,0)</f>
        <v>694968</v>
      </c>
      <c r="AN88">
        <f>VLOOKUP(A88,[37]novemeber!$A$63:$C$147,3,0)</f>
        <v>538525</v>
      </c>
      <c r="AO88">
        <f>VLOOKUP(A88,[38]dec!$A$53:$C$136,3,0)</f>
        <v>277547</v>
      </c>
      <c r="AP88">
        <f>VLOOKUP(A88,[39]jan!$A$56:$C$135,3,0)</f>
        <v>479620</v>
      </c>
      <c r="AQ88">
        <f>VLOOKUP(A88,[40]feb!$A$80:$C$158,3,0)</f>
        <v>315191</v>
      </c>
      <c r="AR88">
        <f>VLOOKUP(A88,[41]march!$A$63:$C$140,3,0)</f>
        <v>461725</v>
      </c>
      <c r="AS88">
        <f>VLOOKUP(A88,[42]april!$A$64:$C$140,3,0)</f>
        <v>493695</v>
      </c>
      <c r="AT88">
        <f>VLOOKUP(A88,[43]may!$A$70:$C$145,3,0)</f>
        <v>570326</v>
      </c>
      <c r="AU88">
        <f>VLOOKUP(A88,[44]june!$A$70:$C$144,3,0)</f>
        <v>480674</v>
      </c>
      <c r="AV88">
        <f>VLOOKUP(A88,[45]july!$A$65:$C$138,3,0)</f>
        <v>428005</v>
      </c>
      <c r="AW88">
        <f>VLOOKUP(A88,[46]aug!$A$66:$C$138,3,0)</f>
        <v>570330</v>
      </c>
      <c r="AX88">
        <f>VLOOKUP(A88,[47]sept!$A$59:$C$130,3,0)</f>
        <v>724141</v>
      </c>
      <c r="AY88">
        <f>VLOOKUP(A88,[48]oct!$A$63:$C$133,3,0)</f>
        <v>533776</v>
      </c>
      <c r="AZ88">
        <f>VLOOKUP(A88,[49]nov!$A$62:$C$131,3,0)</f>
        <v>501285</v>
      </c>
      <c r="BA88">
        <f>VLOOKUP(A88,[50]dec!$A$64:$C$132,3,0)</f>
        <v>571189</v>
      </c>
      <c r="BB88">
        <f>VLOOKUP(A88,[51]jan!$A$72:$C$136,3,0)</f>
        <v>382185</v>
      </c>
      <c r="BC88">
        <f>VLOOKUP(A88,[52]feb!$A$69:$C$132,3,0)</f>
        <v>467234</v>
      </c>
      <c r="BD88">
        <f>VLOOKUP(A88,[53]mar!$A$68:$C$130,3,0)</f>
        <v>618879</v>
      </c>
      <c r="BE88">
        <f>VLOOKUP(A88,[54]apr!$A$69:$C$130,3,0)</f>
        <v>800633</v>
      </c>
      <c r="BF88">
        <f>VLOOKUP(A88,[55]may!$A$145:$C$205,3,0)</f>
        <v>503625</v>
      </c>
      <c r="BG88">
        <f>VLOOKUP(A88,[56]june!$A$49:$C$108,3,0)</f>
        <v>727984</v>
      </c>
      <c r="BH88">
        <f>VLOOKUP(A88,[57]july!$A$66:$C$124,3,0)</f>
        <v>563037</v>
      </c>
      <c r="BI88">
        <f>VLOOKUP(A88,[58]aug!$A$52:$C$109,3,0)</f>
        <v>489550</v>
      </c>
      <c r="BJ88">
        <f>VLOOKUP(A88,[59]sept!$A$69:$C$125,3,0)</f>
        <v>561324</v>
      </c>
      <c r="BK88">
        <f>VLOOKUP(A88,[60]oct!$A$57:$C$112,3,0)</f>
        <v>559052</v>
      </c>
      <c r="BL88">
        <f>VLOOKUP(A88,[61]nov!$A$35:$C$89,3,0)</f>
        <v>579036</v>
      </c>
      <c r="BM88">
        <f>VLOOKUP(A88,[62]dec!$A$58:$C$111,3,0)</f>
        <v>648645</v>
      </c>
      <c r="BN88">
        <f>VLOOKUP(A88,[63]jan!$A$88:$C$137,3,0)</f>
        <v>645406</v>
      </c>
      <c r="BO88">
        <f>VLOOKUP(A88,[64]feb!$A$60:$C$108,3,0)</f>
        <v>502389</v>
      </c>
      <c r="BP88">
        <f>VLOOKUP(A88,[65]mar!$A$48:$C$95,3,0)</f>
        <v>1333301</v>
      </c>
      <c r="BQ88">
        <f>VLOOKUP(A88,[66]apr!$A$57:$C$103,3,0)</f>
        <v>569278</v>
      </c>
      <c r="BR88">
        <f>VLOOKUP(A88,[67]may!$A$48:$C$93,3,0)</f>
        <v>1314812</v>
      </c>
      <c r="BS88">
        <f>VLOOKUP(A88,[68]june!$A$65:$C$109,3,0)</f>
        <v>901400</v>
      </c>
      <c r="BT88">
        <f>VLOOKUP(A88,[69]july!$A$34:$C$77,3,0)</f>
        <v>476155</v>
      </c>
      <c r="BU88">
        <f>VLOOKUP(A88,[70]aug!$A$61:$C$103,3,0)</f>
        <v>1330905</v>
      </c>
      <c r="BV88">
        <f>VLOOKUP(A88,[71]sept!$A$34:$C$75,3,0)</f>
        <v>534666</v>
      </c>
      <c r="BW88">
        <f>VLOOKUP(A88,[72]oct!$A$57:$C$97,3,0)</f>
        <v>595972</v>
      </c>
      <c r="BX88">
        <f>VLOOKUP(A88,[73]nov!$A$56:$C$95,3,0)</f>
        <v>523177</v>
      </c>
      <c r="BY88">
        <f>VLOOKUP(A88,[74]dec!$A$34:$C$72,3,0)</f>
        <v>720341</v>
      </c>
      <c r="BZ88">
        <f>VLOOKUP(A88,[75]jan!$A$60:$C$94,3,0)</f>
        <v>411260</v>
      </c>
      <c r="CA88">
        <f>VLOOKUP(A88,[76]feb!$A$33:$C$66,3,0)</f>
        <v>406069</v>
      </c>
      <c r="CB88">
        <f>VLOOKUP(A88,[77]mar!$A$60:$C$93,3,0)</f>
        <v>844555</v>
      </c>
      <c r="CC88">
        <f>VLOOKUP(A88,[78]apr!$A$62:$C$93,3,0)</f>
        <v>874002</v>
      </c>
      <c r="CD88">
        <f>VLOOKUP(A88,[79]may!$A$46:$C$76,3,0)</f>
        <v>827069</v>
      </c>
      <c r="CE88">
        <f>VLOOKUP(A88,[80]june!$A$60:$C$89,3,0)</f>
        <v>1268060</v>
      </c>
      <c r="CF88">
        <f>VLOOKUP(A88,[81]july!$A$47:$C$75,3,0)</f>
        <v>734057</v>
      </c>
      <c r="CG88">
        <f>VLOOKUP(A88,[82]aug!$A$65:$C$92,3,0)</f>
        <v>664809</v>
      </c>
      <c r="CH88">
        <f>VLOOKUP(A88,[83]sept!$A$60:$C$86,3,0)</f>
        <v>600699</v>
      </c>
      <c r="CI88">
        <f>VLOOKUP(A88,[84]oct!$A$66:$C$91,3,0)</f>
        <v>740146</v>
      </c>
      <c r="CJ88">
        <f>VLOOKUP(A88,[85]nov!$A$45:$C$69,3,0)</f>
        <v>678165</v>
      </c>
      <c r="CK88">
        <f>VLOOKUP(A88,[86]dec!$A$46:$C$69,3,0)</f>
        <v>854747</v>
      </c>
      <c r="CL88">
        <f>VLOOKUP(A88,[87]jan!$A$49:$C$68,3,0)</f>
        <v>1207785</v>
      </c>
      <c r="CM88">
        <f>VLOOKUP(A88,[88]feb!$A$55:$C$73,3,0)</f>
        <v>1238022</v>
      </c>
      <c r="CN88">
        <f>VLOOKUP(A88,[89]march!$A$32:$C$49,3,0)</f>
        <v>1743770</v>
      </c>
      <c r="CO88">
        <f>VLOOKUP(A88,[90]apr!$A$32:$C$48,3,0)</f>
        <v>1084518</v>
      </c>
      <c r="CP88">
        <f>VLOOKUP(A88,[91]may!$A$32:$C$47,3,0)</f>
        <v>1327848</v>
      </c>
      <c r="CQ88">
        <f>VLOOKUP(A88,[92]june!$A$59:$C$73,3,0)</f>
        <v>1201894</v>
      </c>
      <c r="CR88">
        <f>VLOOKUP(A88,[93]july!$A$32:$C$45,3,0)</f>
        <v>1227948</v>
      </c>
      <c r="CS88">
        <f>VLOOKUP(A88,[94]aug!$A$82:$C$94,3,0)</f>
        <v>2207049</v>
      </c>
      <c r="CT88">
        <f>VLOOKUP(A88,[95]sept!$A$49:$C$60,3,0)</f>
        <v>1521415</v>
      </c>
      <c r="CU88">
        <f>VLOOKUP(A88,[96]oct!$A$56:$C$66,3,0)</f>
        <v>1997628</v>
      </c>
      <c r="CV88">
        <f>VLOOKUP(A88,[97]nov!$A$51:$C$60,3,0)</f>
        <v>1915180</v>
      </c>
      <c r="CW88" s="1">
        <f>VLOOKUP(A88,[98]dec!$A$66:$C$74,3,0)</f>
        <v>2248926</v>
      </c>
      <c r="CX88">
        <f>VLOOKUP(A88,[99]jan!$A$54:$C$58,3,0)</f>
        <v>2382804</v>
      </c>
      <c r="CY88">
        <f>VLOOKUP(A88,[100]feb!$A$58:$C$61,3,0)</f>
        <v>1824791</v>
      </c>
      <c r="CZ88">
        <f>VLOOKUP(A88,[101]mar!$A$52:$C$54,3,0)</f>
        <v>723937</v>
      </c>
    </row>
    <row r="89" spans="1:106" x14ac:dyDescent="0.2">
      <c r="A89" s="10">
        <v>36982</v>
      </c>
      <c r="B89" s="1">
        <f>VLOOKUP(A89,'[1]1850-1930'!$A$648:$C$757,3,0)</f>
        <v>52525</v>
      </c>
      <c r="C89" s="1">
        <f>VLOOKUP($A89,'[2]1931-1950'!$A$648:$C$757,3,0)</f>
        <v>20393708</v>
      </c>
      <c r="D89" s="1">
        <f>VLOOKUP(A89,'[3]1951-1956'!$A$648:$C$757,3,0)</f>
        <v>6998540</v>
      </c>
      <c r="E89" s="1">
        <f>VLOOKUP(A89,'[4]1957-1960'!$A$648:$C$757,3,0)</f>
        <v>3402058</v>
      </c>
      <c r="F89" s="13">
        <f>VLOOKUP(A89,'[5]1961-1965'!$A$600:$C$709,3,0)</f>
        <v>6511597</v>
      </c>
      <c r="G89" s="1">
        <f>VLOOKUP(A89,'[6]1966-1968'!$A$520:$C$629,3,0)</f>
        <v>5426527</v>
      </c>
      <c r="H89" s="1">
        <f>VLOOKUP(A89,'[7]1969-1970'!$A$472:$C$581,3,0)</f>
        <v>6201948</v>
      </c>
      <c r="I89" s="1">
        <f>VLOOKUP(A89,'[8]1971-1973'!$A$448:$C$557,3,0)</f>
        <v>3665101</v>
      </c>
      <c r="J89" s="1">
        <f>VLOOKUP(A89,'[9]1974-1977'!$A$402:$C$511,3,0)</f>
        <v>7747105</v>
      </c>
      <c r="K89" s="1">
        <f>VLOOKUP(A89,'[10]1978-1980'!$A$328:$C$437,3,0)</f>
        <v>5121024</v>
      </c>
      <c r="L89" s="1">
        <f>VLOOKUP(A89,'[11]1981-1983'!$A$285:$C$394,3,0)</f>
        <v>5464269</v>
      </c>
      <c r="M89" s="1">
        <f>VLOOKUP(A89,'[12]1984-1986'!$A$237:$C$346,3,0)</f>
        <v>4457802</v>
      </c>
      <c r="N89" s="1">
        <f>VLOOKUP(A89,'[13]1987-1990'!$A$215:$C$324,3,0)</f>
        <v>8130702</v>
      </c>
      <c r="O89" s="1">
        <f>VLOOKUP(A89,'[14]1991-1993'!$A$125:$C$234,3,0)</f>
        <v>6275270</v>
      </c>
      <c r="P89" s="1">
        <f t="shared" si="1"/>
        <v>89848176</v>
      </c>
      <c r="Q89" s="1"/>
      <c r="R89" s="1">
        <f>VLOOKUP(A89,[15]jan!$A$66:$C$175,3,0)</f>
        <v>861765</v>
      </c>
      <c r="S89" s="1">
        <f>VLOOKUP(A89,[16]feb!$A$72:$C$180,3,0)</f>
        <v>194679</v>
      </c>
      <c r="T89" s="1">
        <f>VLOOKUP(A89,[17]march!$A$58:$C$165,3,0)</f>
        <v>294195</v>
      </c>
      <c r="U89">
        <f>VLOOKUP(A89,[18]apr!$A$71:$C$177,3,0)</f>
        <v>302798</v>
      </c>
      <c r="V89" s="1">
        <f>VLOOKUP(A89,[19]may!$A$56:$D$161,3,0)</f>
        <v>285154</v>
      </c>
      <c r="W89">
        <f>VLOOKUP(A89,[20]june!$A$55:$C$159,3,0)</f>
        <v>256101</v>
      </c>
      <c r="X89">
        <f>VLOOKUP($A89,[21]july!$A$71:$C$174,3,0)</f>
        <v>279608</v>
      </c>
      <c r="Y89">
        <f>VLOOKUP($A89,[22]august!$A$55:$C$157,3,0)</f>
        <v>304765</v>
      </c>
      <c r="Z89">
        <f>VLOOKUP(A89,[23]sept!$A$59:$C$160,3,0)</f>
        <v>255975</v>
      </c>
      <c r="AA89">
        <f>VLOOKUP(A89,[24]oct!$A$54:$C$154,3,0)</f>
        <v>277797</v>
      </c>
      <c r="AB89">
        <f>VLOOKUP(A89,[25]nov!$A$55:$C$154,3,0)</f>
        <v>1678632</v>
      </c>
      <c r="AC89">
        <f>VLOOKUP(A89,[26]dec!$A$64:$C$162,3,0)</f>
        <v>282674</v>
      </c>
      <c r="AD89">
        <f>VLOOKUP(A89,[27]jan!$A$71:$C$165,3,0)</f>
        <v>357612</v>
      </c>
      <c r="AE89">
        <f>VLOOKUP(A89,[28]feb!$A$55:$C$148,3,0)</f>
        <v>302765</v>
      </c>
      <c r="AF89">
        <f>VLOOKUP(A89,[29]march!$A$62:$C$154,3,0)</f>
        <v>350224</v>
      </c>
      <c r="AG89">
        <f>VLOOKUP(A89,[30]apr!$A$66:$C$157,3,0)</f>
        <v>458434</v>
      </c>
      <c r="AH89">
        <f>VLOOKUP(A89,[31]may!$A$54:$C$144,3,0)</f>
        <v>368735</v>
      </c>
      <c r="AI89">
        <f>VLOOKUP(A89,[32]june!$A$63:$C$152,3,0)</f>
        <v>320339</v>
      </c>
      <c r="AJ89">
        <f>VLOOKUP(A89,[33]july!$A$64:$C$152,3,0)</f>
        <v>405208</v>
      </c>
      <c r="AK89">
        <f>VLOOKUP(A89,[34]august!$A$54:$C$141,3,0)</f>
        <v>290608</v>
      </c>
      <c r="AL89">
        <f>VLOOKUP(A89,[35]sept!$A$55:$C$141,3,0)</f>
        <v>304760</v>
      </c>
      <c r="AM89">
        <f>VLOOKUP(A89,[36]oct!$A$65:$C$150,3,0)</f>
        <v>671030</v>
      </c>
      <c r="AN89">
        <f>VLOOKUP(A89,[37]novemeber!$A$63:$C$147,3,0)</f>
        <v>525096</v>
      </c>
      <c r="AO89">
        <f>VLOOKUP(A89,[38]dec!$A$53:$C$136,3,0)</f>
        <v>258458</v>
      </c>
      <c r="AP89">
        <f>VLOOKUP(A89,[39]jan!$A$56:$C$135,3,0)</f>
        <v>573136</v>
      </c>
      <c r="AQ89">
        <f>VLOOKUP(A89,[40]feb!$A$80:$C$158,3,0)</f>
        <v>374517</v>
      </c>
      <c r="AR89">
        <f>VLOOKUP(A89,[41]march!$A$63:$C$140,3,0)</f>
        <v>448317</v>
      </c>
      <c r="AS89">
        <f>VLOOKUP(A89,[42]april!$A$64:$C$140,3,0)</f>
        <v>470117</v>
      </c>
      <c r="AT89">
        <f>VLOOKUP(A89,[43]may!$A$70:$C$145,3,0)</f>
        <v>538546</v>
      </c>
      <c r="AU89">
        <f>VLOOKUP(A89,[44]june!$A$70:$C$144,3,0)</f>
        <v>447611</v>
      </c>
      <c r="AV89">
        <f>VLOOKUP(A89,[45]july!$A$65:$C$138,3,0)</f>
        <v>405942</v>
      </c>
      <c r="AW89">
        <f>VLOOKUP(A89,[46]aug!$A$66:$C$138,3,0)</f>
        <v>534308</v>
      </c>
      <c r="AX89">
        <f>VLOOKUP(A89,[47]sept!$A$59:$C$130,3,0)</f>
        <v>670150</v>
      </c>
      <c r="AY89">
        <f>VLOOKUP(A89,[48]oct!$A$63:$C$133,3,0)</f>
        <v>496489</v>
      </c>
      <c r="AZ89">
        <f>VLOOKUP(A89,[49]nov!$A$62:$C$131,3,0)</f>
        <v>472088</v>
      </c>
      <c r="BA89">
        <f>VLOOKUP(A89,[50]dec!$A$64:$C$132,3,0)</f>
        <v>487254</v>
      </c>
      <c r="BB89">
        <f>VLOOKUP(A89,[51]jan!$A$72:$C$136,3,0)</f>
        <v>343191</v>
      </c>
      <c r="BC89">
        <f>VLOOKUP(A89,[52]feb!$A$69:$C$132,3,0)</f>
        <v>439087</v>
      </c>
      <c r="BD89">
        <f>VLOOKUP(A89,[53]mar!$A$68:$C$130,3,0)</f>
        <v>579280</v>
      </c>
      <c r="BE89">
        <f>VLOOKUP(A89,[54]apr!$A$69:$C$130,3,0)</f>
        <v>744971</v>
      </c>
      <c r="BF89">
        <f>VLOOKUP(A89,[55]may!$A$145:$C$205,3,0)</f>
        <v>464753</v>
      </c>
      <c r="BG89">
        <f>VLOOKUP(A89,[56]june!$A$49:$C$108,3,0)</f>
        <v>690607</v>
      </c>
      <c r="BH89">
        <f>VLOOKUP(A89,[57]july!$A$66:$C$124,3,0)</f>
        <v>521375</v>
      </c>
      <c r="BI89">
        <f>VLOOKUP(A89,[58]aug!$A$52:$C$109,3,0)</f>
        <v>453867</v>
      </c>
      <c r="BJ89">
        <f>VLOOKUP(A89,[59]sept!$A$69:$C$125,3,0)</f>
        <v>612712</v>
      </c>
      <c r="BK89">
        <f>VLOOKUP(A89,[60]oct!$A$57:$C$112,3,0)</f>
        <v>517115</v>
      </c>
      <c r="BL89">
        <f>VLOOKUP(A89,[61]nov!$A$35:$C$89,3,0)</f>
        <v>547363</v>
      </c>
      <c r="BM89">
        <f>VLOOKUP(A89,[62]dec!$A$58:$C$111,3,0)</f>
        <v>633587</v>
      </c>
      <c r="BN89">
        <f>VLOOKUP(A89,[63]jan!$A$88:$C$137,3,0)</f>
        <v>595938</v>
      </c>
      <c r="BO89">
        <f>VLOOKUP(A89,[64]feb!$A$60:$C$108,3,0)</f>
        <v>467733</v>
      </c>
      <c r="BP89">
        <f>VLOOKUP(A89,[65]mar!$A$48:$C$95,3,0)</f>
        <v>1269255</v>
      </c>
      <c r="BQ89">
        <f>VLOOKUP(A89,[66]apr!$A$57:$C$103,3,0)</f>
        <v>533667</v>
      </c>
      <c r="BR89">
        <f>VLOOKUP(A89,[67]may!$A$48:$C$93,3,0)</f>
        <v>1237773</v>
      </c>
      <c r="BS89">
        <f>VLOOKUP(A89,[68]june!$A$65:$C$109,3,0)</f>
        <v>942255</v>
      </c>
      <c r="BT89">
        <f>VLOOKUP(A89,[69]july!$A$34:$C$77,3,0)</f>
        <v>438117</v>
      </c>
      <c r="BU89">
        <f>VLOOKUP(A89,[70]aug!$A$61:$C$103,3,0)</f>
        <v>1239691</v>
      </c>
      <c r="BV89">
        <f>VLOOKUP(A89,[71]sept!$A$34:$C$75,3,0)</f>
        <v>500732</v>
      </c>
      <c r="BW89">
        <f>VLOOKUP(A89,[72]oct!$A$57:$C$97,3,0)</f>
        <v>560646</v>
      </c>
      <c r="BX89">
        <f>VLOOKUP(A89,[73]nov!$A$56:$C$95,3,0)</f>
        <v>475130</v>
      </c>
      <c r="BY89">
        <f>VLOOKUP(A89,[74]dec!$A$34:$C$72,3,0)</f>
        <v>677076</v>
      </c>
      <c r="BZ89">
        <f>VLOOKUP(A89,[75]jan!$A$60:$C$94,3,0)</f>
        <v>388928</v>
      </c>
      <c r="CA89">
        <f>VLOOKUP(A89,[76]feb!$A$33:$C$66,3,0)</f>
        <v>342767</v>
      </c>
      <c r="CB89">
        <f>VLOOKUP(A89,[77]mar!$A$60:$C$93,3,0)</f>
        <v>786042</v>
      </c>
      <c r="CC89">
        <f>VLOOKUP(A89,[78]apr!$A$62:$C$93,3,0)</f>
        <v>837760</v>
      </c>
      <c r="CD89">
        <f>VLOOKUP(A89,[79]may!$A$46:$C$76,3,0)</f>
        <v>784888</v>
      </c>
      <c r="CE89">
        <f>VLOOKUP(A89,[80]june!$A$60:$C$89,3,0)</f>
        <v>1209153</v>
      </c>
      <c r="CF89">
        <f>VLOOKUP(A89,[81]july!$A$47:$C$75,3,0)</f>
        <v>682151</v>
      </c>
      <c r="CG89">
        <f>VLOOKUP(A89,[82]aug!$A$65:$C$92,3,0)</f>
        <v>619982</v>
      </c>
      <c r="CH89">
        <f>VLOOKUP(A89,[83]sept!$A$60:$C$86,3,0)</f>
        <v>564603</v>
      </c>
      <c r="CI89">
        <f>VLOOKUP(A89,[84]oct!$A$66:$C$91,3,0)</f>
        <v>681219</v>
      </c>
      <c r="CJ89">
        <f>VLOOKUP(A89,[85]nov!$A$45:$C$69,3,0)</f>
        <v>669464</v>
      </c>
      <c r="CK89">
        <f>VLOOKUP(A89,[86]dec!$A$46:$C$69,3,0)</f>
        <v>765141</v>
      </c>
      <c r="CL89">
        <f>VLOOKUP(A89,[87]jan!$A$49:$C$68,3,0)</f>
        <v>1121179</v>
      </c>
      <c r="CM89">
        <f>VLOOKUP(A89,[88]feb!$A$55:$C$73,3,0)</f>
        <v>1209152</v>
      </c>
      <c r="CN89">
        <f>VLOOKUP(A89,[89]march!$A$32:$C$49,3,0)</f>
        <v>1618566</v>
      </c>
      <c r="CO89">
        <f>VLOOKUP(A89,[90]apr!$A$32:$C$48,3,0)</f>
        <v>957202</v>
      </c>
      <c r="CP89">
        <f>VLOOKUP(A89,[91]may!$A$32:$C$47,3,0)</f>
        <v>1138748</v>
      </c>
      <c r="CQ89">
        <f>VLOOKUP(A89,[92]june!$A$59:$C$73,3,0)</f>
        <v>1183999</v>
      </c>
      <c r="CR89">
        <f>VLOOKUP(A89,[93]july!$A$32:$C$45,3,0)</f>
        <v>1265469</v>
      </c>
      <c r="CS89">
        <f>VLOOKUP(A89,[94]aug!$A$82:$C$94,3,0)</f>
        <v>2011507</v>
      </c>
      <c r="CT89">
        <f>VLOOKUP(A89,[95]sept!$A$49:$C$60,3,0)</f>
        <v>1298503</v>
      </c>
      <c r="CU89">
        <f>VLOOKUP(A89,[96]oct!$A$56:$C$66,3,0)</f>
        <v>1704332</v>
      </c>
      <c r="CV89">
        <f>VLOOKUP(A89,[97]nov!$A$51:$C$60,3,0)</f>
        <v>1761839</v>
      </c>
      <c r="CW89" s="1">
        <f>VLOOKUP(A89,[98]dec!$A$66:$C$74,3,0)</f>
        <v>1835901</v>
      </c>
      <c r="CX89">
        <f>VLOOKUP(A89,[99]jan!$A$54:$C$58,3,0)</f>
        <v>2093322</v>
      </c>
      <c r="CY89">
        <f>VLOOKUP(A89,[100]feb!$A$58:$C$61,3,0)</f>
        <v>1417948</v>
      </c>
      <c r="CZ89">
        <f>VLOOKUP(A89,[101]mar!$A$52:$C$54,3,0)</f>
        <v>1137926</v>
      </c>
      <c r="DA89">
        <f>VLOOKUP(A89,[102]apr!$A$32:$C$33,3,0)</f>
        <v>972674</v>
      </c>
    </row>
    <row r="90" spans="1:106" x14ac:dyDescent="0.2">
      <c r="A90" s="10">
        <v>37012</v>
      </c>
      <c r="B90" s="1">
        <f>VLOOKUP(A90,'[1]1850-1930'!$A$648:$C$757,3,0)</f>
        <v>41363</v>
      </c>
      <c r="C90" s="1">
        <f>VLOOKUP($A90,'[2]1931-1950'!$A$648:$C$757,3,0)</f>
        <v>16517482</v>
      </c>
      <c r="D90" s="1">
        <f>VLOOKUP(A90,'[3]1951-1956'!$A$648:$C$757,3,0)</f>
        <v>7495122</v>
      </c>
      <c r="E90" s="1">
        <f>VLOOKUP(A90,'[4]1957-1960'!$A$648:$C$757,3,0)</f>
        <v>3368457</v>
      </c>
      <c r="F90" s="13">
        <f>VLOOKUP(A90,'[5]1961-1965'!$A$600:$C$709,3,0)</f>
        <v>5684604</v>
      </c>
      <c r="G90" s="1">
        <f>VLOOKUP(A90,'[6]1966-1968'!$A$520:$C$629,3,0)</f>
        <v>5698634</v>
      </c>
      <c r="H90" s="1">
        <f>VLOOKUP(A90,'[7]1969-1970'!$A$472:$C$581,3,0)</f>
        <v>5713909</v>
      </c>
      <c r="I90" s="1">
        <f>VLOOKUP(A90,'[8]1971-1973'!$A$448:$C$557,3,0)</f>
        <v>3440090</v>
      </c>
      <c r="J90" s="1">
        <f>VLOOKUP(A90,'[9]1974-1977'!$A$402:$C$511,3,0)</f>
        <v>7293591</v>
      </c>
      <c r="K90" s="1">
        <f>VLOOKUP(A90,'[10]1978-1980'!$A$328:$C$437,3,0)</f>
        <v>4338013</v>
      </c>
      <c r="L90" s="1">
        <f>VLOOKUP(A90,'[11]1981-1983'!$A$285:$C$394,3,0)</f>
        <v>4563174</v>
      </c>
      <c r="M90" s="1">
        <f>VLOOKUP(A90,'[12]1984-1986'!$A$237:$C$346,3,0)</f>
        <v>3962552</v>
      </c>
      <c r="N90" s="1">
        <f>VLOOKUP(A90,'[13]1987-1990'!$A$215:$C$324,3,0)</f>
        <v>7554976</v>
      </c>
      <c r="O90" s="1">
        <f>VLOOKUP(A90,'[14]1991-1993'!$A$125:$C$234,3,0)</f>
        <v>5347285</v>
      </c>
      <c r="P90" s="1">
        <f t="shared" si="1"/>
        <v>81019252</v>
      </c>
      <c r="Q90" s="1"/>
      <c r="R90" s="1">
        <f>VLOOKUP(A90,[15]jan!$A$66:$C$175,3,0)</f>
        <v>404983</v>
      </c>
      <c r="S90" s="1">
        <f>VLOOKUP(A90,[16]feb!$A$72:$C$180,3,0)</f>
        <v>180341</v>
      </c>
      <c r="T90" s="1">
        <f>VLOOKUP(A90,[17]march!$A$58:$C$165,3,0)</f>
        <v>243202</v>
      </c>
      <c r="U90">
        <f>VLOOKUP(A90,[18]apr!$A$71:$C$177,3,0)</f>
        <v>191960</v>
      </c>
      <c r="V90" s="1">
        <f>VLOOKUP(A90,[19]may!$A$56:$D$161,3,0)</f>
        <v>226157</v>
      </c>
      <c r="W90">
        <f>VLOOKUP(A90,[20]june!$A$55:$C$159,3,0)</f>
        <v>214721</v>
      </c>
      <c r="X90">
        <f>VLOOKUP($A90,[21]july!$A$71:$C$174,3,0)</f>
        <v>196618</v>
      </c>
      <c r="Y90">
        <f>VLOOKUP($A90,[22]august!$A$55:$C$157,3,0)</f>
        <v>288502</v>
      </c>
      <c r="Z90">
        <f>VLOOKUP(A90,[23]sept!$A$59:$C$160,3,0)</f>
        <v>221968</v>
      </c>
      <c r="AA90">
        <f>VLOOKUP(A90,[24]oct!$A$54:$C$154,3,0)</f>
        <v>250918</v>
      </c>
      <c r="AB90">
        <f>VLOOKUP(A90,[25]nov!$A$55:$C$154,3,0)</f>
        <v>1221248</v>
      </c>
      <c r="AC90">
        <f>VLOOKUP(A90,[26]dec!$A$64:$C$162,3,0)</f>
        <v>216160</v>
      </c>
      <c r="AD90">
        <f>VLOOKUP(A90,[27]jan!$A$71:$C$165,3,0)</f>
        <v>335173</v>
      </c>
      <c r="AE90">
        <f>VLOOKUP(A90,[28]feb!$A$55:$C$148,3,0)</f>
        <v>234257</v>
      </c>
      <c r="AF90">
        <f>VLOOKUP(A90,[29]march!$A$62:$C$154,3,0)</f>
        <v>349646</v>
      </c>
      <c r="AG90">
        <f>VLOOKUP(A90,[30]apr!$A$66:$C$157,3,0)</f>
        <v>346812</v>
      </c>
      <c r="AH90">
        <f>VLOOKUP(A90,[31]may!$A$54:$C$144,3,0)</f>
        <v>331415</v>
      </c>
      <c r="AI90">
        <f>VLOOKUP(A90,[32]june!$A$63:$C$152,3,0)</f>
        <v>217514</v>
      </c>
      <c r="AJ90">
        <f>VLOOKUP(A90,[33]july!$A$64:$C$152,3,0)</f>
        <v>265587</v>
      </c>
      <c r="AK90">
        <f>VLOOKUP(A90,[34]august!$A$54:$C$141,3,0)</f>
        <v>281298</v>
      </c>
      <c r="AL90">
        <f>VLOOKUP(A90,[35]sept!$A$55:$C$141,3,0)</f>
        <v>279121</v>
      </c>
      <c r="AM90">
        <f>VLOOKUP(A90,[36]oct!$A$65:$C$150,3,0)</f>
        <v>565521</v>
      </c>
      <c r="AN90">
        <f>VLOOKUP(A90,[37]novemeber!$A$63:$C$147,3,0)</f>
        <v>492861</v>
      </c>
      <c r="AO90">
        <f>VLOOKUP(A90,[38]dec!$A$53:$C$136,3,0)</f>
        <v>238870</v>
      </c>
      <c r="AP90">
        <f>VLOOKUP(A90,[39]jan!$A$56:$C$135,3,0)</f>
        <v>324769</v>
      </c>
      <c r="AQ90">
        <f>VLOOKUP(A90,[40]feb!$A$80:$C$158,3,0)</f>
        <v>213153</v>
      </c>
      <c r="AR90">
        <f>VLOOKUP(A90,[41]march!$A$63:$C$140,3,0)</f>
        <v>368734</v>
      </c>
      <c r="AS90">
        <f>VLOOKUP(A90,[42]april!$A$64:$C$140,3,0)</f>
        <v>402014</v>
      </c>
      <c r="AT90">
        <f>VLOOKUP(A90,[43]may!$A$70:$C$145,3,0)</f>
        <v>400127</v>
      </c>
      <c r="AU90">
        <f>VLOOKUP(A90,[44]june!$A$70:$C$144,3,0)</f>
        <v>321245</v>
      </c>
      <c r="AV90">
        <f>VLOOKUP(A90,[45]july!$A$65:$C$138,3,0)</f>
        <v>308522</v>
      </c>
      <c r="AW90">
        <f>VLOOKUP(A90,[46]aug!$A$66:$C$138,3,0)</f>
        <v>473084</v>
      </c>
      <c r="AX90">
        <f>VLOOKUP(A90,[47]sept!$A$59:$C$130,3,0)</f>
        <v>612308</v>
      </c>
      <c r="AY90">
        <f>VLOOKUP(A90,[48]oct!$A$63:$C$133,3,0)</f>
        <v>416553</v>
      </c>
      <c r="AZ90">
        <f>VLOOKUP(A90,[49]nov!$A$62:$C$131,3,0)</f>
        <v>325855</v>
      </c>
      <c r="BA90">
        <f>VLOOKUP(A90,[50]dec!$A$64:$C$132,3,0)</f>
        <v>465038</v>
      </c>
      <c r="BB90">
        <f>VLOOKUP(A90,[51]jan!$A$72:$C$136,3,0)</f>
        <v>344548</v>
      </c>
      <c r="BC90">
        <f>VLOOKUP(A90,[52]feb!$A$69:$C$132,3,0)</f>
        <v>403205</v>
      </c>
      <c r="BD90">
        <f>VLOOKUP(A90,[53]mar!$A$68:$C$130,3,0)</f>
        <v>483827</v>
      </c>
      <c r="BE90">
        <f>VLOOKUP(A90,[54]apr!$A$69:$C$130,3,0)</f>
        <v>412655</v>
      </c>
      <c r="BF90">
        <f>VLOOKUP(A90,[55]may!$A$145:$C$205,3,0)</f>
        <v>434639</v>
      </c>
      <c r="BG90">
        <f>VLOOKUP(A90,[56]june!$A$49:$C$108,3,0)</f>
        <v>374695</v>
      </c>
      <c r="BH90">
        <f>VLOOKUP(A90,[57]july!$A$66:$C$124,3,0)</f>
        <v>478966</v>
      </c>
      <c r="BI90">
        <f>VLOOKUP(A90,[58]aug!$A$52:$C$109,3,0)</f>
        <v>422766</v>
      </c>
      <c r="BJ90">
        <f>VLOOKUP(A90,[59]sept!$A$69:$C$125,3,0)</f>
        <v>714842</v>
      </c>
      <c r="BK90">
        <f>VLOOKUP(A90,[60]oct!$A$57:$C$112,3,0)</f>
        <v>406056</v>
      </c>
      <c r="BL90">
        <f>VLOOKUP(A90,[61]nov!$A$35:$C$89,3,0)</f>
        <v>456829</v>
      </c>
      <c r="BM90">
        <f>VLOOKUP(A90,[62]dec!$A$58:$C$111,3,0)</f>
        <v>394334</v>
      </c>
      <c r="BN90">
        <f>VLOOKUP(A90,[63]jan!$A$88:$C$137,3,0)</f>
        <v>439073</v>
      </c>
      <c r="BO90">
        <f>VLOOKUP(A90,[64]feb!$A$60:$C$108,3,0)</f>
        <v>381705</v>
      </c>
      <c r="BP90">
        <f>VLOOKUP(A90,[65]mar!$A$48:$C$95,3,0)</f>
        <v>749530</v>
      </c>
      <c r="BQ90">
        <f>VLOOKUP(A90,[66]apr!$A$57:$C$103,3,0)</f>
        <v>613422</v>
      </c>
      <c r="BR90">
        <f>VLOOKUP(A90,[67]may!$A$48:$C$93,3,0)</f>
        <v>920635</v>
      </c>
      <c r="BS90">
        <f>VLOOKUP(A90,[68]june!$A$65:$C$109,3,0)</f>
        <v>859394</v>
      </c>
      <c r="BT90">
        <f>VLOOKUP(A90,[69]july!$A$34:$C$77,3,0)</f>
        <v>422777</v>
      </c>
      <c r="BU90">
        <f>VLOOKUP(A90,[70]aug!$A$61:$C$103,3,0)</f>
        <v>548496</v>
      </c>
      <c r="BV90">
        <f>VLOOKUP(A90,[71]sept!$A$34:$C$75,3,0)</f>
        <v>372862</v>
      </c>
      <c r="BW90">
        <f>VLOOKUP(A90,[72]oct!$A$57:$C$97,3,0)</f>
        <v>361786</v>
      </c>
      <c r="BX90">
        <f>VLOOKUP(A90,[73]nov!$A$56:$C$95,3,0)</f>
        <v>268854</v>
      </c>
      <c r="BY90">
        <f>VLOOKUP(A90,[74]dec!$A$34:$C$72,3,0)</f>
        <v>441357</v>
      </c>
      <c r="BZ90">
        <f>VLOOKUP(A90,[75]jan!$A$60:$C$94,3,0)</f>
        <v>262732</v>
      </c>
      <c r="CA90">
        <f>VLOOKUP(A90,[76]feb!$A$33:$C$66,3,0)</f>
        <v>292475</v>
      </c>
      <c r="CB90">
        <f>VLOOKUP(A90,[77]mar!$A$60:$C$93,3,0)</f>
        <v>667415</v>
      </c>
      <c r="CC90">
        <f>VLOOKUP(A90,[78]apr!$A$62:$C$93,3,0)</f>
        <v>491043</v>
      </c>
      <c r="CD90">
        <f>VLOOKUP(A90,[79]may!$A$46:$C$76,3,0)</f>
        <v>714199</v>
      </c>
      <c r="CE90">
        <f>VLOOKUP(A90,[80]june!$A$60:$C$89,3,0)</f>
        <v>872731</v>
      </c>
      <c r="CF90">
        <f>VLOOKUP(A90,[81]july!$A$47:$C$75,3,0)</f>
        <v>504899</v>
      </c>
      <c r="CG90">
        <f>VLOOKUP(A90,[82]aug!$A$65:$C$92,3,0)</f>
        <v>489291</v>
      </c>
      <c r="CH90">
        <f>VLOOKUP(A90,[83]sept!$A$60:$C$86,3,0)</f>
        <v>396029</v>
      </c>
      <c r="CI90">
        <f>VLOOKUP(A90,[84]oct!$A$66:$C$91,3,0)</f>
        <v>544225</v>
      </c>
      <c r="CJ90">
        <f>VLOOKUP(A90,[85]nov!$A$45:$C$69,3,0)</f>
        <v>497729</v>
      </c>
      <c r="CK90">
        <f>VLOOKUP(A90,[86]dec!$A$46:$C$69,3,0)</f>
        <v>480577</v>
      </c>
      <c r="CL90">
        <f>VLOOKUP(A90,[87]jan!$A$49:$C$68,3,0)</f>
        <v>771669</v>
      </c>
      <c r="CM90">
        <f>VLOOKUP(A90,[88]feb!$A$55:$C$73,3,0)</f>
        <v>1033581</v>
      </c>
      <c r="CN90">
        <f>VLOOKUP(A90,[89]march!$A$32:$C$49,3,0)</f>
        <v>1232224</v>
      </c>
      <c r="CO90">
        <f>VLOOKUP(A90,[90]apr!$A$32:$C$48,3,0)</f>
        <v>748933</v>
      </c>
      <c r="CP90">
        <f>VLOOKUP(A90,[91]may!$A$32:$C$47,3,0)</f>
        <v>743231</v>
      </c>
      <c r="CQ90">
        <f>VLOOKUP(A90,[92]june!$A$59:$C$73,3,0)</f>
        <v>743042</v>
      </c>
      <c r="CR90">
        <f>VLOOKUP(A90,[93]july!$A$32:$C$45,3,0)</f>
        <v>1065236</v>
      </c>
      <c r="CS90">
        <f>VLOOKUP(A90,[94]aug!$A$82:$C$94,3,0)</f>
        <v>1379238</v>
      </c>
      <c r="CT90">
        <f>VLOOKUP(A90,[95]sept!$A$49:$C$60,3,0)</f>
        <v>1193866</v>
      </c>
      <c r="CU90">
        <f>VLOOKUP(A90,[96]oct!$A$56:$C$66,3,0)</f>
        <v>1262934</v>
      </c>
      <c r="CV90">
        <f>VLOOKUP(A90,[97]nov!$A$51:$C$60,3,0)</f>
        <v>1544507</v>
      </c>
      <c r="CW90" s="1">
        <f>VLOOKUP(A90,[98]dec!$A$66:$C$74,3,0)</f>
        <v>1494634</v>
      </c>
      <c r="CX90">
        <f>VLOOKUP(A90,[99]jan!$A$54:$C$58,3,0)</f>
        <v>1474059</v>
      </c>
      <c r="CY90">
        <f>VLOOKUP(A90,[100]feb!$A$58:$C$61,3,0)</f>
        <v>1335917</v>
      </c>
      <c r="CZ90">
        <f>VLOOKUP(A90,[101]mar!$A$52:$C$54,3,0)</f>
        <v>877343</v>
      </c>
      <c r="DA90">
        <f>VLOOKUP(A90,[102]apr!$A$32:$C$33,3,0)</f>
        <v>1326959</v>
      </c>
      <c r="DB90">
        <v>337185</v>
      </c>
    </row>
    <row r="91" spans="1:106" x14ac:dyDescent="0.2">
      <c r="P91" s="1"/>
      <c r="Q91" s="1"/>
    </row>
    <row r="92" spans="1:106" x14ac:dyDescent="0.2">
      <c r="P92" s="1"/>
      <c r="Q92" s="1"/>
    </row>
    <row r="93" spans="1:106" x14ac:dyDescent="0.2">
      <c r="P93" s="1"/>
      <c r="Q93" s="1"/>
    </row>
    <row r="94" spans="1:106" x14ac:dyDescent="0.2">
      <c r="P94" s="1"/>
      <c r="Q94" s="1"/>
    </row>
    <row r="95" spans="1:106" x14ac:dyDescent="0.2">
      <c r="P95" s="1"/>
      <c r="Q95" s="1"/>
    </row>
    <row r="97" spans="16:17" x14ac:dyDescent="0.2">
      <c r="P97" s="1"/>
      <c r="Q97" s="1"/>
    </row>
    <row r="104" spans="16:17" x14ac:dyDescent="0.2">
      <c r="P104" s="1"/>
      <c r="Q104" s="1"/>
    </row>
    <row r="105" spans="16:17" x14ac:dyDescent="0.2">
      <c r="P105" s="1"/>
      <c r="Q105" s="1"/>
    </row>
    <row r="106" spans="16:17" x14ac:dyDescent="0.2">
      <c r="P106" s="1"/>
      <c r="Q106" s="1"/>
    </row>
    <row r="107" spans="16:17" x14ac:dyDescent="0.2">
      <c r="P107" s="1"/>
      <c r="Q107" s="1"/>
    </row>
    <row r="108" spans="16:17" x14ac:dyDescent="0.2">
      <c r="P108" s="1"/>
      <c r="Q108" s="1"/>
    </row>
    <row r="109" spans="16:17" x14ac:dyDescent="0.2">
      <c r="P109" s="1"/>
      <c r="Q109" s="1"/>
    </row>
    <row r="117" spans="16:17" x14ac:dyDescent="0.2">
      <c r="P117" s="1"/>
      <c r="Q117" s="1"/>
    </row>
    <row r="120" spans="16:17" x14ac:dyDescent="0.2">
      <c r="P120" s="1"/>
      <c r="Q120" s="1"/>
    </row>
    <row r="121" spans="16:17" x14ac:dyDescent="0.2">
      <c r="P121" s="1"/>
      <c r="Q121" s="1"/>
    </row>
    <row r="122" spans="16:17" x14ac:dyDescent="0.2">
      <c r="P122" s="1"/>
      <c r="Q122" s="1"/>
    </row>
    <row r="123" spans="16:17" x14ac:dyDescent="0.2">
      <c r="P123" s="1"/>
      <c r="Q123" s="1"/>
    </row>
    <row r="124" spans="16:17" x14ac:dyDescent="0.2">
      <c r="P124" s="1"/>
      <c r="Q124" s="1"/>
    </row>
    <row r="128" spans="16:17" x14ac:dyDescent="0.2">
      <c r="P128" s="1"/>
      <c r="Q128" s="1"/>
    </row>
    <row r="131" spans="16:17" x14ac:dyDescent="0.2">
      <c r="P131" s="1"/>
      <c r="Q131" s="1"/>
    </row>
    <row r="132" spans="16:17" x14ac:dyDescent="0.2">
      <c r="P132" s="1"/>
      <c r="Q132" s="1"/>
    </row>
    <row r="133" spans="16:17" x14ac:dyDescent="0.2">
      <c r="P133" s="1"/>
      <c r="Q133" s="1"/>
    </row>
    <row r="134" spans="16:17" x14ac:dyDescent="0.2">
      <c r="P134" s="1"/>
      <c r="Q134" s="1"/>
    </row>
    <row r="135" spans="16:17" x14ac:dyDescent="0.2">
      <c r="P135" s="1"/>
      <c r="Q135" s="1"/>
    </row>
    <row r="143" spans="16:17" x14ac:dyDescent="0.2">
      <c r="P143" s="1"/>
      <c r="Q143" s="1"/>
    </row>
    <row r="194" spans="16:17" x14ac:dyDescent="0.2">
      <c r="P194" s="1"/>
      <c r="Q194" s="1"/>
    </row>
    <row r="195" spans="16:17" x14ac:dyDescent="0.2">
      <c r="P195" s="1"/>
      <c r="Q195" s="1"/>
    </row>
    <row r="196" spans="16:17" x14ac:dyDescent="0.2">
      <c r="P196" s="1"/>
      <c r="Q196" s="1"/>
    </row>
    <row r="197" spans="16:17" x14ac:dyDescent="0.2">
      <c r="P197" s="1"/>
      <c r="Q197" s="1"/>
    </row>
    <row r="198" spans="16:17" x14ac:dyDescent="0.2">
      <c r="P198" s="1"/>
      <c r="Q198" s="1"/>
    </row>
    <row r="199" spans="16:17" x14ac:dyDescent="0.2">
      <c r="P199" s="1"/>
      <c r="Q199" s="1"/>
    </row>
    <row r="200" spans="16:17" x14ac:dyDescent="0.2">
      <c r="P200" s="1"/>
      <c r="Q200" s="1"/>
    </row>
    <row r="201" spans="16:17" x14ac:dyDescent="0.2">
      <c r="P201" s="1"/>
      <c r="Q201" s="1"/>
    </row>
    <row r="203" spans="16:17" x14ac:dyDescent="0.2">
      <c r="P203" s="1"/>
      <c r="Q203" s="1"/>
    </row>
    <row r="205" spans="16:17" x14ac:dyDescent="0.2">
      <c r="P205" s="1"/>
      <c r="Q205" s="1"/>
    </row>
    <row r="206" spans="16:17" x14ac:dyDescent="0.2">
      <c r="P206" s="1"/>
      <c r="Q206" s="1"/>
    </row>
    <row r="207" spans="16:17" x14ac:dyDescent="0.2">
      <c r="P207" s="1"/>
      <c r="Q207" s="1"/>
    </row>
    <row r="208" spans="16:17" x14ac:dyDescent="0.2">
      <c r="P208" s="1"/>
      <c r="Q208" s="1"/>
    </row>
    <row r="209" spans="16:17" x14ac:dyDescent="0.2">
      <c r="P209" s="1"/>
      <c r="Q209" s="1"/>
    </row>
    <row r="210" spans="16:17" x14ac:dyDescent="0.2">
      <c r="P210" s="1"/>
      <c r="Q210" s="1"/>
    </row>
    <row r="211" spans="16:17" x14ac:dyDescent="0.2">
      <c r="P211" s="1"/>
      <c r="Q211" s="1"/>
    </row>
    <row r="212" spans="16:17" x14ac:dyDescent="0.2">
      <c r="P212" s="1"/>
      <c r="Q212" s="1"/>
    </row>
    <row r="213" spans="16:17" x14ac:dyDescent="0.2">
      <c r="P213" s="1"/>
      <c r="Q213" s="1"/>
    </row>
    <row r="214" spans="16:17" x14ac:dyDescent="0.2">
      <c r="P214" s="1"/>
      <c r="Q214" s="1"/>
    </row>
    <row r="215" spans="16:17" x14ac:dyDescent="0.2">
      <c r="P215" s="1"/>
      <c r="Q215" s="1"/>
    </row>
    <row r="216" spans="16:17" x14ac:dyDescent="0.2">
      <c r="P216" s="1"/>
      <c r="Q216" s="1"/>
    </row>
    <row r="218" spans="16:17" x14ac:dyDescent="0.2">
      <c r="P218" s="1"/>
      <c r="Q218" s="1"/>
    </row>
    <row r="220" spans="16:17" x14ac:dyDescent="0.2">
      <c r="P220" s="1"/>
      <c r="Q220" s="1"/>
    </row>
    <row r="221" spans="16:17" x14ac:dyDescent="0.2">
      <c r="P221" s="1"/>
      <c r="Q221" s="1"/>
    </row>
    <row r="222" spans="16:17" x14ac:dyDescent="0.2">
      <c r="P222" s="1"/>
      <c r="Q222" s="1"/>
    </row>
    <row r="223" spans="16:17" x14ac:dyDescent="0.2">
      <c r="P223" s="1"/>
      <c r="Q223" s="1"/>
    </row>
    <row r="224" spans="16:17" x14ac:dyDescent="0.2">
      <c r="P224" s="1"/>
      <c r="Q224" s="1"/>
    </row>
    <row r="225" spans="16:17" x14ac:dyDescent="0.2">
      <c r="P225" s="1"/>
      <c r="Q225" s="1"/>
    </row>
    <row r="226" spans="16:17" x14ac:dyDescent="0.2">
      <c r="P226" s="1"/>
      <c r="Q226" s="1"/>
    </row>
    <row r="227" spans="16:17" x14ac:dyDescent="0.2">
      <c r="P227" s="1"/>
      <c r="Q227" s="1"/>
    </row>
    <row r="228" spans="16:17" x14ac:dyDescent="0.2">
      <c r="P228" s="1"/>
      <c r="Q228" s="1"/>
    </row>
    <row r="229" spans="16:17" x14ac:dyDescent="0.2">
      <c r="P229" s="1"/>
      <c r="Q229" s="1"/>
    </row>
    <row r="230" spans="16:17" x14ac:dyDescent="0.2">
      <c r="P230" s="1"/>
      <c r="Q230" s="1"/>
    </row>
    <row r="231" spans="16:17" x14ac:dyDescent="0.2">
      <c r="P231" s="1"/>
      <c r="Q231" s="1"/>
    </row>
    <row r="233" spans="16:17" x14ac:dyDescent="0.2">
      <c r="P233" s="1"/>
      <c r="Q233" s="1"/>
    </row>
    <row r="235" spans="16:17" x14ac:dyDescent="0.2">
      <c r="P235" s="1"/>
      <c r="Q235" s="1"/>
    </row>
    <row r="236" spans="16:17" x14ac:dyDescent="0.2">
      <c r="P236" s="1"/>
      <c r="Q236" s="1"/>
    </row>
    <row r="237" spans="16:17" x14ac:dyDescent="0.2">
      <c r="P237" s="1"/>
      <c r="Q237" s="1"/>
    </row>
    <row r="238" spans="16:17" x14ac:dyDescent="0.2">
      <c r="P238" s="1"/>
      <c r="Q238" s="1"/>
    </row>
    <row r="239" spans="16:17" x14ac:dyDescent="0.2">
      <c r="P239" s="1"/>
      <c r="Q239" s="1"/>
    </row>
    <row r="240" spans="16:17" x14ac:dyDescent="0.2">
      <c r="P240" s="1"/>
      <c r="Q240" s="1"/>
    </row>
    <row r="241" spans="16:17" x14ac:dyDescent="0.2">
      <c r="P241" s="1"/>
      <c r="Q241" s="1"/>
    </row>
    <row r="242" spans="16:17" x14ac:dyDescent="0.2">
      <c r="P242" s="1"/>
      <c r="Q242" s="1"/>
    </row>
    <row r="243" spans="16:17" x14ac:dyDescent="0.2">
      <c r="P243" s="1"/>
      <c r="Q243" s="1"/>
    </row>
    <row r="244" spans="16:17" x14ac:dyDescent="0.2">
      <c r="P244" s="1"/>
      <c r="Q244" s="1"/>
    </row>
    <row r="245" spans="16:17" x14ac:dyDescent="0.2">
      <c r="P245" s="1"/>
      <c r="Q245" s="1"/>
    </row>
    <row r="246" spans="16:17" x14ac:dyDescent="0.2">
      <c r="P246" s="1"/>
      <c r="Q246" s="1"/>
    </row>
    <row r="248" spans="16:17" x14ac:dyDescent="0.2">
      <c r="P248" s="1"/>
      <c r="Q248" s="1"/>
    </row>
    <row r="250" spans="16:17" x14ac:dyDescent="0.2">
      <c r="P250" s="1"/>
      <c r="Q250" s="1"/>
    </row>
    <row r="251" spans="16:17" x14ac:dyDescent="0.2">
      <c r="P251" s="1"/>
      <c r="Q251" s="1"/>
    </row>
    <row r="252" spans="16:17" x14ac:dyDescent="0.2">
      <c r="P252" s="1"/>
      <c r="Q252" s="1"/>
    </row>
    <row r="253" spans="16:17" x14ac:dyDescent="0.2">
      <c r="P253" s="1"/>
      <c r="Q253" s="1"/>
    </row>
    <row r="254" spans="16:17" x14ac:dyDescent="0.2">
      <c r="P254" s="1"/>
      <c r="Q254" s="1"/>
    </row>
    <row r="255" spans="16:17" x14ac:dyDescent="0.2">
      <c r="P255" s="1"/>
      <c r="Q255" s="1"/>
    </row>
    <row r="256" spans="16:17" x14ac:dyDescent="0.2">
      <c r="P256" s="1"/>
      <c r="Q256" s="1"/>
    </row>
    <row r="257" spans="16:17" x14ac:dyDescent="0.2">
      <c r="P257" s="1"/>
      <c r="Q257" s="1"/>
    </row>
    <row r="258" spans="16:17" x14ac:dyDescent="0.2">
      <c r="P258" s="1"/>
      <c r="Q258" s="1"/>
    </row>
    <row r="259" spans="16:17" x14ac:dyDescent="0.2">
      <c r="P259" s="1"/>
      <c r="Q259" s="1"/>
    </row>
    <row r="260" spans="16:17" x14ac:dyDescent="0.2">
      <c r="P260" s="1"/>
      <c r="Q260" s="1"/>
    </row>
    <row r="261" spans="16:17" x14ac:dyDescent="0.2">
      <c r="P261" s="1"/>
      <c r="Q261" s="1"/>
    </row>
    <row r="263" spans="16:17" x14ac:dyDescent="0.2">
      <c r="P263" s="1"/>
      <c r="Q263" s="1"/>
    </row>
    <row r="265" spans="16:17" x14ac:dyDescent="0.2">
      <c r="P265" s="1"/>
      <c r="Q265" s="1"/>
    </row>
    <row r="266" spans="16:17" x14ac:dyDescent="0.2">
      <c r="P266" s="1"/>
      <c r="Q266" s="1"/>
    </row>
    <row r="267" spans="16:17" x14ac:dyDescent="0.2">
      <c r="P267" s="1"/>
      <c r="Q267" s="1"/>
    </row>
    <row r="268" spans="16:17" x14ac:dyDescent="0.2">
      <c r="P268" s="1"/>
      <c r="Q268" s="1"/>
    </row>
    <row r="269" spans="16:17" x14ac:dyDescent="0.2">
      <c r="P269" s="1"/>
      <c r="Q269" s="1"/>
    </row>
    <row r="270" spans="16:17" x14ac:dyDescent="0.2">
      <c r="P270" s="1"/>
      <c r="Q270" s="1"/>
    </row>
    <row r="271" spans="16:17" x14ac:dyDescent="0.2">
      <c r="P271" s="1"/>
      <c r="Q271" s="1"/>
    </row>
    <row r="272" spans="16:17" x14ac:dyDescent="0.2">
      <c r="P272" s="1"/>
      <c r="Q272" s="1"/>
    </row>
    <row r="273" spans="16:17" x14ac:dyDescent="0.2">
      <c r="P273" s="1"/>
      <c r="Q273" s="1"/>
    </row>
    <row r="274" spans="16:17" x14ac:dyDescent="0.2">
      <c r="P274" s="1"/>
      <c r="Q274" s="1"/>
    </row>
    <row r="275" spans="16:17" x14ac:dyDescent="0.2">
      <c r="P275" s="1"/>
      <c r="Q275" s="1"/>
    </row>
    <row r="276" spans="16:17" x14ac:dyDescent="0.2">
      <c r="P276" s="1"/>
      <c r="Q276" s="1"/>
    </row>
    <row r="278" spans="16:17" x14ac:dyDescent="0.2">
      <c r="P278" s="1"/>
      <c r="Q278" s="1"/>
    </row>
    <row r="280" spans="16:17" x14ac:dyDescent="0.2">
      <c r="P280" s="1"/>
      <c r="Q280" s="1"/>
    </row>
    <row r="281" spans="16:17" x14ac:dyDescent="0.2">
      <c r="P281" s="1"/>
      <c r="Q281" s="1"/>
    </row>
    <row r="282" spans="16:17" x14ac:dyDescent="0.2">
      <c r="P282" s="1"/>
      <c r="Q282" s="1"/>
    </row>
    <row r="283" spans="16:17" x14ac:dyDescent="0.2">
      <c r="P283" s="1"/>
      <c r="Q283" s="1"/>
    </row>
    <row r="284" spans="16:17" x14ac:dyDescent="0.2">
      <c r="P284" s="1"/>
      <c r="Q284" s="1"/>
    </row>
    <row r="285" spans="16:17" x14ac:dyDescent="0.2">
      <c r="P285" s="1"/>
      <c r="Q285" s="1"/>
    </row>
    <row r="286" spans="16:17" x14ac:dyDescent="0.2">
      <c r="P286" s="1"/>
      <c r="Q286" s="1"/>
    </row>
    <row r="287" spans="16:17" x14ac:dyDescent="0.2">
      <c r="P287" s="1"/>
      <c r="Q287" s="1"/>
    </row>
    <row r="288" spans="16:17" x14ac:dyDescent="0.2">
      <c r="P288" s="1"/>
      <c r="Q288" s="1"/>
    </row>
    <row r="289" spans="16:17" x14ac:dyDescent="0.2">
      <c r="P289" s="1"/>
      <c r="Q289" s="1"/>
    </row>
    <row r="290" spans="16:17" x14ac:dyDescent="0.2">
      <c r="P290" s="1"/>
      <c r="Q290" s="1"/>
    </row>
    <row r="291" spans="16:17" x14ac:dyDescent="0.2">
      <c r="P291" s="1"/>
      <c r="Q291" s="1"/>
    </row>
    <row r="293" spans="16:17" x14ac:dyDescent="0.2">
      <c r="P293" s="1"/>
      <c r="Q293" s="1"/>
    </row>
    <row r="295" spans="16:17" x14ac:dyDescent="0.2">
      <c r="P295" s="1"/>
      <c r="Q295" s="1"/>
    </row>
    <row r="296" spans="16:17" x14ac:dyDescent="0.2">
      <c r="P296" s="1"/>
      <c r="Q296" s="1"/>
    </row>
    <row r="297" spans="16:17" x14ac:dyDescent="0.2">
      <c r="P297" s="1"/>
      <c r="Q297" s="1"/>
    </row>
    <row r="298" spans="16:17" x14ac:dyDescent="0.2">
      <c r="P298" s="1"/>
      <c r="Q298" s="1"/>
    </row>
    <row r="299" spans="16:17" x14ac:dyDescent="0.2">
      <c r="P299" s="1"/>
      <c r="Q299" s="1"/>
    </row>
    <row r="300" spans="16:17" x14ac:dyDescent="0.2">
      <c r="P300" s="1"/>
      <c r="Q300" s="1"/>
    </row>
    <row r="301" spans="16:17" x14ac:dyDescent="0.2">
      <c r="P301" s="1"/>
      <c r="Q301" s="1"/>
    </row>
    <row r="302" spans="16:17" x14ac:dyDescent="0.2">
      <c r="P302" s="1"/>
      <c r="Q302" s="1"/>
    </row>
    <row r="303" spans="16:17" x14ac:dyDescent="0.2">
      <c r="P303" s="1"/>
      <c r="Q303" s="1"/>
    </row>
    <row r="304" spans="16:17" x14ac:dyDescent="0.2">
      <c r="P304" s="1"/>
      <c r="Q304" s="1"/>
    </row>
    <row r="305" spans="16:17" x14ac:dyDescent="0.2">
      <c r="P305" s="1"/>
      <c r="Q305" s="1"/>
    </row>
    <row r="306" spans="16:17" x14ac:dyDescent="0.2">
      <c r="P306" s="1"/>
      <c r="Q30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Permian Matrix</vt:lpstr>
      <vt:lpstr>Sheet2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Felienne</cp:lastModifiedBy>
  <dcterms:created xsi:type="dcterms:W3CDTF">2001-03-16T18:51:22Z</dcterms:created>
  <dcterms:modified xsi:type="dcterms:W3CDTF">2014-09-04T18:12:05Z</dcterms:modified>
</cp:coreProperties>
</file>