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720" windowHeight="7320"/>
  </bookViews>
  <sheets>
    <sheet name="Barrier" sheetId="1" r:id="rId1"/>
  </sheets>
  <definedNames>
    <definedName name="ASTRIP">[0]!ASTRIP</definedName>
    <definedName name="ASV">[0]!ASV</definedName>
    <definedName name="FOREX">[0]!FOREX</definedName>
  </definedNames>
  <calcPr calcId="152511"/>
</workbook>
</file>

<file path=xl/calcChain.xml><?xml version="1.0" encoding="utf-8"?>
<calcChain xmlns="http://schemas.openxmlformats.org/spreadsheetml/2006/main">
  <c r="D6" i="1" l="1"/>
  <c r="G10" i="1"/>
  <c r="G11" i="1"/>
  <c r="G12" i="1"/>
  <c r="G14" i="1"/>
  <c r="G16" i="1"/>
  <c r="G18" i="1"/>
  <c r="G20" i="1"/>
  <c r="G22" i="1"/>
  <c r="G24" i="1"/>
  <c r="G26" i="1"/>
  <c r="M10" i="1"/>
  <c r="J6" i="1"/>
  <c r="M24" i="1"/>
  <c r="M12" i="1"/>
  <c r="M11" i="1"/>
  <c r="M26" i="1"/>
  <c r="M14" i="1"/>
  <c r="M22" i="1"/>
  <c r="M16" i="1"/>
  <c r="M18" i="1"/>
  <c r="M20" i="1"/>
  <c r="G27" i="1" l="1"/>
  <c r="G25" i="1"/>
  <c r="G23" i="1"/>
  <c r="G21" i="1"/>
  <c r="G19" i="1"/>
  <c r="G17" i="1"/>
  <c r="G15" i="1"/>
  <c r="G13" i="1"/>
  <c r="R11" i="1"/>
  <c r="N11" i="1"/>
  <c r="N12" i="1"/>
  <c r="N26" i="1"/>
  <c r="N24" i="1"/>
  <c r="O26" i="1"/>
  <c r="Q11" i="1"/>
  <c r="O23" i="1"/>
  <c r="P11" i="1"/>
  <c r="O22" i="1"/>
  <c r="O10" i="1"/>
  <c r="N22" i="1"/>
  <c r="R10" i="1"/>
  <c r="Q10" i="1"/>
  <c r="N20" i="1"/>
  <c r="O11" i="1"/>
  <c r="N14" i="1"/>
  <c r="P10" i="1"/>
  <c r="N18" i="1"/>
  <c r="N16" i="1"/>
  <c r="N10" i="1"/>
  <c r="O20" i="1"/>
  <c r="O18" i="1"/>
  <c r="N13" i="1"/>
  <c r="O14" i="1"/>
  <c r="M17" i="1"/>
  <c r="O13" i="1"/>
  <c r="N19" i="1"/>
  <c r="N15" i="1"/>
  <c r="M23" i="1"/>
  <c r="M13" i="1"/>
  <c r="O25" i="1"/>
  <c r="O17" i="1"/>
  <c r="O16" i="1"/>
  <c r="N21" i="1"/>
  <c r="M15" i="1"/>
  <c r="O19" i="1"/>
  <c r="O12" i="1"/>
  <c r="M27" i="1"/>
  <c r="O24" i="1"/>
  <c r="M25" i="1"/>
  <c r="M19" i="1"/>
  <c r="N27" i="1"/>
  <c r="M21" i="1"/>
  <c r="N23" i="1"/>
  <c r="N25" i="1"/>
  <c r="O21" i="1"/>
  <c r="O15" i="1"/>
  <c r="N17" i="1"/>
</calcChain>
</file>

<file path=xl/sharedStrings.xml><?xml version="1.0" encoding="utf-8"?>
<sst xmlns="http://schemas.openxmlformats.org/spreadsheetml/2006/main" count="41" uniqueCount="25">
  <si>
    <t>EffDt</t>
  </si>
  <si>
    <t>OUTPUTS</t>
  </si>
  <si>
    <t>INPUTS</t>
  </si>
  <si>
    <t>Call/Put</t>
  </si>
  <si>
    <t>Knock-</t>
  </si>
  <si>
    <t>OptionType</t>
  </si>
  <si>
    <t>Fwd Price</t>
  </si>
  <si>
    <t>Strike</t>
  </si>
  <si>
    <t>Ann.IntRt</t>
  </si>
  <si>
    <t>Ann.Vol</t>
  </si>
  <si>
    <t>ExpDt</t>
  </si>
  <si>
    <t>Barrier</t>
  </si>
  <si>
    <t>Rebate</t>
  </si>
  <si>
    <t>C=1/P=0</t>
  </si>
  <si>
    <t>In=1/Out=0</t>
  </si>
  <si>
    <t>Price</t>
  </si>
  <si>
    <t>Delta</t>
  </si>
  <si>
    <t>Gamma</t>
  </si>
  <si>
    <t xml:space="preserve">Vega </t>
  </si>
  <si>
    <t>Rho</t>
  </si>
  <si>
    <t>Theta</t>
  </si>
  <si>
    <t>Up-and-Out Put</t>
  </si>
  <si>
    <t>Down-and-Out Put</t>
  </si>
  <si>
    <t>Barrier Option Pricing</t>
  </si>
  <si>
    <t>Function: BRRR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</si>
</sst>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2" formatCode="#,##0.0000"/>
    <numFmt numFmtId="175" formatCode="#,##0.000000"/>
    <numFmt numFmtId="177" formatCode="0.0000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b/>
      <sz val="9"/>
      <name val="Times New Roman"/>
      <family val="1"/>
    </font>
    <font>
      <sz val="10"/>
      <color indexed="43"/>
      <name val="Arial"/>
      <family val="2"/>
    </font>
    <font>
      <b/>
      <sz val="18"/>
      <color indexed="15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12"/>
      <name val="Times New Roman"/>
      <family val="1"/>
    </font>
    <font>
      <b/>
      <sz val="14"/>
      <color indexed="43"/>
      <name val="Arial"/>
      <family val="2"/>
    </font>
    <font>
      <b/>
      <sz val="10"/>
      <color indexed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75" fontId="1" fillId="0" borderId="0" xfId="0" applyNumberFormat="1" applyFont="1"/>
    <xf numFmtId="0" fontId="5" fillId="2" borderId="1" xfId="0" applyFont="1" applyFill="1" applyBorder="1"/>
    <xf numFmtId="14" fontId="0" fillId="3" borderId="1" xfId="0" applyNumberFormat="1" applyFill="1" applyBorder="1"/>
    <xf numFmtId="0" fontId="8" fillId="2" borderId="1" xfId="0" applyFont="1" applyFill="1" applyBorder="1"/>
    <xf numFmtId="0" fontId="10" fillId="2" borderId="1" xfId="0" applyFont="1" applyFill="1" applyBorder="1"/>
    <xf numFmtId="0" fontId="1" fillId="2" borderId="1" xfId="0" applyFont="1" applyFill="1" applyBorder="1" applyAlignment="1">
      <alignment horizontal="centerContinuous"/>
    </xf>
    <xf numFmtId="0" fontId="4" fillId="2" borderId="1" xfId="0" applyFont="1" applyFill="1" applyBorder="1"/>
    <xf numFmtId="0" fontId="0" fillId="4" borderId="0" xfId="0" applyFill="1"/>
    <xf numFmtId="0" fontId="12" fillId="4" borderId="0" xfId="0" applyFont="1" applyFill="1" applyAlignment="1">
      <alignment horizontal="centerContinuous"/>
    </xf>
    <xf numFmtId="0" fontId="4" fillId="4" borderId="0" xfId="0" applyFont="1" applyFill="1" applyAlignment="1">
      <alignment horizontal="centerContinuous"/>
    </xf>
    <xf numFmtId="0" fontId="3" fillId="4" borderId="2" xfId="0" applyFont="1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1" fillId="4" borderId="0" xfId="0" applyFont="1" applyFill="1"/>
    <xf numFmtId="172" fontId="1" fillId="4" borderId="0" xfId="0" applyNumberFormat="1" applyFont="1" applyFill="1"/>
    <xf numFmtId="0" fontId="5" fillId="4" borderId="0" xfId="0" applyFont="1" applyFill="1"/>
    <xf numFmtId="0" fontId="10" fillId="2" borderId="3" xfId="0" applyFont="1" applyFill="1" applyBorder="1"/>
    <xf numFmtId="0" fontId="10" fillId="2" borderId="4" xfId="0" applyFont="1" applyFill="1" applyBorder="1"/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0" fillId="0" borderId="0" xfId="0" applyFill="1"/>
    <xf numFmtId="0" fontId="6" fillId="5" borderId="0" xfId="0" applyFont="1" applyFill="1"/>
    <xf numFmtId="0" fontId="7" fillId="5" borderId="0" xfId="0" applyFont="1" applyFill="1"/>
    <xf numFmtId="0" fontId="11" fillId="5" borderId="0" xfId="0" applyFont="1" applyFill="1"/>
    <xf numFmtId="14" fontId="0" fillId="4" borderId="0" xfId="0" applyNumberFormat="1" applyFill="1"/>
    <xf numFmtId="0" fontId="0" fillId="6" borderId="0" xfId="0" applyFill="1"/>
    <xf numFmtId="0" fontId="9" fillId="6" borderId="1" xfId="0" applyFont="1" applyFill="1" applyBorder="1"/>
    <xf numFmtId="2" fontId="0" fillId="6" borderId="1" xfId="0" applyNumberFormat="1" applyFill="1" applyBorder="1"/>
    <xf numFmtId="10" fontId="2" fillId="6" borderId="1" xfId="2" applyNumberFormat="1" applyFill="1" applyBorder="1"/>
    <xf numFmtId="14" fontId="0" fillId="6" borderId="1" xfId="0" applyNumberFormat="1" applyFill="1" applyBorder="1"/>
    <xf numFmtId="0" fontId="2" fillId="6" borderId="1" xfId="1" applyNumberFormat="1" applyFill="1" applyBorder="1"/>
    <xf numFmtId="0" fontId="0" fillId="6" borderId="1" xfId="0" applyFill="1" applyBorder="1"/>
    <xf numFmtId="177" fontId="0" fillId="6" borderId="1" xfId="0" applyNumberFormat="1" applyFill="1" applyBorder="1"/>
    <xf numFmtId="0" fontId="1" fillId="6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83842794759825"/>
          <c:y val="0.10358565737051793"/>
          <c:w val="0.78602620087336239"/>
          <c:h val="0.7968127490039840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Barrier!$H$11:$H$27</c:f>
              <c:numCache>
                <c:formatCode>0.00</c:formatCode>
                <c:ptCount val="17"/>
                <c:pt idx="0">
                  <c:v>0.01</c:v>
                </c:pt>
                <c:pt idx="1">
                  <c:v>0.3</c:v>
                </c:pt>
                <c:pt idx="2">
                  <c:v>0.59</c:v>
                </c:pt>
                <c:pt idx="3">
                  <c:v>0.88</c:v>
                </c:pt>
                <c:pt idx="4">
                  <c:v>1.17</c:v>
                </c:pt>
                <c:pt idx="5">
                  <c:v>1.46</c:v>
                </c:pt>
                <c:pt idx="6">
                  <c:v>1.75</c:v>
                </c:pt>
                <c:pt idx="7">
                  <c:v>2.04</c:v>
                </c:pt>
                <c:pt idx="8">
                  <c:v>2.33</c:v>
                </c:pt>
                <c:pt idx="9">
                  <c:v>2.62</c:v>
                </c:pt>
                <c:pt idx="10">
                  <c:v>2.91</c:v>
                </c:pt>
                <c:pt idx="11">
                  <c:v>3.2</c:v>
                </c:pt>
                <c:pt idx="12">
                  <c:v>3.49</c:v>
                </c:pt>
                <c:pt idx="13">
                  <c:v>3.78</c:v>
                </c:pt>
                <c:pt idx="14">
                  <c:v>4.07</c:v>
                </c:pt>
                <c:pt idx="15">
                  <c:v>4.3600000000000003</c:v>
                </c:pt>
                <c:pt idx="16">
                  <c:v>4.6500000000000004</c:v>
                </c:pt>
              </c:numCache>
            </c:numRef>
          </c:xVal>
          <c:yVal>
            <c:numRef>
              <c:f>Barrier!$M$11:$M$27</c:f>
              <c:numCache>
                <c:formatCode>0.0000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32128"/>
        <c:axId val="143432688"/>
      </c:scatterChart>
      <c:valAx>
        <c:axId val="1434321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32688"/>
        <c:crosses val="autoZero"/>
        <c:crossBetween val="midCat"/>
      </c:valAx>
      <c:valAx>
        <c:axId val="14343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321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6698495439442"/>
          <c:y val="0.10924392160402771"/>
          <c:w val="0.60222352913092259"/>
          <c:h val="0.701682111841254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Barrier!$H$12:$H$26</c:f>
              <c:numCache>
                <c:formatCode>0.00</c:formatCode>
                <c:ptCount val="15"/>
                <c:pt idx="0">
                  <c:v>0.3</c:v>
                </c:pt>
                <c:pt idx="1">
                  <c:v>0.59</c:v>
                </c:pt>
                <c:pt idx="2">
                  <c:v>0.88</c:v>
                </c:pt>
                <c:pt idx="3">
                  <c:v>1.17</c:v>
                </c:pt>
                <c:pt idx="4">
                  <c:v>1.46</c:v>
                </c:pt>
                <c:pt idx="5">
                  <c:v>1.75</c:v>
                </c:pt>
                <c:pt idx="6">
                  <c:v>2.04</c:v>
                </c:pt>
                <c:pt idx="7">
                  <c:v>2.33</c:v>
                </c:pt>
                <c:pt idx="8">
                  <c:v>2.62</c:v>
                </c:pt>
                <c:pt idx="9">
                  <c:v>2.91</c:v>
                </c:pt>
                <c:pt idx="10">
                  <c:v>3.2</c:v>
                </c:pt>
                <c:pt idx="11">
                  <c:v>3.49</c:v>
                </c:pt>
                <c:pt idx="12">
                  <c:v>3.78</c:v>
                </c:pt>
                <c:pt idx="13">
                  <c:v>4.07</c:v>
                </c:pt>
                <c:pt idx="14">
                  <c:v>4.3600000000000003</c:v>
                </c:pt>
              </c:numCache>
            </c:numRef>
          </c:xVal>
          <c:yVal>
            <c:numRef>
              <c:f>Barrier!$M$12:$M$26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Barrier!$H$12:$H$26</c:f>
              <c:numCache>
                <c:formatCode>0.00</c:formatCode>
                <c:ptCount val="15"/>
                <c:pt idx="0">
                  <c:v>0.3</c:v>
                </c:pt>
                <c:pt idx="1">
                  <c:v>0.59</c:v>
                </c:pt>
                <c:pt idx="2">
                  <c:v>0.88</c:v>
                </c:pt>
                <c:pt idx="3">
                  <c:v>1.17</c:v>
                </c:pt>
                <c:pt idx="4">
                  <c:v>1.46</c:v>
                </c:pt>
                <c:pt idx="5">
                  <c:v>1.75</c:v>
                </c:pt>
                <c:pt idx="6">
                  <c:v>2.04</c:v>
                </c:pt>
                <c:pt idx="7">
                  <c:v>2.33</c:v>
                </c:pt>
                <c:pt idx="8">
                  <c:v>2.62</c:v>
                </c:pt>
                <c:pt idx="9">
                  <c:v>2.91</c:v>
                </c:pt>
                <c:pt idx="10">
                  <c:v>3.2</c:v>
                </c:pt>
                <c:pt idx="11">
                  <c:v>3.49</c:v>
                </c:pt>
                <c:pt idx="12">
                  <c:v>3.78</c:v>
                </c:pt>
                <c:pt idx="13">
                  <c:v>4.07</c:v>
                </c:pt>
                <c:pt idx="14">
                  <c:v>4.3600000000000003</c:v>
                </c:pt>
              </c:numCache>
            </c:numRef>
          </c:xVal>
          <c:yVal>
            <c:numRef>
              <c:f>Barrier!$O$12:$O$26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25456"/>
        <c:axId val="141428816"/>
      </c:scatterChart>
      <c:valAx>
        <c:axId val="1414254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28816"/>
        <c:crosses val="autoZero"/>
        <c:crossBetween val="midCat"/>
      </c:valAx>
      <c:valAx>
        <c:axId val="141428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254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444619020440578"/>
          <c:y val="0.36974865773670917"/>
          <c:w val="0.17777816358108417"/>
          <c:h val="0.1806726395758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27</xdr:row>
      <xdr:rowOff>28575</xdr:rowOff>
    </xdr:from>
    <xdr:to>
      <xdr:col>8</xdr:col>
      <xdr:colOff>200025</xdr:colOff>
      <xdr:row>41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38</xdr:row>
      <xdr:rowOff>0</xdr:rowOff>
    </xdr:from>
    <xdr:to>
      <xdr:col>16</xdr:col>
      <xdr:colOff>561975</xdr:colOff>
      <xdr:row>38</xdr:row>
      <xdr:rowOff>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6486525" y="6343650"/>
          <a:ext cx="3762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590550</xdr:colOff>
      <xdr:row>31</xdr:row>
      <xdr:rowOff>104775</xdr:rowOff>
    </xdr:from>
    <xdr:to>
      <xdr:col>14</xdr:col>
      <xdr:colOff>371475</xdr:colOff>
      <xdr:row>37</xdr:row>
      <xdr:rowOff>142875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7629525" y="5314950"/>
          <a:ext cx="1000125" cy="1009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581025</xdr:colOff>
      <xdr:row>31</xdr:row>
      <xdr:rowOff>114300</xdr:rowOff>
    </xdr:from>
    <xdr:to>
      <xdr:col>12</xdr:col>
      <xdr:colOff>581025</xdr:colOff>
      <xdr:row>38</xdr:row>
      <xdr:rowOff>19050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7620000" y="5324475"/>
          <a:ext cx="0" cy="1038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95250</xdr:colOff>
      <xdr:row>33</xdr:row>
      <xdr:rowOff>95250</xdr:rowOff>
    </xdr:from>
    <xdr:to>
      <xdr:col>17</xdr:col>
      <xdr:colOff>361950</xdr:colOff>
      <xdr:row>33</xdr:row>
      <xdr:rowOff>95250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>
          <a:off x="10391775" y="5629275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34</xdr:row>
      <xdr:rowOff>95250</xdr:rowOff>
    </xdr:from>
    <xdr:to>
      <xdr:col>17</xdr:col>
      <xdr:colOff>361950</xdr:colOff>
      <xdr:row>34</xdr:row>
      <xdr:rowOff>95250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>
          <a:off x="10410825" y="5791200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285750</xdr:colOff>
      <xdr:row>37</xdr:row>
      <xdr:rowOff>142875</xdr:rowOff>
    </xdr:from>
    <xdr:to>
      <xdr:col>22</xdr:col>
      <xdr:colOff>190500</xdr:colOff>
      <xdr:row>37</xdr:row>
      <xdr:rowOff>142875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11191875" y="6324600"/>
          <a:ext cx="2343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381000</xdr:colOff>
      <xdr:row>29</xdr:row>
      <xdr:rowOff>142875</xdr:rowOff>
    </xdr:from>
    <xdr:to>
      <xdr:col>20</xdr:col>
      <xdr:colOff>409575</xdr:colOff>
      <xdr:row>37</xdr:row>
      <xdr:rowOff>133350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>
          <a:off x="11287125" y="5029200"/>
          <a:ext cx="1247775" cy="1285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66675</xdr:colOff>
      <xdr:row>38</xdr:row>
      <xdr:rowOff>9525</xdr:rowOff>
    </xdr:from>
    <xdr:to>
      <xdr:col>19</xdr:col>
      <xdr:colOff>419100</xdr:colOff>
      <xdr:row>44</xdr:row>
      <xdr:rowOff>19050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 flipH="1">
          <a:off x="10972800" y="6353175"/>
          <a:ext cx="962025" cy="981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19050</xdr:colOff>
      <xdr:row>41</xdr:row>
      <xdr:rowOff>76200</xdr:rowOff>
    </xdr:from>
    <xdr:to>
      <xdr:col>19</xdr:col>
      <xdr:colOff>457200</xdr:colOff>
      <xdr:row>41</xdr:row>
      <xdr:rowOff>85725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 flipV="1">
          <a:off x="10925175" y="6905625"/>
          <a:ext cx="1047750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457200</xdr:colOff>
      <xdr:row>37</xdr:row>
      <xdr:rowOff>152400</xdr:rowOff>
    </xdr:from>
    <xdr:to>
      <xdr:col>19</xdr:col>
      <xdr:colOff>457200</xdr:colOff>
      <xdr:row>41</xdr:row>
      <xdr:rowOff>66675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1972925" y="6334125"/>
          <a:ext cx="0" cy="561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333375</xdr:colOff>
      <xdr:row>12</xdr:row>
      <xdr:rowOff>66675</xdr:rowOff>
    </xdr:from>
    <xdr:to>
      <xdr:col>23</xdr:col>
      <xdr:colOff>352425</xdr:colOff>
      <xdr:row>26</xdr:row>
      <xdr:rowOff>66675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7"/>
  <sheetViews>
    <sheetView showGridLines="0" tabSelected="1" topLeftCell="E6" workbookViewId="0">
      <selection activeCell="M31" sqref="M31"/>
    </sheetView>
  </sheetViews>
  <sheetFormatPr defaultRowHeight="12.75" x14ac:dyDescent="0.2"/>
  <cols>
    <col min="1" max="1" width="3.7109375" customWidth="1"/>
    <col min="2" max="2" width="16.42578125" customWidth="1"/>
    <col min="3" max="3" width="8.7109375" customWidth="1"/>
    <col min="4" max="4" width="9.85546875" customWidth="1"/>
    <col min="5" max="6" width="8.7109375" customWidth="1"/>
    <col min="7" max="7" width="11.7109375" customWidth="1"/>
    <col min="8" max="10" width="8.7109375" customWidth="1"/>
    <col min="11" max="11" width="9.85546875" customWidth="1"/>
    <col min="12" max="12" width="1.7109375" customWidth="1"/>
    <col min="15" max="15" width="12.28515625" bestFit="1" customWidth="1"/>
  </cols>
  <sheetData>
    <row r="1" spans="1:21" ht="23.25" x14ac:dyDescent="0.35">
      <c r="A1" s="23"/>
      <c r="B1" s="24" t="s">
        <v>23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18" x14ac:dyDescent="0.25">
      <c r="A2" s="23"/>
      <c r="B2" s="25" t="s">
        <v>24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2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2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21" x14ac:dyDescent="0.2">
      <c r="A5" s="9"/>
      <c r="B5" s="9"/>
      <c r="C5" s="9"/>
      <c r="D5" s="9"/>
      <c r="E5" s="9"/>
      <c r="F5" s="9"/>
      <c r="G5" s="9"/>
      <c r="H5" s="29">
        <v>3.85</v>
      </c>
      <c r="I5" s="9"/>
      <c r="J5" s="9"/>
      <c r="K5" s="9"/>
      <c r="L5" s="9"/>
      <c r="M5" s="9"/>
      <c r="N5" s="9"/>
      <c r="O5" s="9"/>
      <c r="P5" s="9"/>
      <c r="Q5" s="9"/>
      <c r="R5" s="9"/>
    </row>
    <row r="6" spans="1:21" x14ac:dyDescent="0.2">
      <c r="A6" s="9"/>
      <c r="B6" s="9"/>
      <c r="C6" s="3" t="s">
        <v>0</v>
      </c>
      <c r="D6" s="4">
        <f ca="1">TODAY()</f>
        <v>41886</v>
      </c>
      <c r="E6" s="9"/>
      <c r="F6" s="9"/>
      <c r="G6" s="26">
        <v>37256</v>
      </c>
      <c r="H6" s="26"/>
      <c r="I6" s="9"/>
      <c r="J6" s="9" t="e">
        <f ca="1">_xll.EURO_Forward(C10,D10,E10,F10,G10-D6,J11,M8)</f>
        <v>#NAME?</v>
      </c>
      <c r="K6" s="9"/>
      <c r="L6" s="9"/>
      <c r="M6" s="9"/>
      <c r="N6" s="9"/>
      <c r="O6" s="9"/>
      <c r="P6" s="9"/>
      <c r="Q6" s="9"/>
      <c r="R6" s="9"/>
    </row>
    <row r="7" spans="1:21" x14ac:dyDescent="0.2">
      <c r="A7" s="9"/>
      <c r="B7" s="9"/>
      <c r="C7" s="10" t="s">
        <v>2</v>
      </c>
      <c r="D7" s="9"/>
      <c r="E7" s="9"/>
      <c r="F7" s="9"/>
      <c r="G7" s="9"/>
      <c r="H7" s="9"/>
      <c r="I7" s="9"/>
      <c r="J7" s="9"/>
      <c r="K7" s="9"/>
      <c r="L7" s="9"/>
      <c r="M7" s="12" t="s">
        <v>1</v>
      </c>
      <c r="N7" s="13"/>
      <c r="O7" s="13"/>
      <c r="P7" s="13"/>
      <c r="Q7" s="13"/>
      <c r="R7" s="13"/>
    </row>
    <row r="8" spans="1:21" x14ac:dyDescent="0.2">
      <c r="A8" s="9"/>
      <c r="B8" s="9"/>
      <c r="C8" s="9"/>
      <c r="D8" s="11"/>
      <c r="E8" s="11"/>
      <c r="F8" s="11"/>
      <c r="G8" s="11"/>
      <c r="H8" s="11"/>
      <c r="I8" s="11"/>
      <c r="J8" s="18" t="s">
        <v>3</v>
      </c>
      <c r="K8" s="20" t="s">
        <v>4</v>
      </c>
      <c r="L8" s="9"/>
      <c r="M8" s="7">
        <v>0</v>
      </c>
      <c r="N8" s="7">
        <v>1</v>
      </c>
      <c r="O8" s="7">
        <v>2</v>
      </c>
      <c r="P8" s="7">
        <v>3</v>
      </c>
      <c r="Q8" s="7">
        <v>4</v>
      </c>
      <c r="R8" s="7">
        <v>5</v>
      </c>
    </row>
    <row r="9" spans="1:21" s="1" customFormat="1" ht="12" customHeight="1" x14ac:dyDescent="0.2">
      <c r="A9" s="9"/>
      <c r="B9" s="5" t="s">
        <v>5</v>
      </c>
      <c r="C9" s="6" t="s">
        <v>6</v>
      </c>
      <c r="D9" s="6" t="s">
        <v>7</v>
      </c>
      <c r="E9" s="6" t="s">
        <v>8</v>
      </c>
      <c r="F9" s="6" t="s">
        <v>9</v>
      </c>
      <c r="G9" s="6" t="s">
        <v>10</v>
      </c>
      <c r="H9" s="6" t="s">
        <v>11</v>
      </c>
      <c r="I9" s="17" t="s">
        <v>12</v>
      </c>
      <c r="J9" s="19" t="s">
        <v>13</v>
      </c>
      <c r="K9" s="21" t="s">
        <v>14</v>
      </c>
      <c r="L9" s="16"/>
      <c r="M9" s="8" t="s">
        <v>15</v>
      </c>
      <c r="N9" s="8" t="s">
        <v>16</v>
      </c>
      <c r="O9" s="8" t="s">
        <v>17</v>
      </c>
      <c r="P9" s="8" t="s">
        <v>18</v>
      </c>
      <c r="Q9" s="8" t="s">
        <v>19</v>
      </c>
      <c r="R9" s="8" t="s">
        <v>20</v>
      </c>
    </row>
    <row r="10" spans="1:21" s="27" customFormat="1" x14ac:dyDescent="0.2">
      <c r="B10" s="28" t="s">
        <v>21</v>
      </c>
      <c r="C10" s="29">
        <v>5</v>
      </c>
      <c r="D10" s="29">
        <v>4.5</v>
      </c>
      <c r="E10" s="30">
        <v>4.6600000000000003E-2</v>
      </c>
      <c r="F10" s="30">
        <v>0.39</v>
      </c>
      <c r="G10" s="31">
        <f>G6</f>
        <v>37256</v>
      </c>
      <c r="H10" s="29">
        <v>5.5</v>
      </c>
      <c r="I10" s="32">
        <v>0</v>
      </c>
      <c r="J10" s="33">
        <v>0</v>
      </c>
      <c r="K10" s="33">
        <v>0</v>
      </c>
      <c r="M10" s="34" t="e">
        <f ca="1">_xll.BRRR($C10,$D10,$E10,$E10,$F10,$G10-$D$6,$H10,$I10,$J10,$K10,M$8)</f>
        <v>#NAME?</v>
      </c>
      <c r="N10" s="34" t="e">
        <f ca="1">_xll.BRRR($C10,$D10,$E10,$E10,$F10,$G10-$D$6,$H10,$I10,$J10,$K10,N$8)</f>
        <v>#NAME?</v>
      </c>
      <c r="O10" s="34" t="e">
        <f ca="1">_xll.BRRR($C10,$D10,$E10,$E10,$F10,$G10-$D$6,$H10,$I10,$J10,$K10,O$8)</f>
        <v>#NAME?</v>
      </c>
      <c r="P10" s="34" t="e">
        <f ca="1">_xll.BRRR($C10,$D10,$E10,$E10,$F10,$G10-$D$6,$H10,$I10,$J10,$K10,P$8)</f>
        <v>#NAME?</v>
      </c>
      <c r="Q10" s="34" t="e">
        <f ca="1">_xll.BRRR($C10,$D10,$E10,$E10,$F10,$G10-$D$6,$H10,$I10,$J10,$K10,Q$8)</f>
        <v>#NAME?</v>
      </c>
      <c r="R10" s="34" t="e">
        <f ca="1">_xll.BRRR($C10,$D10,$E10,$E10,$F10,$G10-$D$6,$H10,$I10,$J10,$K10,R$8)</f>
        <v>#NAME?</v>
      </c>
    </row>
    <row r="11" spans="1:21" s="27" customFormat="1" x14ac:dyDescent="0.2">
      <c r="B11" s="28" t="s">
        <v>22</v>
      </c>
      <c r="C11" s="29">
        <v>5</v>
      </c>
      <c r="D11" s="29">
        <v>4.5</v>
      </c>
      <c r="E11" s="30">
        <v>4.6600000000000003E-2</v>
      </c>
      <c r="F11" s="30">
        <v>0.39</v>
      </c>
      <c r="G11" s="31">
        <f>G6</f>
        <v>37256</v>
      </c>
      <c r="H11" s="29">
        <v>0.01</v>
      </c>
      <c r="I11" s="32">
        <v>0</v>
      </c>
      <c r="J11" s="33">
        <v>0</v>
      </c>
      <c r="K11" s="33">
        <v>0</v>
      </c>
      <c r="L11" s="35"/>
      <c r="M11" s="34" t="e">
        <f ca="1">_xll.BRRR($C11,$D11,$E11,$E11,$F11,$G11-$D$6,$H11,$I11,$J11,$K11,M$8)</f>
        <v>#NAME?</v>
      </c>
      <c r="N11" s="34" t="e">
        <f ca="1">_xll.BRRR($C11,$D11,$E11,$E11,$F11,$G11-$D$6,$H11,$I11,$J11,$K11,N$8)</f>
        <v>#NAME?</v>
      </c>
      <c r="O11" s="34" t="e">
        <f ca="1">_xll.BRRR($C11,$D11,$E11,$E11,$F11,$G11-$D$6,$H11,$I11,$J11,$K11,O$8)</f>
        <v>#NAME?</v>
      </c>
      <c r="P11" s="34" t="e">
        <f ca="1">_xll.BRRR($C11,$D11,$E11,$E11,$F11,$G11-$D$6,$H11,$I11,$J11,$K11,P$8)</f>
        <v>#NAME?</v>
      </c>
      <c r="Q11" s="34" t="e">
        <f ca="1">_xll.BRRR($C11,$D11,$E11,$E11,$F11,$G11-$D$6,$H11,$I11,$J11,$K11,Q$8)</f>
        <v>#NAME?</v>
      </c>
      <c r="R11" s="34" t="e">
        <f ca="1">_xll.BRRR($C11,$D11,$E11,$E11,$F11,$G11-$D$6,$H11,$I11,$J11,$K11,R$8)</f>
        <v>#NAME?</v>
      </c>
    </row>
    <row r="12" spans="1:21" x14ac:dyDescent="0.2">
      <c r="A12" s="9"/>
      <c r="B12" s="28" t="s">
        <v>22</v>
      </c>
      <c r="C12" s="29">
        <v>5</v>
      </c>
      <c r="D12" s="29">
        <v>4.5</v>
      </c>
      <c r="E12" s="30">
        <v>4.6600000000000003E-2</v>
      </c>
      <c r="F12" s="30">
        <v>0.39</v>
      </c>
      <c r="G12" s="31">
        <f>$G$11</f>
        <v>37256</v>
      </c>
      <c r="H12" s="29">
        <v>0.3</v>
      </c>
      <c r="I12" s="32">
        <v>0</v>
      </c>
      <c r="J12" s="33">
        <v>0</v>
      </c>
      <c r="K12" s="33">
        <v>0</v>
      </c>
      <c r="L12" s="35"/>
      <c r="M12" s="34" t="e">
        <f ca="1">_xll.BRRR($C12,$D12,$E12,$E12,$F12,$G12-$D$6,$H12,$I12,$J12,$K12,M$8)</f>
        <v>#NAME?</v>
      </c>
      <c r="N12" s="34" t="e">
        <f ca="1">_xll.BRRR($C12,$D12,$E12,$E12,$F12,$G12-$D$6,$H12,$I12,$J12,$K12,N$8)</f>
        <v>#NAME?</v>
      </c>
      <c r="O12" s="14" t="e">
        <f ca="1">$J$6-_xll.EURO_Forward(C12,H12,E12,F12,G12-$D$6,J12,0)-_xll.DIGITAL(D12-H12,C12,H12,E13,E13,F13,G13-$D$6,J13,0)</f>
        <v>#NAME?</v>
      </c>
      <c r="P12" s="14"/>
      <c r="Q12" s="14"/>
      <c r="R12" s="15"/>
      <c r="S12" s="1"/>
      <c r="T12" s="1"/>
      <c r="U12" s="2"/>
    </row>
    <row r="13" spans="1:21" x14ac:dyDescent="0.2">
      <c r="A13" s="9"/>
      <c r="B13" s="28" t="s">
        <v>22</v>
      </c>
      <c r="C13" s="29">
        <v>5</v>
      </c>
      <c r="D13" s="29">
        <v>4.5</v>
      </c>
      <c r="E13" s="30">
        <v>4.6600000000000003E-2</v>
      </c>
      <c r="F13" s="30">
        <v>0.39</v>
      </c>
      <c r="G13" s="31">
        <f t="shared" ref="G13:G27" si="0">$G$11</f>
        <v>37256</v>
      </c>
      <c r="H13" s="29">
        <v>0.59</v>
      </c>
      <c r="I13" s="32">
        <v>0</v>
      </c>
      <c r="J13" s="33">
        <v>0</v>
      </c>
      <c r="K13" s="33">
        <v>0</v>
      </c>
      <c r="L13" s="35"/>
      <c r="M13" s="34" t="e">
        <f ca="1">_xll.BRRR($C13,$D13,$E13,$E13,$F13,$G13-$D$6,$H13,$I13,$J13,$K13,M$8)</f>
        <v>#NAME?</v>
      </c>
      <c r="N13" s="34" t="e">
        <f ca="1">_xll.BRRR($C13,$D13,$E13,$E13,$F13,$G13-$D$6,$H13,$I13,$J13,$K13,N$8)</f>
        <v>#NAME?</v>
      </c>
      <c r="O13" s="14" t="e">
        <f ca="1">$J$6-_xll.EURO_Forward(C13,H13,E13,F13,G13-$D$6,J13,0)-_xll.DIGITAL(D13-H13,C13,H13,E14,E14,F14,G14-$D$6,J14,0)</f>
        <v>#NAME?</v>
      </c>
      <c r="P13" s="9"/>
      <c r="Q13" s="9"/>
      <c r="R13" s="9"/>
    </row>
    <row r="14" spans="1:21" s="22" customFormat="1" x14ac:dyDescent="0.2">
      <c r="B14" s="28" t="s">
        <v>22</v>
      </c>
      <c r="C14" s="29">
        <v>5</v>
      </c>
      <c r="D14" s="29">
        <v>4.5</v>
      </c>
      <c r="E14" s="30">
        <v>4.6600000000000003E-2</v>
      </c>
      <c r="F14" s="30">
        <v>0.39</v>
      </c>
      <c r="G14" s="31">
        <f t="shared" si="0"/>
        <v>37256</v>
      </c>
      <c r="H14" s="29">
        <v>0.88</v>
      </c>
      <c r="I14" s="32">
        <v>0</v>
      </c>
      <c r="J14" s="33">
        <v>0</v>
      </c>
      <c r="K14" s="33">
        <v>0</v>
      </c>
      <c r="L14" s="35"/>
      <c r="M14" s="34" t="e">
        <f ca="1">_xll.BRRR($C14,$D14,$E14,$E14,$F14,$G14-$D$6,$H14,$I14,$J14,$K14,M$8)</f>
        <v>#NAME?</v>
      </c>
      <c r="N14" s="34" t="e">
        <f ca="1">_xll.BRRR($C14,$D14,$E14,$E14,$F14,$G14-$D$6,$H14,$I14,$J14,$K14,N$8)</f>
        <v>#NAME?</v>
      </c>
      <c r="O14" s="14" t="e">
        <f ca="1">$J$6-_xll.EURO_Forward(C14,H14,E14,F14,G14-$D$6,J14,0)-_xll.DIGITAL(D14-H14,C14,H14,E15,E15,F15,G15-$D$6,J15,0)</f>
        <v>#NAME?</v>
      </c>
    </row>
    <row r="15" spans="1:21" s="22" customFormat="1" x14ac:dyDescent="0.2">
      <c r="B15" s="28" t="s">
        <v>22</v>
      </c>
      <c r="C15" s="29">
        <v>5</v>
      </c>
      <c r="D15" s="29">
        <v>4.5</v>
      </c>
      <c r="E15" s="30">
        <v>4.6600000000000003E-2</v>
      </c>
      <c r="F15" s="30">
        <v>0.39</v>
      </c>
      <c r="G15" s="31">
        <f t="shared" si="0"/>
        <v>37256</v>
      </c>
      <c r="H15" s="29">
        <v>1.17</v>
      </c>
      <c r="I15" s="32">
        <v>0</v>
      </c>
      <c r="J15" s="33">
        <v>0</v>
      </c>
      <c r="K15" s="33">
        <v>0</v>
      </c>
      <c r="L15" s="35"/>
      <c r="M15" s="34" t="e">
        <f ca="1">_xll.BRRR($C15,$D15,$E15,$E15,$F15,$G15-$D$6,$H15,$I15,$J15,$K15,M$8)</f>
        <v>#NAME?</v>
      </c>
      <c r="N15" s="34" t="e">
        <f ca="1">_xll.BRRR($C15,$D15,$E15,$E15,$F15,$G15-$D$6,$H15,$I15,$J15,$K15,N$8)</f>
        <v>#NAME?</v>
      </c>
      <c r="O15" s="14" t="e">
        <f ca="1">$J$6-_xll.EURO_Forward(C15,H15,E15,F15,G15-$D$6,J15,0)-_xll.DIGITAL(D15-H15,C15,H15,E16,E16,F16,G16-$D$6,J16,0)</f>
        <v>#NAME?</v>
      </c>
    </row>
    <row r="16" spans="1:21" s="22" customFormat="1" x14ac:dyDescent="0.2">
      <c r="B16" s="28" t="s">
        <v>22</v>
      </c>
      <c r="C16" s="29">
        <v>5</v>
      </c>
      <c r="D16" s="29">
        <v>4.5</v>
      </c>
      <c r="E16" s="30">
        <v>4.6600000000000003E-2</v>
      </c>
      <c r="F16" s="30">
        <v>0.39</v>
      </c>
      <c r="G16" s="31">
        <f t="shared" si="0"/>
        <v>37256</v>
      </c>
      <c r="H16" s="29">
        <v>1.46</v>
      </c>
      <c r="I16" s="32">
        <v>0</v>
      </c>
      <c r="J16" s="33">
        <v>0</v>
      </c>
      <c r="K16" s="33">
        <v>0</v>
      </c>
      <c r="L16" s="35"/>
      <c r="M16" s="34" t="e">
        <f ca="1">_xll.BRRR($C16,$D16,$E16,$E16,$F16,$G16-$D$6,$H16,$I16,$J16,$K16,M$8)</f>
        <v>#NAME?</v>
      </c>
      <c r="N16" s="34" t="e">
        <f ca="1">_xll.BRRR($C16,$D16,$E16,$E16,$F16,$G16-$D$6,$H16,$I16,$J16,$K16,N$8)</f>
        <v>#NAME?</v>
      </c>
      <c r="O16" s="14" t="e">
        <f ca="1">$J$6-_xll.EURO_Forward(C16,H16,E16,F16,G16-$D$6,J16,0)-_xll.DIGITAL(D16-H16,C16,H16,E17,E17,F17,G17-$D$6,J17,0)</f>
        <v>#NAME?</v>
      </c>
    </row>
    <row r="17" spans="2:15" x14ac:dyDescent="0.2">
      <c r="B17" s="28" t="s">
        <v>22</v>
      </c>
      <c r="C17" s="29">
        <v>5</v>
      </c>
      <c r="D17" s="29">
        <v>4.5</v>
      </c>
      <c r="E17" s="30">
        <v>4.6600000000000003E-2</v>
      </c>
      <c r="F17" s="30">
        <v>0.39</v>
      </c>
      <c r="G17" s="31">
        <f t="shared" si="0"/>
        <v>37256</v>
      </c>
      <c r="H17" s="29">
        <v>1.75</v>
      </c>
      <c r="I17" s="32">
        <v>0</v>
      </c>
      <c r="J17" s="33">
        <v>0</v>
      </c>
      <c r="K17" s="33">
        <v>0</v>
      </c>
      <c r="L17" s="35"/>
      <c r="M17" s="34" t="e">
        <f ca="1">_xll.BRRR($C17,$D17,$E17,$E17,$F17,$G17-$D$6,$H17,$I17,$J17,$K17,M$8)</f>
        <v>#NAME?</v>
      </c>
      <c r="N17" s="34" t="e">
        <f ca="1">_xll.BRRR($C17,$D17,$E17,$E17,$F17,$G17-$D$6,$H17,$I17,$J17,$K17,N$8)</f>
        <v>#NAME?</v>
      </c>
      <c r="O17" s="14" t="e">
        <f ca="1">$J$6-_xll.EURO_Forward(C17,H17,E17,F17,G17-$D$6,J17,0)-_xll.DIGITAL(D17-H17,C17,H17,E18,E18,F18,G18-$D$6,J18,0)</f>
        <v>#NAME?</v>
      </c>
    </row>
    <row r="18" spans="2:15" x14ac:dyDescent="0.2">
      <c r="B18" s="28" t="s">
        <v>22</v>
      </c>
      <c r="C18" s="29">
        <v>5</v>
      </c>
      <c r="D18" s="29">
        <v>4.5</v>
      </c>
      <c r="E18" s="30">
        <v>4.6600000000000003E-2</v>
      </c>
      <c r="F18" s="30">
        <v>0.39</v>
      </c>
      <c r="G18" s="31">
        <f t="shared" si="0"/>
        <v>37256</v>
      </c>
      <c r="H18" s="29">
        <v>2.04</v>
      </c>
      <c r="I18" s="32">
        <v>0</v>
      </c>
      <c r="J18" s="33">
        <v>0</v>
      </c>
      <c r="K18" s="33">
        <v>0</v>
      </c>
      <c r="L18" s="35"/>
      <c r="M18" s="34" t="e">
        <f ca="1">_xll.BRRR($C18,$D18,$E18,$E18,$F18,$G18-$D$6,$H18,$I18,$J18,$K18,M$8)</f>
        <v>#NAME?</v>
      </c>
      <c r="N18" s="34" t="e">
        <f ca="1">_xll.BRRR($C18,$D18,$E18,$E18,$F18,$G18-$D$6,$H18,$I18,$J18,$K18,N$8)</f>
        <v>#NAME?</v>
      </c>
      <c r="O18" s="14" t="e">
        <f ca="1">$J$6-_xll.EURO_Forward(C18,H18,E18,F18,G18-$D$6,J18,0)-_xll.DIGITAL(D18-H18,C18,H18,E19,E19,F19,G19-$D$6,J19,0)</f>
        <v>#NAME?</v>
      </c>
    </row>
    <row r="19" spans="2:15" x14ac:dyDescent="0.2">
      <c r="B19" s="28" t="s">
        <v>22</v>
      </c>
      <c r="C19" s="29">
        <v>5</v>
      </c>
      <c r="D19" s="29">
        <v>4.5</v>
      </c>
      <c r="E19" s="30">
        <v>4.6600000000000003E-2</v>
      </c>
      <c r="F19" s="30">
        <v>0.39</v>
      </c>
      <c r="G19" s="31">
        <f t="shared" si="0"/>
        <v>37256</v>
      </c>
      <c r="H19" s="29">
        <v>2.33</v>
      </c>
      <c r="I19" s="32">
        <v>0</v>
      </c>
      <c r="J19" s="33">
        <v>0</v>
      </c>
      <c r="K19" s="33">
        <v>0</v>
      </c>
      <c r="L19" s="35"/>
      <c r="M19" s="34" t="e">
        <f ca="1">_xll.BRRR($C19,$D19,$E19,$E19,$F19,$G19-$D$6,$H19,$I19,$J19,$K19,M$8)</f>
        <v>#NAME?</v>
      </c>
      <c r="N19" s="34" t="e">
        <f ca="1">_xll.BRRR($C19,$D19,$E19,$E19,$F19,$G19-$D$6,$H19,$I19,$J19,$K19,N$8)</f>
        <v>#NAME?</v>
      </c>
      <c r="O19" s="14" t="e">
        <f ca="1">$J$6-_xll.EURO_Forward(C19,H19,E19,F19,G19-$D$6,J19,0)-_xll.DIGITAL(D19-H19,C19,H19,E20,E20,F20,G20-$D$6,J20,0)</f>
        <v>#NAME?</v>
      </c>
    </row>
    <row r="20" spans="2:15" x14ac:dyDescent="0.2">
      <c r="B20" s="28" t="s">
        <v>22</v>
      </c>
      <c r="C20" s="29">
        <v>5</v>
      </c>
      <c r="D20" s="29">
        <v>4.5</v>
      </c>
      <c r="E20" s="30">
        <v>4.6600000000000003E-2</v>
      </c>
      <c r="F20" s="30">
        <v>0.39</v>
      </c>
      <c r="G20" s="31">
        <f t="shared" si="0"/>
        <v>37256</v>
      </c>
      <c r="H20" s="29">
        <v>2.62</v>
      </c>
      <c r="I20" s="32">
        <v>0</v>
      </c>
      <c r="J20" s="33">
        <v>0</v>
      </c>
      <c r="K20" s="33">
        <v>0</v>
      </c>
      <c r="L20" s="35"/>
      <c r="M20" s="34" t="e">
        <f ca="1">_xll.BRRR($C20,$D20,$E20,$E20,$F20,$G20-$D$6,$H20,$I20,$J20,$K20,M$8)</f>
        <v>#NAME?</v>
      </c>
      <c r="N20" s="34" t="e">
        <f ca="1">_xll.BRRR($C20,$D20,$E20,$E20,$F20,$G20-$D$6,$H20,$I20,$J20,$K20,N$8)</f>
        <v>#NAME?</v>
      </c>
      <c r="O20" s="14" t="e">
        <f ca="1">$J$6-_xll.EURO_Forward(C20,H20,E20,F20,G20-$D$6,J20,0)-_xll.DIGITAL(D20-H20,C20,H20,E21,E21,F21,G21-$D$6,J21,0)</f>
        <v>#NAME?</v>
      </c>
    </row>
    <row r="21" spans="2:15" x14ac:dyDescent="0.2">
      <c r="B21" s="28" t="s">
        <v>22</v>
      </c>
      <c r="C21" s="29">
        <v>5</v>
      </c>
      <c r="D21" s="29">
        <v>4.5</v>
      </c>
      <c r="E21" s="30">
        <v>4.6600000000000003E-2</v>
      </c>
      <c r="F21" s="30">
        <v>0.39</v>
      </c>
      <c r="G21" s="31">
        <f t="shared" si="0"/>
        <v>37256</v>
      </c>
      <c r="H21" s="29">
        <v>2.91</v>
      </c>
      <c r="I21" s="32">
        <v>0</v>
      </c>
      <c r="J21" s="33">
        <v>0</v>
      </c>
      <c r="K21" s="33">
        <v>0</v>
      </c>
      <c r="L21" s="35"/>
      <c r="M21" s="34" t="e">
        <f ca="1">_xll.BRRR($C21,$D21,$E21,$E21,$F21,$G21-$D$6,$H21,$I21,$J21,$K21,M$8)</f>
        <v>#NAME?</v>
      </c>
      <c r="N21" s="34" t="e">
        <f ca="1">_xll.BRRR($C21,$D21,$E21,$E21,$F21,$G21-$D$6,$H21,$I21,$J21,$K21,N$8)</f>
        <v>#NAME?</v>
      </c>
      <c r="O21" s="14" t="e">
        <f ca="1">$J$6-_xll.EURO_Forward(C21,H21,E21,F21,G21-$D$6,J21,0)-_xll.DIGITAL(D21-H21,C21,H21,E22,E22,F22,G22-$D$6,J22,0)</f>
        <v>#NAME?</v>
      </c>
    </row>
    <row r="22" spans="2:15" x14ac:dyDescent="0.2">
      <c r="B22" s="28" t="s">
        <v>22</v>
      </c>
      <c r="C22" s="29">
        <v>5</v>
      </c>
      <c r="D22" s="29">
        <v>4.5</v>
      </c>
      <c r="E22" s="30">
        <v>4.6600000000000003E-2</v>
      </c>
      <c r="F22" s="30">
        <v>0.39</v>
      </c>
      <c r="G22" s="31">
        <f t="shared" si="0"/>
        <v>37256</v>
      </c>
      <c r="H22" s="29">
        <v>3.2</v>
      </c>
      <c r="I22" s="32">
        <v>0</v>
      </c>
      <c r="J22" s="33">
        <v>0</v>
      </c>
      <c r="K22" s="33">
        <v>0</v>
      </c>
      <c r="L22" s="35"/>
      <c r="M22" s="34" t="e">
        <f ca="1">_xll.BRRR($C22,$D22,$E22,$E22,$F22,$G22-$D$6,$H22,$I22,$J22,$K22,M$8)</f>
        <v>#NAME?</v>
      </c>
      <c r="N22" s="34" t="e">
        <f ca="1">_xll.BRRR($C22,$D22,$E22,$E22,$F22,$G22-$D$6,$H22,$I22,$J22,$K22,N$8)</f>
        <v>#NAME?</v>
      </c>
      <c r="O22" s="14" t="e">
        <f ca="1">$J$6-_xll.EURO_Forward(C22,H22,E22,F22,G22-$D$6,J22,0)-_xll.DIGITAL(D22-H22,C22,H22,E23,E23,F23,G23-$D$6,J23,0)</f>
        <v>#NAME?</v>
      </c>
    </row>
    <row r="23" spans="2:15" x14ac:dyDescent="0.2">
      <c r="B23" s="28" t="s">
        <v>22</v>
      </c>
      <c r="C23" s="29">
        <v>5</v>
      </c>
      <c r="D23" s="29">
        <v>4.5</v>
      </c>
      <c r="E23" s="30">
        <v>4.6600000000000003E-2</v>
      </c>
      <c r="F23" s="30">
        <v>0.39</v>
      </c>
      <c r="G23" s="31">
        <f t="shared" si="0"/>
        <v>37256</v>
      </c>
      <c r="H23" s="29">
        <v>3.49</v>
      </c>
      <c r="I23" s="32">
        <v>0</v>
      </c>
      <c r="J23" s="33">
        <v>0</v>
      </c>
      <c r="K23" s="33">
        <v>0</v>
      </c>
      <c r="L23" s="35"/>
      <c r="M23" s="34" t="e">
        <f ca="1">_xll.BRRR($C23,$D23,$E23,$E23,$F23,$G23-$D$6,$H23,$I23,$J23,$K23,M$8)</f>
        <v>#NAME?</v>
      </c>
      <c r="N23" s="34" t="e">
        <f ca="1">_xll.BRRR($C23,$D23,$E23,$E23,$F23,$G23-$D$6,$H23,$I23,$J23,$K23,N$8)</f>
        <v>#NAME?</v>
      </c>
      <c r="O23" s="14" t="e">
        <f ca="1">$J$6-_xll.EURO_Forward(C23,H23,E23,F23,G23-$D$6,J23,0)-_xll.DIGITAL(D23-H23,C23,H23,E24,E24,F24,G24-$D$6,J24,0)</f>
        <v>#NAME?</v>
      </c>
    </row>
    <row r="24" spans="2:15" x14ac:dyDescent="0.2">
      <c r="B24" s="28" t="s">
        <v>22</v>
      </c>
      <c r="C24" s="29">
        <v>5</v>
      </c>
      <c r="D24" s="29">
        <v>4.5</v>
      </c>
      <c r="E24" s="30">
        <v>4.6600000000000003E-2</v>
      </c>
      <c r="F24" s="30">
        <v>0.39</v>
      </c>
      <c r="G24" s="31">
        <f t="shared" si="0"/>
        <v>37256</v>
      </c>
      <c r="H24" s="29">
        <v>3.78</v>
      </c>
      <c r="I24" s="32">
        <v>0</v>
      </c>
      <c r="J24" s="33">
        <v>0</v>
      </c>
      <c r="K24" s="33">
        <v>0</v>
      </c>
      <c r="L24" s="35"/>
      <c r="M24" s="34" t="e">
        <f ca="1">_xll.BRRR($C24,$D24,$E24,$E24,$F24,$G24-$D$6,$H24,$I24,$J24,$K24,M$8)</f>
        <v>#NAME?</v>
      </c>
      <c r="N24" s="34" t="e">
        <f ca="1">_xll.BRRR($C24,$D24,$E24,$E24,$F24,$G24-$D$6,$H24,$I24,$J24,$K24,N$8)</f>
        <v>#NAME?</v>
      </c>
      <c r="O24" s="14" t="e">
        <f ca="1">$J$6-_xll.EURO_Forward(C24,H24,E24,F24,G24-$D$6,J24,0)-_xll.DIGITAL(D24-H24,C24,H24,E25,E25,F25,G25-$D$6,J25,0)</f>
        <v>#NAME?</v>
      </c>
    </row>
    <row r="25" spans="2:15" x14ac:dyDescent="0.2">
      <c r="B25" s="28" t="s">
        <v>22</v>
      </c>
      <c r="C25" s="29">
        <v>5</v>
      </c>
      <c r="D25" s="29">
        <v>4.5</v>
      </c>
      <c r="E25" s="30">
        <v>4.6600000000000003E-2</v>
      </c>
      <c r="F25" s="30">
        <v>0.39</v>
      </c>
      <c r="G25" s="31">
        <f t="shared" si="0"/>
        <v>37256</v>
      </c>
      <c r="H25" s="29">
        <v>4.07</v>
      </c>
      <c r="I25" s="32">
        <v>0</v>
      </c>
      <c r="J25" s="33">
        <v>0</v>
      </c>
      <c r="K25" s="33">
        <v>0</v>
      </c>
      <c r="L25" s="35"/>
      <c r="M25" s="34" t="e">
        <f ca="1">_xll.BRRR($C25,$D25,$E25,$E25,$F25,$G25-$D$6,$H25,$I25,$J25,$K25,M$8)</f>
        <v>#NAME?</v>
      </c>
      <c r="N25" s="34" t="e">
        <f ca="1">_xll.BRRR($C25,$D25,$E25,$E25,$F25,$G25-$D$6,$H25,$I25,$J25,$K25,N$8)</f>
        <v>#NAME?</v>
      </c>
      <c r="O25" s="14" t="e">
        <f ca="1">$J$6-_xll.EURO_Forward(C25,H25,E25,F25,G25-$D$6,J25,0)-_xll.DIGITAL(D25-H25,C25,H25,E26,E26,F26,G26-$D$6,J26,0)</f>
        <v>#NAME?</v>
      </c>
    </row>
    <row r="26" spans="2:15" x14ac:dyDescent="0.2">
      <c r="B26" s="28" t="s">
        <v>22</v>
      </c>
      <c r="C26" s="29">
        <v>5</v>
      </c>
      <c r="D26" s="29">
        <v>4.5</v>
      </c>
      <c r="E26" s="30">
        <v>4.6600000000000003E-2</v>
      </c>
      <c r="F26" s="30">
        <v>0.39</v>
      </c>
      <c r="G26" s="31">
        <f t="shared" si="0"/>
        <v>37256</v>
      </c>
      <c r="H26" s="29">
        <v>4.3600000000000003</v>
      </c>
      <c r="I26" s="32">
        <v>0</v>
      </c>
      <c r="J26" s="33">
        <v>0</v>
      </c>
      <c r="K26" s="33">
        <v>0</v>
      </c>
      <c r="L26" s="35"/>
      <c r="M26" s="34" t="e">
        <f ca="1">_xll.BRRR($C26,$D26,$E26,$E26,$F26,$G26-$D$6,$H26,$I26,$J26,$K26,M$8)</f>
        <v>#NAME?</v>
      </c>
      <c r="N26" s="34" t="e">
        <f ca="1">_xll.BRRR($C26,$D26,$E26,$E26,$F26,$G26-$D$6,$H26,$I26,$J26,$K26,N$8)</f>
        <v>#NAME?</v>
      </c>
      <c r="O26" s="14" t="e">
        <f ca="1">$J$6-_xll.EURO_Forward(C26,H26,E26,F26,G26-$D$6,J26,0)-_xll.DIGITAL(D26-H26,C26,H26,E27,E27,F27,G27-$D$6,J27,0)</f>
        <v>#NAME?</v>
      </c>
    </row>
    <row r="27" spans="2:15" x14ac:dyDescent="0.2">
      <c r="B27" s="28" t="s">
        <v>22</v>
      </c>
      <c r="C27" s="29">
        <v>5</v>
      </c>
      <c r="D27" s="29">
        <v>4.5</v>
      </c>
      <c r="E27" s="30">
        <v>4.6600000000000003E-2</v>
      </c>
      <c r="F27" s="30">
        <v>0.39</v>
      </c>
      <c r="G27" s="31">
        <f t="shared" si="0"/>
        <v>37256</v>
      </c>
      <c r="H27" s="29">
        <v>4.6500000000000004</v>
      </c>
      <c r="I27" s="32">
        <v>0</v>
      </c>
      <c r="J27" s="33">
        <v>0</v>
      </c>
      <c r="K27" s="33">
        <v>0</v>
      </c>
      <c r="L27" s="35"/>
      <c r="M27" s="34" t="e">
        <f ca="1">_xll.BRRR($C27,$D27,$E27,$E27,$F27,$G27-$D$6,$H27,$I27,$J27,$K27,M$8)</f>
        <v>#NAME?</v>
      </c>
      <c r="N27" s="34" t="e">
        <f ca="1">_xll.BRRR($C27,$D27,$E27,$E27,$F27,$G27-$D$6,$H27,$I27,$J27,$K27,N$8)</f>
        <v>#NAME?</v>
      </c>
      <c r="O27" s="14"/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Barrier</vt:lpstr>
    </vt:vector>
  </TitlesOfParts>
  <Company>Enron Europe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Krishna Rao</dc:creator>
  <cp:lastModifiedBy>Felienne</cp:lastModifiedBy>
  <dcterms:created xsi:type="dcterms:W3CDTF">1996-05-23T11:32:56Z</dcterms:created>
  <dcterms:modified xsi:type="dcterms:W3CDTF">2014-09-04T08:16:01Z</dcterms:modified>
</cp:coreProperties>
</file>