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10" windowWidth="13980" windowHeight="9150"/>
  </bookViews>
  <sheets>
    <sheet name="3.50 put" sheetId="1" r:id="rId1"/>
    <sheet name="3.25 put" sheetId="4" r:id="rId2"/>
    <sheet name="3.00 put" sheetId="5" r:id="rId3"/>
    <sheet name="3.50 lookback" sheetId="6" r:id="rId4"/>
    <sheet name="3.25 lookback" sheetId="9" r:id="rId5"/>
    <sheet name="3.00 lookback" sheetId="10" r:id="rId6"/>
    <sheet name="Sheet2" sheetId="2" r:id="rId7"/>
    <sheet name="Sheet3" sheetId="3" r:id="rId8"/>
  </sheets>
  <calcPr calcId="152511"/>
</workbook>
</file>

<file path=xl/calcChain.xml><?xml version="1.0" encoding="utf-8"?>
<calcChain xmlns="http://schemas.openxmlformats.org/spreadsheetml/2006/main">
  <c r="C4" i="10" l="1"/>
  <c r="I12" i="10"/>
  <c r="N12" i="10" s="1"/>
  <c r="E14" i="10"/>
  <c r="O14" i="10"/>
  <c r="D16" i="10"/>
  <c r="I16" i="10"/>
  <c r="N17" i="10"/>
  <c r="J22" i="10"/>
  <c r="O22" i="10"/>
  <c r="D24" i="10"/>
  <c r="I24" i="10"/>
  <c r="N24" i="10"/>
  <c r="A2" i="5"/>
  <c r="B22" i="5" s="1"/>
  <c r="A6" i="5"/>
  <c r="K18" i="5" s="1"/>
  <c r="A7" i="5"/>
  <c r="A8" i="5"/>
  <c r="C9" i="5"/>
  <c r="B14" i="5"/>
  <c r="D14" i="5"/>
  <c r="E14" i="5"/>
  <c r="I14" i="5"/>
  <c r="J14" i="5" s="1"/>
  <c r="K14" i="5"/>
  <c r="C15" i="5"/>
  <c r="C16" i="5" s="1"/>
  <c r="D15" i="5"/>
  <c r="E15" i="5"/>
  <c r="F15" i="5"/>
  <c r="H15" i="5"/>
  <c r="I15" i="5"/>
  <c r="K15" i="5"/>
  <c r="D16" i="5"/>
  <c r="E16" i="5"/>
  <c r="F16" i="5"/>
  <c r="H16" i="5"/>
  <c r="H17" i="5" s="1"/>
  <c r="H18" i="5" s="1"/>
  <c r="I16" i="5"/>
  <c r="J16" i="5" s="1"/>
  <c r="K16" i="5"/>
  <c r="L16" i="5"/>
  <c r="B17" i="5"/>
  <c r="C17" i="5"/>
  <c r="C18" i="5" s="1"/>
  <c r="C19" i="5" s="1"/>
  <c r="D17" i="5"/>
  <c r="E17" i="5"/>
  <c r="I17" i="5"/>
  <c r="J17" i="5"/>
  <c r="K17" i="5"/>
  <c r="B18" i="5"/>
  <c r="D18" i="5"/>
  <c r="E18" i="5"/>
  <c r="I18" i="5"/>
  <c r="J18" i="5"/>
  <c r="L18" i="5"/>
  <c r="O18" i="5" s="1"/>
  <c r="D19" i="5"/>
  <c r="E19" i="5"/>
  <c r="H19" i="5"/>
  <c r="I19" i="5"/>
  <c r="K19" i="5"/>
  <c r="B20" i="5"/>
  <c r="C20" i="5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D20" i="5"/>
  <c r="E20" i="5"/>
  <c r="H20" i="5"/>
  <c r="I20" i="5"/>
  <c r="K20" i="5"/>
  <c r="D21" i="5"/>
  <c r="E21" i="5"/>
  <c r="I21" i="5"/>
  <c r="K21" i="5"/>
  <c r="D22" i="5"/>
  <c r="E22" i="5"/>
  <c r="I22" i="5"/>
  <c r="K22" i="5"/>
  <c r="D23" i="5"/>
  <c r="E23" i="5"/>
  <c r="I23" i="5"/>
  <c r="K23" i="5"/>
  <c r="D24" i="5"/>
  <c r="E24" i="5"/>
  <c r="I24" i="5"/>
  <c r="K24" i="5"/>
  <c r="D25" i="5"/>
  <c r="E25" i="5"/>
  <c r="I25" i="5"/>
  <c r="K25" i="5"/>
  <c r="D26" i="5"/>
  <c r="E26" i="5"/>
  <c r="I26" i="5"/>
  <c r="D27" i="5"/>
  <c r="E27" i="5"/>
  <c r="I27" i="5"/>
  <c r="K27" i="5"/>
  <c r="D28" i="5"/>
  <c r="E28" i="5"/>
  <c r="I28" i="5"/>
  <c r="K28" i="5"/>
  <c r="D29" i="5"/>
  <c r="E29" i="5"/>
  <c r="I29" i="5"/>
  <c r="K29" i="5"/>
  <c r="B30" i="5"/>
  <c r="D30" i="5"/>
  <c r="E30" i="5"/>
  <c r="I30" i="5"/>
  <c r="K30" i="5"/>
  <c r="D31" i="5"/>
  <c r="E31" i="5"/>
  <c r="I31" i="5"/>
  <c r="K31" i="5"/>
  <c r="D32" i="5"/>
  <c r="E32" i="5"/>
  <c r="I32" i="5"/>
  <c r="J32" i="5" s="1"/>
  <c r="L32" i="5" s="1"/>
  <c r="K32" i="5"/>
  <c r="D33" i="5"/>
  <c r="E33" i="5"/>
  <c r="H33" i="5"/>
  <c r="I33" i="5"/>
  <c r="K33" i="5"/>
  <c r="B34" i="5"/>
  <c r="C34" i="5"/>
  <c r="D34" i="5"/>
  <c r="E34" i="5"/>
  <c r="H34" i="5"/>
  <c r="H35" i="5" s="1"/>
  <c r="J35" i="5" s="1"/>
  <c r="I34" i="5"/>
  <c r="J34" i="5"/>
  <c r="K34" i="5"/>
  <c r="L34" i="5"/>
  <c r="C35" i="5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D35" i="5"/>
  <c r="E35" i="5"/>
  <c r="I35" i="5"/>
  <c r="K35" i="5"/>
  <c r="L35" i="5" s="1"/>
  <c r="O35" i="5"/>
  <c r="B36" i="5"/>
  <c r="D36" i="5"/>
  <c r="E36" i="5"/>
  <c r="H36" i="5"/>
  <c r="H37" i="5" s="1"/>
  <c r="H38" i="5" s="1"/>
  <c r="H39" i="5" s="1"/>
  <c r="I36" i="5"/>
  <c r="J36" i="5" s="1"/>
  <c r="K36" i="5"/>
  <c r="D37" i="5"/>
  <c r="E37" i="5"/>
  <c r="I37" i="5"/>
  <c r="K37" i="5"/>
  <c r="D38" i="5"/>
  <c r="E38" i="5"/>
  <c r="I38" i="5"/>
  <c r="K38" i="5"/>
  <c r="B39" i="5"/>
  <c r="D39" i="5"/>
  <c r="E39" i="5"/>
  <c r="I39" i="5"/>
  <c r="K39" i="5"/>
  <c r="B40" i="5"/>
  <c r="D40" i="5"/>
  <c r="E40" i="5"/>
  <c r="I40" i="5"/>
  <c r="K40" i="5"/>
  <c r="D41" i="5"/>
  <c r="E41" i="5"/>
  <c r="I41" i="5"/>
  <c r="K41" i="5"/>
  <c r="B42" i="5"/>
  <c r="D42" i="5"/>
  <c r="E42" i="5"/>
  <c r="I42" i="5"/>
  <c r="K42" i="5"/>
  <c r="D43" i="5"/>
  <c r="E43" i="5"/>
  <c r="I43" i="5"/>
  <c r="K43" i="5"/>
  <c r="B44" i="5"/>
  <c r="D44" i="5"/>
  <c r="E44" i="5"/>
  <c r="I44" i="5"/>
  <c r="K44" i="5"/>
  <c r="D45" i="5"/>
  <c r="E45" i="5"/>
  <c r="I45" i="5"/>
  <c r="K45" i="5"/>
  <c r="D46" i="5"/>
  <c r="E46" i="5"/>
  <c r="I46" i="5"/>
  <c r="K46" i="5"/>
  <c r="B47" i="5"/>
  <c r="D47" i="5"/>
  <c r="E47" i="5"/>
  <c r="I47" i="5"/>
  <c r="K47" i="5"/>
  <c r="B48" i="5"/>
  <c r="D48" i="5"/>
  <c r="E48" i="5"/>
  <c r="I48" i="5"/>
  <c r="K48" i="5"/>
  <c r="D49" i="5"/>
  <c r="E49" i="5"/>
  <c r="I49" i="5"/>
  <c r="K49" i="5"/>
  <c r="B50" i="5"/>
  <c r="D50" i="5"/>
  <c r="E50" i="5"/>
  <c r="I50" i="5"/>
  <c r="K50" i="5"/>
  <c r="D51" i="5"/>
  <c r="E51" i="5"/>
  <c r="I51" i="5"/>
  <c r="K51" i="5"/>
  <c r="B52" i="5"/>
  <c r="D52" i="5"/>
  <c r="E52" i="5"/>
  <c r="I52" i="5"/>
  <c r="K52" i="5"/>
  <c r="D53" i="5"/>
  <c r="E53" i="5"/>
  <c r="I53" i="5"/>
  <c r="J53" i="5"/>
  <c r="K53" i="5"/>
  <c r="L53" i="5"/>
  <c r="B54" i="5"/>
  <c r="D54" i="5"/>
  <c r="E54" i="5"/>
  <c r="H54" i="5"/>
  <c r="I54" i="5"/>
  <c r="J54" i="5"/>
  <c r="L54" i="5" s="1"/>
  <c r="K54" i="5"/>
  <c r="O54" i="5"/>
  <c r="D55" i="5"/>
  <c r="E55" i="5"/>
  <c r="H55" i="5"/>
  <c r="H56" i="5" s="1"/>
  <c r="I55" i="5"/>
  <c r="K55" i="5"/>
  <c r="B56" i="5"/>
  <c r="D56" i="5"/>
  <c r="E56" i="5"/>
  <c r="I56" i="5"/>
  <c r="K56" i="5"/>
  <c r="B57" i="5"/>
  <c r="D57" i="5"/>
  <c r="E57" i="5"/>
  <c r="I57" i="5"/>
  <c r="K57" i="5"/>
  <c r="B58" i="5"/>
  <c r="D58" i="5"/>
  <c r="E58" i="5"/>
  <c r="I58" i="5"/>
  <c r="K58" i="5"/>
  <c r="D59" i="5"/>
  <c r="E59" i="5"/>
  <c r="I59" i="5"/>
  <c r="K59" i="5"/>
  <c r="D60" i="5"/>
  <c r="E60" i="5"/>
  <c r="I60" i="5"/>
  <c r="K60" i="5"/>
  <c r="B61" i="5"/>
  <c r="D61" i="5"/>
  <c r="E61" i="5"/>
  <c r="I61" i="5"/>
  <c r="K61" i="5"/>
  <c r="B62" i="5"/>
  <c r="D62" i="5"/>
  <c r="E62" i="5"/>
  <c r="I62" i="5"/>
  <c r="K62" i="5"/>
  <c r="B63" i="5"/>
  <c r="D63" i="5"/>
  <c r="E63" i="5"/>
  <c r="I63" i="5"/>
  <c r="K63" i="5"/>
  <c r="B64" i="5"/>
  <c r="D64" i="5"/>
  <c r="E64" i="5"/>
  <c r="I64" i="5"/>
  <c r="K64" i="5"/>
  <c r="B65" i="5"/>
  <c r="D65" i="5"/>
  <c r="E65" i="5"/>
  <c r="I65" i="5"/>
  <c r="K65" i="5"/>
  <c r="B66" i="5"/>
  <c r="D66" i="5"/>
  <c r="E66" i="5"/>
  <c r="I66" i="5"/>
  <c r="K66" i="5"/>
  <c r="D67" i="5"/>
  <c r="E67" i="5"/>
  <c r="I67" i="5"/>
  <c r="K67" i="5"/>
  <c r="D68" i="5"/>
  <c r="E68" i="5"/>
  <c r="I68" i="5"/>
  <c r="K68" i="5"/>
  <c r="B69" i="5"/>
  <c r="D69" i="5"/>
  <c r="E69" i="5"/>
  <c r="I69" i="5"/>
  <c r="K69" i="5"/>
  <c r="B70" i="5"/>
  <c r="D70" i="5"/>
  <c r="E70" i="5"/>
  <c r="I70" i="5"/>
  <c r="K70" i="5"/>
  <c r="B71" i="5"/>
  <c r="D71" i="5"/>
  <c r="E71" i="5"/>
  <c r="I71" i="5"/>
  <c r="K71" i="5"/>
  <c r="C4" i="9"/>
  <c r="I12" i="9"/>
  <c r="N12" i="9"/>
  <c r="J14" i="9"/>
  <c r="O14" i="9"/>
  <c r="I16" i="9"/>
  <c r="N16" i="9"/>
  <c r="D17" i="9"/>
  <c r="E22" i="9"/>
  <c r="D24" i="9"/>
  <c r="I24" i="9"/>
  <c r="N24" i="9"/>
  <c r="A2" i="4"/>
  <c r="A6" i="4"/>
  <c r="A7" i="4"/>
  <c r="A8" i="4"/>
  <c r="C9" i="4"/>
  <c r="B14" i="4"/>
  <c r="D14" i="4"/>
  <c r="E14" i="4"/>
  <c r="I14" i="4"/>
  <c r="J14" i="4"/>
  <c r="K14" i="4"/>
  <c r="B15" i="4"/>
  <c r="C15" i="4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D15" i="4"/>
  <c r="E15" i="4"/>
  <c r="F15" i="4"/>
  <c r="H15" i="4"/>
  <c r="I15" i="4"/>
  <c r="J15" i="4" s="1"/>
  <c r="K15" i="4"/>
  <c r="L15" i="4"/>
  <c r="B16" i="4"/>
  <c r="D16" i="4"/>
  <c r="E16" i="4"/>
  <c r="F16" i="4"/>
  <c r="H16" i="4"/>
  <c r="H17" i="4" s="1"/>
  <c r="I16" i="4"/>
  <c r="J16" i="4"/>
  <c r="K16" i="4"/>
  <c r="L16" i="4" s="1"/>
  <c r="B17" i="4"/>
  <c r="D17" i="4"/>
  <c r="E17" i="4"/>
  <c r="I17" i="4"/>
  <c r="J17" i="4" s="1"/>
  <c r="K17" i="4"/>
  <c r="L17" i="4"/>
  <c r="B18" i="4"/>
  <c r="D18" i="4"/>
  <c r="E18" i="4"/>
  <c r="H18" i="4"/>
  <c r="I18" i="4"/>
  <c r="K18" i="4"/>
  <c r="B19" i="4"/>
  <c r="D19" i="4"/>
  <c r="E19" i="4"/>
  <c r="I19" i="4"/>
  <c r="K19" i="4"/>
  <c r="B20" i="4"/>
  <c r="D20" i="4"/>
  <c r="E20" i="4"/>
  <c r="I20" i="4"/>
  <c r="K20" i="4"/>
  <c r="B21" i="4"/>
  <c r="D21" i="4"/>
  <c r="E21" i="4"/>
  <c r="I21" i="4"/>
  <c r="B22" i="4"/>
  <c r="D22" i="4"/>
  <c r="E22" i="4"/>
  <c r="I22" i="4"/>
  <c r="K22" i="4"/>
  <c r="B23" i="4"/>
  <c r="D23" i="4"/>
  <c r="E23" i="4"/>
  <c r="I23" i="4"/>
  <c r="K23" i="4"/>
  <c r="B24" i="4"/>
  <c r="D24" i="4"/>
  <c r="E24" i="4"/>
  <c r="I24" i="4"/>
  <c r="B25" i="4"/>
  <c r="D25" i="4"/>
  <c r="E25" i="4"/>
  <c r="I25" i="4"/>
  <c r="K25" i="4"/>
  <c r="B26" i="4"/>
  <c r="D26" i="4"/>
  <c r="E26" i="4"/>
  <c r="I26" i="4"/>
  <c r="K26" i="4"/>
  <c r="B27" i="4"/>
  <c r="D27" i="4"/>
  <c r="E27" i="4"/>
  <c r="I27" i="4"/>
  <c r="K27" i="4"/>
  <c r="B28" i="4"/>
  <c r="D28" i="4"/>
  <c r="E28" i="4"/>
  <c r="I28" i="4"/>
  <c r="K28" i="4"/>
  <c r="B29" i="4"/>
  <c r="D29" i="4"/>
  <c r="E29" i="4"/>
  <c r="I29" i="4"/>
  <c r="K29" i="4"/>
  <c r="B30" i="4"/>
  <c r="D30" i="4"/>
  <c r="E30" i="4"/>
  <c r="I30" i="4"/>
  <c r="K30" i="4"/>
  <c r="B31" i="4"/>
  <c r="D31" i="4"/>
  <c r="E31" i="4"/>
  <c r="I31" i="4"/>
  <c r="K31" i="4"/>
  <c r="B32" i="4"/>
  <c r="D32" i="4"/>
  <c r="E32" i="4"/>
  <c r="I32" i="4"/>
  <c r="J32" i="4"/>
  <c r="K32" i="4"/>
  <c r="L32" i="4" s="1"/>
  <c r="B33" i="4"/>
  <c r="D33" i="4"/>
  <c r="E33" i="4"/>
  <c r="H33" i="4"/>
  <c r="H34" i="4" s="1"/>
  <c r="H35" i="4" s="1"/>
  <c r="I33" i="4"/>
  <c r="B34" i="4"/>
  <c r="D34" i="4"/>
  <c r="E34" i="4"/>
  <c r="I34" i="4"/>
  <c r="K34" i="4"/>
  <c r="B35" i="4"/>
  <c r="D35" i="4"/>
  <c r="E35" i="4"/>
  <c r="I35" i="4"/>
  <c r="B36" i="4"/>
  <c r="D36" i="4"/>
  <c r="E36" i="4"/>
  <c r="I36" i="4"/>
  <c r="K36" i="4"/>
  <c r="B37" i="4"/>
  <c r="D37" i="4"/>
  <c r="E37" i="4"/>
  <c r="I37" i="4"/>
  <c r="B38" i="4"/>
  <c r="D38" i="4"/>
  <c r="E38" i="4"/>
  <c r="I38" i="4"/>
  <c r="K38" i="4"/>
  <c r="B39" i="4"/>
  <c r="D39" i="4"/>
  <c r="E39" i="4"/>
  <c r="I39" i="4"/>
  <c r="B40" i="4"/>
  <c r="D40" i="4"/>
  <c r="E40" i="4"/>
  <c r="I40" i="4"/>
  <c r="K40" i="4"/>
  <c r="B41" i="4"/>
  <c r="D41" i="4"/>
  <c r="E41" i="4"/>
  <c r="I41" i="4"/>
  <c r="B42" i="4"/>
  <c r="D42" i="4"/>
  <c r="E42" i="4"/>
  <c r="I42" i="4"/>
  <c r="K42" i="4"/>
  <c r="B43" i="4"/>
  <c r="D43" i="4"/>
  <c r="E43" i="4"/>
  <c r="I43" i="4"/>
  <c r="B44" i="4"/>
  <c r="D44" i="4"/>
  <c r="E44" i="4"/>
  <c r="I44" i="4"/>
  <c r="K44" i="4"/>
  <c r="B45" i="4"/>
  <c r="D45" i="4"/>
  <c r="E45" i="4"/>
  <c r="I45" i="4"/>
  <c r="B46" i="4"/>
  <c r="D46" i="4"/>
  <c r="E46" i="4"/>
  <c r="I46" i="4"/>
  <c r="K46" i="4"/>
  <c r="B47" i="4"/>
  <c r="D47" i="4"/>
  <c r="E47" i="4"/>
  <c r="I47" i="4"/>
  <c r="K47" i="4"/>
  <c r="B48" i="4"/>
  <c r="D48" i="4"/>
  <c r="E48" i="4"/>
  <c r="I48" i="4"/>
  <c r="K48" i="4"/>
  <c r="B49" i="4"/>
  <c r="D49" i="4"/>
  <c r="E49" i="4"/>
  <c r="I49" i="4"/>
  <c r="K49" i="4"/>
  <c r="B50" i="4"/>
  <c r="D50" i="4"/>
  <c r="E50" i="4"/>
  <c r="I50" i="4"/>
  <c r="K50" i="4"/>
  <c r="B51" i="4"/>
  <c r="D51" i="4"/>
  <c r="E51" i="4"/>
  <c r="I51" i="4"/>
  <c r="K51" i="4"/>
  <c r="B52" i="4"/>
  <c r="D52" i="4"/>
  <c r="E52" i="4"/>
  <c r="I52" i="4"/>
  <c r="K52" i="4"/>
  <c r="B53" i="4"/>
  <c r="D53" i="4"/>
  <c r="E53" i="4"/>
  <c r="I53" i="4"/>
  <c r="J53" i="4"/>
  <c r="B54" i="4"/>
  <c r="D54" i="4"/>
  <c r="E54" i="4"/>
  <c r="H54" i="4"/>
  <c r="I54" i="4"/>
  <c r="J54" i="4"/>
  <c r="K54" i="4"/>
  <c r="L54" i="4" s="1"/>
  <c r="B55" i="4"/>
  <c r="D55" i="4"/>
  <c r="E55" i="4"/>
  <c r="H55" i="4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J71" i="4" s="1"/>
  <c r="I55" i="4"/>
  <c r="J55" i="4"/>
  <c r="B56" i="4"/>
  <c r="D56" i="4"/>
  <c r="E56" i="4"/>
  <c r="I56" i="4"/>
  <c r="J56" i="4"/>
  <c r="B57" i="4"/>
  <c r="D57" i="4"/>
  <c r="E57" i="4"/>
  <c r="I57" i="4"/>
  <c r="J57" i="4"/>
  <c r="B58" i="4"/>
  <c r="D58" i="4"/>
  <c r="E58" i="4"/>
  <c r="I58" i="4"/>
  <c r="J58" i="4"/>
  <c r="B59" i="4"/>
  <c r="D59" i="4"/>
  <c r="E59" i="4"/>
  <c r="I59" i="4"/>
  <c r="J59" i="4"/>
  <c r="B60" i="4"/>
  <c r="D60" i="4"/>
  <c r="E60" i="4"/>
  <c r="I60" i="4"/>
  <c r="J60" i="4"/>
  <c r="B61" i="4"/>
  <c r="D61" i="4"/>
  <c r="E61" i="4"/>
  <c r="I61" i="4"/>
  <c r="J61" i="4"/>
  <c r="B62" i="4"/>
  <c r="D62" i="4"/>
  <c r="E62" i="4"/>
  <c r="I62" i="4"/>
  <c r="J62" i="4"/>
  <c r="B63" i="4"/>
  <c r="D63" i="4"/>
  <c r="E63" i="4"/>
  <c r="I63" i="4"/>
  <c r="K63" i="4"/>
  <c r="B64" i="4"/>
  <c r="D64" i="4"/>
  <c r="E64" i="4"/>
  <c r="I64" i="4"/>
  <c r="J64" i="4"/>
  <c r="K64" i="4"/>
  <c r="L64" i="4" s="1"/>
  <c r="B65" i="4"/>
  <c r="D65" i="4"/>
  <c r="E65" i="4"/>
  <c r="I65" i="4"/>
  <c r="J65" i="4"/>
  <c r="K65" i="4"/>
  <c r="L65" i="4" s="1"/>
  <c r="B66" i="4"/>
  <c r="D66" i="4"/>
  <c r="E66" i="4"/>
  <c r="I66" i="4"/>
  <c r="J66" i="4"/>
  <c r="B67" i="4"/>
  <c r="D67" i="4"/>
  <c r="E67" i="4"/>
  <c r="I67" i="4"/>
  <c r="J67" i="4"/>
  <c r="K67" i="4"/>
  <c r="L67" i="4" s="1"/>
  <c r="B68" i="4"/>
  <c r="D68" i="4"/>
  <c r="E68" i="4"/>
  <c r="I68" i="4"/>
  <c r="J68" i="4"/>
  <c r="B69" i="4"/>
  <c r="D69" i="4"/>
  <c r="E69" i="4"/>
  <c r="I69" i="4"/>
  <c r="J69" i="4"/>
  <c r="K69" i="4"/>
  <c r="L69" i="4" s="1"/>
  <c r="B70" i="4"/>
  <c r="D70" i="4"/>
  <c r="E70" i="4"/>
  <c r="I70" i="4"/>
  <c r="J70" i="4"/>
  <c r="B71" i="4"/>
  <c r="D71" i="4"/>
  <c r="E71" i="4"/>
  <c r="I71" i="4"/>
  <c r="K71" i="4"/>
  <c r="L71" i="4" s="1"/>
  <c r="C4" i="6"/>
  <c r="I12" i="6"/>
  <c r="N12" i="6"/>
  <c r="E14" i="6"/>
  <c r="J14" i="6"/>
  <c r="N16" i="6"/>
  <c r="D24" i="6"/>
  <c r="I24" i="6"/>
  <c r="N24" i="6"/>
  <c r="A2" i="1"/>
  <c r="A6" i="1"/>
  <c r="K31" i="1" s="1"/>
  <c r="A7" i="1"/>
  <c r="A8" i="1"/>
  <c r="C9" i="1"/>
  <c r="B14" i="1"/>
  <c r="D14" i="1"/>
  <c r="E14" i="1"/>
  <c r="I14" i="1"/>
  <c r="J14" i="1"/>
  <c r="B15" i="1"/>
  <c r="C15" i="1"/>
  <c r="C16" i="1" s="1"/>
  <c r="C17" i="1" s="1"/>
  <c r="C18" i="1" s="1"/>
  <c r="C19" i="1" s="1"/>
  <c r="C20" i="1" s="1"/>
  <c r="C21" i="1" s="1"/>
  <c r="C22" i="1" s="1"/>
  <c r="C23" i="1" s="1"/>
  <c r="C24" i="1" s="1"/>
  <c r="D15" i="1"/>
  <c r="E15" i="1"/>
  <c r="F15" i="1"/>
  <c r="H15" i="1"/>
  <c r="I15" i="1"/>
  <c r="J15" i="1"/>
  <c r="B16" i="1"/>
  <c r="D16" i="1"/>
  <c r="E16" i="1"/>
  <c r="F16" i="1"/>
  <c r="H16" i="1"/>
  <c r="I16" i="1"/>
  <c r="J16" i="1"/>
  <c r="B17" i="1"/>
  <c r="D17" i="1"/>
  <c r="E17" i="1"/>
  <c r="F17" i="1"/>
  <c r="H17" i="1"/>
  <c r="I17" i="1"/>
  <c r="J17" i="1"/>
  <c r="B18" i="1"/>
  <c r="D18" i="1"/>
  <c r="E18" i="1"/>
  <c r="F18" i="1"/>
  <c r="H18" i="1"/>
  <c r="H19" i="1" s="1"/>
  <c r="I18" i="1"/>
  <c r="J18" i="1" s="1"/>
  <c r="B19" i="1"/>
  <c r="D19" i="1"/>
  <c r="E19" i="1"/>
  <c r="F19" i="1"/>
  <c r="I19" i="1"/>
  <c r="B20" i="1"/>
  <c r="D20" i="1"/>
  <c r="E20" i="1"/>
  <c r="F20" i="1"/>
  <c r="I20" i="1"/>
  <c r="B21" i="1"/>
  <c r="D21" i="1"/>
  <c r="E21" i="1"/>
  <c r="I21" i="1"/>
  <c r="B22" i="1"/>
  <c r="D22" i="1"/>
  <c r="E22" i="1"/>
  <c r="I22" i="1"/>
  <c r="B23" i="1"/>
  <c r="D23" i="1"/>
  <c r="E23" i="1"/>
  <c r="I23" i="1"/>
  <c r="B24" i="1"/>
  <c r="D24" i="1"/>
  <c r="E24" i="1"/>
  <c r="I24" i="1"/>
  <c r="B25" i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D25" i="1"/>
  <c r="E25" i="1"/>
  <c r="I25" i="1"/>
  <c r="B26" i="1"/>
  <c r="D26" i="1"/>
  <c r="E26" i="1"/>
  <c r="I26" i="1"/>
  <c r="B27" i="1"/>
  <c r="D27" i="1"/>
  <c r="E27" i="1"/>
  <c r="I27" i="1"/>
  <c r="B28" i="1"/>
  <c r="D28" i="1"/>
  <c r="E28" i="1"/>
  <c r="I28" i="1"/>
  <c r="B29" i="1"/>
  <c r="D29" i="1"/>
  <c r="E29" i="1"/>
  <c r="I29" i="1"/>
  <c r="B30" i="1"/>
  <c r="D30" i="1"/>
  <c r="E30" i="1"/>
  <c r="I30" i="1"/>
  <c r="B31" i="1"/>
  <c r="D31" i="1"/>
  <c r="E31" i="1"/>
  <c r="I31" i="1"/>
  <c r="B32" i="1"/>
  <c r="D32" i="1"/>
  <c r="E32" i="1"/>
  <c r="I32" i="1"/>
  <c r="J32" i="1" s="1"/>
  <c r="K32" i="1"/>
  <c r="L32" i="1"/>
  <c r="B33" i="1"/>
  <c r="D33" i="1"/>
  <c r="E33" i="1"/>
  <c r="H33" i="1"/>
  <c r="H34" i="1" s="1"/>
  <c r="I33" i="1"/>
  <c r="J33" i="1" s="1"/>
  <c r="L33" i="1" s="1"/>
  <c r="K33" i="1"/>
  <c r="B34" i="1"/>
  <c r="D34" i="1"/>
  <c r="E34" i="1"/>
  <c r="I34" i="1"/>
  <c r="K34" i="1"/>
  <c r="B35" i="1"/>
  <c r="D35" i="1"/>
  <c r="E35" i="1"/>
  <c r="H35" i="1"/>
  <c r="H36" i="1" s="1"/>
  <c r="H37" i="1" s="1"/>
  <c r="H38" i="1" s="1"/>
  <c r="H39" i="1" s="1"/>
  <c r="J39" i="1" s="1"/>
  <c r="L39" i="1" s="1"/>
  <c r="I35" i="1"/>
  <c r="K35" i="1"/>
  <c r="B36" i="1"/>
  <c r="D36" i="1"/>
  <c r="E36" i="1"/>
  <c r="I36" i="1"/>
  <c r="K36" i="1"/>
  <c r="B37" i="1"/>
  <c r="D37" i="1"/>
  <c r="E37" i="1"/>
  <c r="I37" i="1"/>
  <c r="K37" i="1"/>
  <c r="B38" i="1"/>
  <c r="D38" i="1"/>
  <c r="E38" i="1"/>
  <c r="I38" i="1"/>
  <c r="K38" i="1"/>
  <c r="B39" i="1"/>
  <c r="D39" i="1"/>
  <c r="E39" i="1"/>
  <c r="I39" i="1"/>
  <c r="K39" i="1"/>
  <c r="B40" i="1"/>
  <c r="D40" i="1"/>
  <c r="E40" i="1"/>
  <c r="I40" i="1"/>
  <c r="K40" i="1"/>
  <c r="B41" i="1"/>
  <c r="D41" i="1"/>
  <c r="E41" i="1"/>
  <c r="I41" i="1"/>
  <c r="K41" i="1"/>
  <c r="B42" i="1"/>
  <c r="D42" i="1"/>
  <c r="E42" i="1"/>
  <c r="I42" i="1"/>
  <c r="K42" i="1"/>
  <c r="B43" i="1"/>
  <c r="D43" i="1"/>
  <c r="E43" i="1"/>
  <c r="I43" i="1"/>
  <c r="K43" i="1"/>
  <c r="B44" i="1"/>
  <c r="D44" i="1"/>
  <c r="E44" i="1"/>
  <c r="I44" i="1"/>
  <c r="K44" i="1"/>
  <c r="B45" i="1"/>
  <c r="D45" i="1"/>
  <c r="E45" i="1"/>
  <c r="I45" i="1"/>
  <c r="K45" i="1"/>
  <c r="B46" i="1"/>
  <c r="D46" i="1"/>
  <c r="E46" i="1"/>
  <c r="I46" i="1"/>
  <c r="K46" i="1"/>
  <c r="B47" i="1"/>
  <c r="D47" i="1"/>
  <c r="E47" i="1"/>
  <c r="I47" i="1"/>
  <c r="K47" i="1"/>
  <c r="B48" i="1"/>
  <c r="D48" i="1"/>
  <c r="E48" i="1"/>
  <c r="I48" i="1"/>
  <c r="K48" i="1"/>
  <c r="B49" i="1"/>
  <c r="D49" i="1"/>
  <c r="E49" i="1"/>
  <c r="I49" i="1"/>
  <c r="K49" i="1"/>
  <c r="B50" i="1"/>
  <c r="D50" i="1"/>
  <c r="E50" i="1"/>
  <c r="I50" i="1"/>
  <c r="K50" i="1"/>
  <c r="B51" i="1"/>
  <c r="D51" i="1"/>
  <c r="E51" i="1"/>
  <c r="I51" i="1"/>
  <c r="K51" i="1"/>
  <c r="B52" i="1"/>
  <c r="D52" i="1"/>
  <c r="E52" i="1"/>
  <c r="I52" i="1"/>
  <c r="K52" i="1"/>
  <c r="B53" i="1"/>
  <c r="D53" i="1"/>
  <c r="E53" i="1"/>
  <c r="I53" i="1"/>
  <c r="J53" i="1"/>
  <c r="K53" i="1"/>
  <c r="L53" i="1" s="1"/>
  <c r="B54" i="1"/>
  <c r="D54" i="1"/>
  <c r="E54" i="1"/>
  <c r="H54" i="1"/>
  <c r="H55" i="1" s="1"/>
  <c r="H56" i="1" s="1"/>
  <c r="I54" i="1"/>
  <c r="J54" i="1" s="1"/>
  <c r="L54" i="1" s="1"/>
  <c r="K54" i="1"/>
  <c r="B55" i="1"/>
  <c r="D55" i="1"/>
  <c r="E55" i="1"/>
  <c r="I55" i="1"/>
  <c r="K55" i="1"/>
  <c r="B56" i="1"/>
  <c r="D56" i="1"/>
  <c r="E56" i="1"/>
  <c r="I56" i="1"/>
  <c r="K56" i="1"/>
  <c r="B57" i="1"/>
  <c r="D57" i="1"/>
  <c r="E57" i="1"/>
  <c r="I57" i="1"/>
  <c r="K57" i="1"/>
  <c r="B58" i="1"/>
  <c r="D58" i="1"/>
  <c r="E58" i="1"/>
  <c r="I58" i="1"/>
  <c r="K58" i="1"/>
  <c r="B59" i="1"/>
  <c r="D59" i="1"/>
  <c r="E59" i="1"/>
  <c r="I59" i="1"/>
  <c r="K59" i="1"/>
  <c r="B60" i="1"/>
  <c r="D60" i="1"/>
  <c r="E60" i="1"/>
  <c r="I60" i="1"/>
  <c r="K60" i="1"/>
  <c r="B61" i="1"/>
  <c r="D61" i="1"/>
  <c r="E61" i="1"/>
  <c r="I61" i="1"/>
  <c r="K61" i="1"/>
  <c r="B62" i="1"/>
  <c r="D62" i="1"/>
  <c r="E62" i="1"/>
  <c r="I62" i="1"/>
  <c r="K62" i="1"/>
  <c r="B63" i="1"/>
  <c r="D63" i="1"/>
  <c r="E63" i="1"/>
  <c r="I63" i="1"/>
  <c r="K63" i="1"/>
  <c r="B64" i="1"/>
  <c r="D64" i="1"/>
  <c r="E64" i="1"/>
  <c r="I64" i="1"/>
  <c r="K64" i="1"/>
  <c r="B65" i="1"/>
  <c r="D65" i="1"/>
  <c r="E65" i="1"/>
  <c r="I65" i="1"/>
  <c r="K65" i="1"/>
  <c r="B66" i="1"/>
  <c r="D66" i="1"/>
  <c r="E66" i="1"/>
  <c r="I66" i="1"/>
  <c r="K66" i="1"/>
  <c r="B67" i="1"/>
  <c r="D67" i="1"/>
  <c r="E67" i="1"/>
  <c r="I67" i="1"/>
  <c r="K67" i="1"/>
  <c r="B68" i="1"/>
  <c r="D68" i="1"/>
  <c r="E68" i="1"/>
  <c r="I68" i="1"/>
  <c r="K68" i="1"/>
  <c r="B69" i="1"/>
  <c r="D69" i="1"/>
  <c r="E69" i="1"/>
  <c r="I69" i="1"/>
  <c r="K69" i="1"/>
  <c r="B70" i="1"/>
  <c r="D70" i="1"/>
  <c r="E70" i="1"/>
  <c r="I70" i="1"/>
  <c r="K70" i="1"/>
  <c r="B71" i="1"/>
  <c r="D71" i="1"/>
  <c r="E71" i="1"/>
  <c r="I71" i="1"/>
  <c r="K71" i="1"/>
  <c r="D6" i="10"/>
  <c r="I6" i="10"/>
  <c r="G14" i="5"/>
  <c r="N6" i="10"/>
  <c r="G14" i="4"/>
  <c r="G15" i="5"/>
  <c r="I6" i="9"/>
  <c r="N6" i="9"/>
  <c r="I6" i="6"/>
  <c r="G15" i="1"/>
  <c r="D6" i="9"/>
  <c r="G15" i="4"/>
  <c r="G16" i="1"/>
  <c r="G17" i="1"/>
  <c r="G18" i="1"/>
  <c r="D6" i="6"/>
  <c r="N6" i="6"/>
  <c r="G19" i="1"/>
  <c r="G14" i="1"/>
  <c r="E6" i="9" l="1"/>
  <c r="D26" i="9" s="1"/>
  <c r="O6" i="9"/>
  <c r="O6" i="10"/>
  <c r="N26" i="10" s="1"/>
  <c r="J6" i="10"/>
  <c r="I26" i="10" s="1"/>
  <c r="J56" i="1"/>
  <c r="L56" i="1" s="1"/>
  <c r="H57" i="1"/>
  <c r="J34" i="4"/>
  <c r="J35" i="1"/>
  <c r="K25" i="1"/>
  <c r="O14" i="6"/>
  <c r="J22" i="6"/>
  <c r="J6" i="6" s="1"/>
  <c r="I26" i="6" s="1"/>
  <c r="D16" i="6"/>
  <c r="O22" i="6"/>
  <c r="O6" i="6" s="1"/>
  <c r="N26" i="6" s="1"/>
  <c r="D17" i="6"/>
  <c r="I17" i="6"/>
  <c r="N17" i="6"/>
  <c r="I16" i="6"/>
  <c r="E22" i="6"/>
  <c r="E6" i="6" s="1"/>
  <c r="D26" i="6" s="1"/>
  <c r="J38" i="1"/>
  <c r="L38" i="1" s="1"/>
  <c r="H20" i="1"/>
  <c r="H21" i="1" s="1"/>
  <c r="J19" i="1"/>
  <c r="K14" i="1"/>
  <c r="K16" i="1"/>
  <c r="L16" i="1" s="1"/>
  <c r="M16" i="1" s="1"/>
  <c r="K18" i="1"/>
  <c r="L18" i="1" s="1"/>
  <c r="M18" i="1" s="1"/>
  <c r="K20" i="1"/>
  <c r="K22" i="1"/>
  <c r="K24" i="1"/>
  <c r="K26" i="1"/>
  <c r="K28" i="1"/>
  <c r="K15" i="1"/>
  <c r="L15" i="1" s="1"/>
  <c r="M15" i="1" s="1"/>
  <c r="K17" i="1"/>
  <c r="L17" i="1" s="1"/>
  <c r="M17" i="1" s="1"/>
  <c r="K19" i="1"/>
  <c r="K21" i="1"/>
  <c r="K27" i="1"/>
  <c r="K23" i="1"/>
  <c r="K30" i="1"/>
  <c r="K29" i="1"/>
  <c r="J40" i="1"/>
  <c r="L40" i="1" s="1"/>
  <c r="J37" i="1"/>
  <c r="L37" i="1" s="1"/>
  <c r="J41" i="1"/>
  <c r="L41" i="1" s="1"/>
  <c r="H40" i="1"/>
  <c r="H41" i="1" s="1"/>
  <c r="H42" i="1" s="1"/>
  <c r="H43" i="1" s="1"/>
  <c r="H44" i="1" s="1"/>
  <c r="H45" i="1" s="1"/>
  <c r="J35" i="4"/>
  <c r="H36" i="4"/>
  <c r="O16" i="5"/>
  <c r="J55" i="1"/>
  <c r="L55" i="1" s="1"/>
  <c r="H21" i="5"/>
  <c r="J20" i="5"/>
  <c r="L20" i="5" s="1"/>
  <c r="M15" i="4"/>
  <c r="K62" i="4"/>
  <c r="L62" i="4" s="1"/>
  <c r="K70" i="4"/>
  <c r="L70" i="4" s="1"/>
  <c r="K60" i="4"/>
  <c r="L60" i="4" s="1"/>
  <c r="K68" i="4"/>
  <c r="L68" i="4" s="1"/>
  <c r="K53" i="4"/>
  <c r="L53" i="4" s="1"/>
  <c r="K55" i="4"/>
  <c r="L55" i="4" s="1"/>
  <c r="K56" i="4"/>
  <c r="L56" i="4" s="1"/>
  <c r="K57" i="4"/>
  <c r="L57" i="4" s="1"/>
  <c r="K58" i="4"/>
  <c r="L58" i="4" s="1"/>
  <c r="K59" i="4"/>
  <c r="L59" i="4" s="1"/>
  <c r="K61" i="4"/>
  <c r="L61" i="4" s="1"/>
  <c r="H57" i="5"/>
  <c r="J56" i="5"/>
  <c r="L56" i="5" s="1"/>
  <c r="J43" i="1"/>
  <c r="L43" i="1" s="1"/>
  <c r="L35" i="1"/>
  <c r="K66" i="4"/>
  <c r="L66" i="4" s="1"/>
  <c r="J34" i="1"/>
  <c r="L34" i="1" s="1"/>
  <c r="F21" i="1"/>
  <c r="L34" i="4"/>
  <c r="J33" i="4"/>
  <c r="O53" i="5"/>
  <c r="J42" i="1"/>
  <c r="L42" i="1" s="1"/>
  <c r="N26" i="9"/>
  <c r="J44" i="1"/>
  <c r="L44" i="1" s="1"/>
  <c r="J36" i="1"/>
  <c r="L36" i="1" s="1"/>
  <c r="J20" i="1"/>
  <c r="H40" i="5"/>
  <c r="J39" i="5"/>
  <c r="F17" i="4"/>
  <c r="J63" i="4"/>
  <c r="L63" i="4" s="1"/>
  <c r="L14" i="4"/>
  <c r="J55" i="5"/>
  <c r="L55" i="5" s="1"/>
  <c r="O32" i="5"/>
  <c r="F17" i="5"/>
  <c r="J38" i="5"/>
  <c r="L38" i="5" s="1"/>
  <c r="J37" i="5"/>
  <c r="L37" i="5" s="1"/>
  <c r="O34" i="5"/>
  <c r="H19" i="4"/>
  <c r="J18" i="4"/>
  <c r="L18" i="4" s="1"/>
  <c r="K33" i="4"/>
  <c r="L33" i="4" s="1"/>
  <c r="K35" i="4"/>
  <c r="L35" i="4" s="1"/>
  <c r="K37" i="4"/>
  <c r="K39" i="4"/>
  <c r="K41" i="4"/>
  <c r="K43" i="4"/>
  <c r="K45" i="4"/>
  <c r="E14" i="9"/>
  <c r="N17" i="9"/>
  <c r="D16" i="9"/>
  <c r="O22" i="9"/>
  <c r="I17" i="9"/>
  <c r="O56" i="5"/>
  <c r="L36" i="5"/>
  <c r="K21" i="4"/>
  <c r="K24" i="4"/>
  <c r="K11" i="4" s="1"/>
  <c r="J22" i="9"/>
  <c r="J6" i="9" s="1"/>
  <c r="I26" i="9" s="1"/>
  <c r="O55" i="5"/>
  <c r="L17" i="5"/>
  <c r="L14" i="5"/>
  <c r="O19" i="5"/>
  <c r="L39" i="5"/>
  <c r="O33" i="5"/>
  <c r="J19" i="5"/>
  <c r="L19" i="5" s="1"/>
  <c r="B19" i="5"/>
  <c r="B27" i="5"/>
  <c r="B33" i="5"/>
  <c r="B41" i="5"/>
  <c r="B49" i="5"/>
  <c r="B55" i="5"/>
  <c r="B16" i="5"/>
  <c r="B24" i="5"/>
  <c r="B32" i="5"/>
  <c r="B38" i="5"/>
  <c r="B46" i="5"/>
  <c r="B60" i="5"/>
  <c r="B68" i="5"/>
  <c r="B21" i="5"/>
  <c r="B29" i="5"/>
  <c r="B35" i="5"/>
  <c r="B43" i="5"/>
  <c r="B51" i="5"/>
  <c r="B15" i="5"/>
  <c r="B23" i="5"/>
  <c r="B31" i="5"/>
  <c r="B37" i="5"/>
  <c r="B45" i="5"/>
  <c r="B53" i="5"/>
  <c r="B59" i="5"/>
  <c r="B67" i="5"/>
  <c r="J33" i="5"/>
  <c r="L33" i="5" s="1"/>
  <c r="B28" i="5"/>
  <c r="B26" i="5"/>
  <c r="B25" i="5"/>
  <c r="J15" i="5"/>
  <c r="L15" i="5" s="1"/>
  <c r="N16" i="10"/>
  <c r="D17" i="10"/>
  <c r="I17" i="10"/>
  <c r="J14" i="10"/>
  <c r="E22" i="10"/>
  <c r="E6" i="10" s="1"/>
  <c r="D26" i="10" s="1"/>
  <c r="D28" i="10" s="1"/>
  <c r="K26" i="5"/>
  <c r="G16" i="4"/>
  <c r="G16" i="5"/>
  <c r="G20" i="1"/>
  <c r="M16" i="5" l="1"/>
  <c r="M16" i="4"/>
  <c r="M15" i="5"/>
  <c r="O15" i="5"/>
  <c r="O37" i="5"/>
  <c r="D28" i="6"/>
  <c r="O20" i="5"/>
  <c r="O36" i="5"/>
  <c r="J21" i="5"/>
  <c r="L21" i="5" s="1"/>
  <c r="H22" i="5"/>
  <c r="K11" i="1"/>
  <c r="L14" i="1"/>
  <c r="O17" i="5"/>
  <c r="F18" i="5"/>
  <c r="O14" i="5"/>
  <c r="M14" i="5"/>
  <c r="J8" i="5" s="1"/>
  <c r="J5" i="5" s="1"/>
  <c r="H20" i="4"/>
  <c r="J19" i="4"/>
  <c r="L19" i="4" s="1"/>
  <c r="M14" i="4"/>
  <c r="J8" i="4" s="1"/>
  <c r="J5" i="4" s="1"/>
  <c r="F18" i="4"/>
  <c r="H41" i="5"/>
  <c r="J40" i="5"/>
  <c r="L40" i="5" s="1"/>
  <c r="H46" i="1"/>
  <c r="J45" i="1"/>
  <c r="L45" i="1" s="1"/>
  <c r="D28" i="9"/>
  <c r="F22" i="1"/>
  <c r="O38" i="5"/>
  <c r="J57" i="5"/>
  <c r="L57" i="5" s="1"/>
  <c r="H58" i="5"/>
  <c r="J21" i="1"/>
  <c r="L21" i="1" s="1"/>
  <c r="H22" i="1"/>
  <c r="H58" i="1"/>
  <c r="J57" i="1"/>
  <c r="L57" i="1" s="1"/>
  <c r="O39" i="5"/>
  <c r="K11" i="5"/>
  <c r="L20" i="1"/>
  <c r="M20" i="1" s="1"/>
  <c r="H37" i="4"/>
  <c r="J36" i="4"/>
  <c r="L36" i="4" s="1"/>
  <c r="L19" i="1"/>
  <c r="M19" i="1" s="1"/>
  <c r="G17" i="4"/>
  <c r="G17" i="5"/>
  <c r="G21" i="1"/>
  <c r="M17" i="5" l="1"/>
  <c r="M17" i="4"/>
  <c r="M21" i="1"/>
  <c r="O40" i="5"/>
  <c r="H23" i="1"/>
  <c r="J22" i="1"/>
  <c r="L22" i="1" s="1"/>
  <c r="F19" i="4"/>
  <c r="H23" i="5"/>
  <c r="J22" i="5"/>
  <c r="L22" i="5" s="1"/>
  <c r="H59" i="5"/>
  <c r="J58" i="5"/>
  <c r="L58" i="5" s="1"/>
  <c r="O57" i="5"/>
  <c r="H42" i="5"/>
  <c r="J41" i="5"/>
  <c r="L41" i="5" s="1"/>
  <c r="M14" i="1"/>
  <c r="J8" i="1" s="1"/>
  <c r="J5" i="1" s="1"/>
  <c r="O21" i="5"/>
  <c r="J58" i="1"/>
  <c r="L58" i="1" s="1"/>
  <c r="H59" i="1"/>
  <c r="J37" i="4"/>
  <c r="L37" i="4" s="1"/>
  <c r="H38" i="4"/>
  <c r="F23" i="1"/>
  <c r="H47" i="1"/>
  <c r="J46" i="1"/>
  <c r="L46" i="1" s="1"/>
  <c r="F19" i="5"/>
  <c r="H21" i="4"/>
  <c r="J20" i="4"/>
  <c r="L20" i="4" s="1"/>
  <c r="G18" i="4"/>
  <c r="G22" i="1"/>
  <c r="G18" i="5"/>
  <c r="M18" i="5" l="1"/>
  <c r="M18" i="4"/>
  <c r="F24" i="1"/>
  <c r="M22" i="1"/>
  <c r="H24" i="1"/>
  <c r="J23" i="1"/>
  <c r="L23" i="1" s="1"/>
  <c r="F20" i="5"/>
  <c r="O58" i="5"/>
  <c r="H39" i="4"/>
  <c r="J38" i="4"/>
  <c r="L38" i="4" s="1"/>
  <c r="H60" i="5"/>
  <c r="J59" i="5"/>
  <c r="L59" i="5" s="1"/>
  <c r="O22" i="5"/>
  <c r="H60" i="1"/>
  <c r="J59" i="1"/>
  <c r="L59" i="1" s="1"/>
  <c r="H24" i="5"/>
  <c r="J23" i="5"/>
  <c r="L23" i="5" s="1"/>
  <c r="F20" i="4"/>
  <c r="H22" i="4"/>
  <c r="J21" i="4"/>
  <c r="L21" i="4" s="1"/>
  <c r="O41" i="5"/>
  <c r="H43" i="5"/>
  <c r="J42" i="5"/>
  <c r="L42" i="5" s="1"/>
  <c r="J47" i="1"/>
  <c r="L47" i="1" s="1"/>
  <c r="H48" i="1"/>
  <c r="G23" i="1"/>
  <c r="G19" i="5"/>
  <c r="G19" i="4"/>
  <c r="M19" i="4" l="1"/>
  <c r="M19" i="5"/>
  <c r="O59" i="5"/>
  <c r="M23" i="1"/>
  <c r="H61" i="5"/>
  <c r="J60" i="5"/>
  <c r="L60" i="5" s="1"/>
  <c r="H25" i="1"/>
  <c r="J24" i="1"/>
  <c r="L24" i="1" s="1"/>
  <c r="H23" i="4"/>
  <c r="J22" i="4"/>
  <c r="L22" i="4" s="1"/>
  <c r="H61" i="1"/>
  <c r="J60" i="1"/>
  <c r="L60" i="1" s="1"/>
  <c r="F21" i="4"/>
  <c r="H40" i="4"/>
  <c r="J39" i="4"/>
  <c r="L39" i="4" s="1"/>
  <c r="F25" i="1"/>
  <c r="H49" i="1"/>
  <c r="J48" i="1"/>
  <c r="L48" i="1" s="1"/>
  <c r="H25" i="5"/>
  <c r="J24" i="5"/>
  <c r="L24" i="5" s="1"/>
  <c r="O42" i="5"/>
  <c r="J43" i="5"/>
  <c r="L43" i="5" s="1"/>
  <c r="H44" i="5"/>
  <c r="O23" i="5"/>
  <c r="F21" i="5"/>
  <c r="G24" i="1"/>
  <c r="G20" i="4"/>
  <c r="G20" i="5"/>
  <c r="M20" i="5" l="1"/>
  <c r="M20" i="4"/>
  <c r="O24" i="5"/>
  <c r="F22" i="4"/>
  <c r="O60" i="5"/>
  <c r="O43" i="5"/>
  <c r="F26" i="1"/>
  <c r="H62" i="1"/>
  <c r="J61" i="1"/>
  <c r="L61" i="1" s="1"/>
  <c r="J25" i="1"/>
  <c r="L25" i="1" s="1"/>
  <c r="H26" i="1"/>
  <c r="H45" i="5"/>
  <c r="J44" i="5"/>
  <c r="L44" i="5" s="1"/>
  <c r="H62" i="5"/>
  <c r="J61" i="5"/>
  <c r="L61" i="5" s="1"/>
  <c r="J40" i="4"/>
  <c r="L40" i="4" s="1"/>
  <c r="H41" i="4"/>
  <c r="M24" i="1"/>
  <c r="H26" i="5"/>
  <c r="J25" i="5"/>
  <c r="L25" i="5" s="1"/>
  <c r="H50" i="1"/>
  <c r="J49" i="1"/>
  <c r="L49" i="1" s="1"/>
  <c r="F22" i="5"/>
  <c r="H24" i="4"/>
  <c r="J23" i="4"/>
  <c r="L23" i="4" s="1"/>
  <c r="G21" i="4"/>
  <c r="G21" i="5"/>
  <c r="G25" i="1"/>
  <c r="M21" i="5" l="1"/>
  <c r="M21" i="4"/>
  <c r="O61" i="5"/>
  <c r="O25" i="5"/>
  <c r="H63" i="5"/>
  <c r="J62" i="5"/>
  <c r="L62" i="5" s="1"/>
  <c r="F23" i="5"/>
  <c r="H46" i="5"/>
  <c r="J45" i="5"/>
  <c r="L45" i="5" s="1"/>
  <c r="F27" i="1"/>
  <c r="M25" i="1"/>
  <c r="H51" i="1"/>
  <c r="J50" i="1"/>
  <c r="L50" i="1" s="1"/>
  <c r="J26" i="5"/>
  <c r="L26" i="5" s="1"/>
  <c r="H27" i="5"/>
  <c r="H42" i="4"/>
  <c r="J41" i="4"/>
  <c r="L41" i="4" s="1"/>
  <c r="F23" i="4"/>
  <c r="J24" i="4"/>
  <c r="L24" i="4" s="1"/>
  <c r="H25" i="4"/>
  <c r="O44" i="5"/>
  <c r="H27" i="1"/>
  <c r="J26" i="1"/>
  <c r="L26" i="1" s="1"/>
  <c r="H63" i="1"/>
  <c r="J62" i="1"/>
  <c r="L62" i="1" s="1"/>
  <c r="G26" i="1"/>
  <c r="G22" i="5"/>
  <c r="G22" i="4"/>
  <c r="M22" i="4" l="1"/>
  <c r="M22" i="5"/>
  <c r="H26" i="4"/>
  <c r="J25" i="4"/>
  <c r="L25" i="4" s="1"/>
  <c r="F28" i="1"/>
  <c r="O45" i="5"/>
  <c r="H64" i="1"/>
  <c r="J63" i="1"/>
  <c r="L63" i="1" s="1"/>
  <c r="H47" i="5"/>
  <c r="J46" i="5"/>
  <c r="L46" i="5" s="1"/>
  <c r="H52" i="1"/>
  <c r="J52" i="1" s="1"/>
  <c r="L52" i="1" s="1"/>
  <c r="J51" i="1"/>
  <c r="L51" i="1" s="1"/>
  <c r="M26" i="1"/>
  <c r="F24" i="5"/>
  <c r="H28" i="1"/>
  <c r="J27" i="1"/>
  <c r="L27" i="1" s="1"/>
  <c r="H28" i="5"/>
  <c r="J27" i="5"/>
  <c r="L27" i="5" s="1"/>
  <c r="O26" i="5"/>
  <c r="F24" i="4"/>
  <c r="O62" i="5"/>
  <c r="J42" i="4"/>
  <c r="L42" i="4" s="1"/>
  <c r="H43" i="4"/>
  <c r="H64" i="5"/>
  <c r="J63" i="5"/>
  <c r="L63" i="5" s="1"/>
  <c r="G23" i="4"/>
  <c r="G27" i="1"/>
  <c r="G23" i="5"/>
  <c r="M23" i="5" l="1"/>
  <c r="M23" i="4"/>
  <c r="O46" i="5"/>
  <c r="M27" i="1"/>
  <c r="H48" i="5"/>
  <c r="J47" i="5"/>
  <c r="L47" i="5" s="1"/>
  <c r="O63" i="5"/>
  <c r="J43" i="4"/>
  <c r="L43" i="4" s="1"/>
  <c r="H44" i="4"/>
  <c r="O27" i="5"/>
  <c r="F29" i="1"/>
  <c r="H29" i="5"/>
  <c r="J28" i="5"/>
  <c r="L28" i="5" s="1"/>
  <c r="F25" i="4"/>
  <c r="J28" i="1"/>
  <c r="L28" i="1" s="1"/>
  <c r="H29" i="1"/>
  <c r="H27" i="4"/>
  <c r="J26" i="4"/>
  <c r="L26" i="4" s="1"/>
  <c r="J64" i="5"/>
  <c r="L64" i="5" s="1"/>
  <c r="H65" i="5"/>
  <c r="F25" i="5"/>
  <c r="H65" i="1"/>
  <c r="J64" i="1"/>
  <c r="L64" i="1" s="1"/>
  <c r="G24" i="5"/>
  <c r="G28" i="1"/>
  <c r="G24" i="4"/>
  <c r="M24" i="4" l="1"/>
  <c r="M24" i="5"/>
  <c r="M28" i="1"/>
  <c r="F26" i="5"/>
  <c r="H45" i="4"/>
  <c r="J44" i="4"/>
  <c r="L44" i="4" s="1"/>
  <c r="J65" i="5"/>
  <c r="L65" i="5" s="1"/>
  <c r="H66" i="5"/>
  <c r="F26" i="4"/>
  <c r="O47" i="5"/>
  <c r="O64" i="5"/>
  <c r="J29" i="5"/>
  <c r="L29" i="5" s="1"/>
  <c r="H30" i="5"/>
  <c r="H28" i="4"/>
  <c r="J27" i="4"/>
  <c r="L27" i="4" s="1"/>
  <c r="H66" i="1"/>
  <c r="J65" i="1"/>
  <c r="L65" i="1" s="1"/>
  <c r="J48" i="5"/>
  <c r="L48" i="5" s="1"/>
  <c r="H49" i="5"/>
  <c r="O28" i="5"/>
  <c r="H30" i="1"/>
  <c r="J29" i="1"/>
  <c r="L29" i="1" s="1"/>
  <c r="F30" i="1"/>
  <c r="G25" i="4"/>
  <c r="G25" i="5"/>
  <c r="G29" i="1"/>
  <c r="M25" i="5" l="1"/>
  <c r="M25" i="4"/>
  <c r="O65" i="5"/>
  <c r="M29" i="1"/>
  <c r="J66" i="1"/>
  <c r="L66" i="1" s="1"/>
  <c r="H67" i="1"/>
  <c r="H46" i="4"/>
  <c r="J45" i="4"/>
  <c r="L45" i="4" s="1"/>
  <c r="H31" i="1"/>
  <c r="J31" i="1" s="1"/>
  <c r="L31" i="1" s="1"/>
  <c r="J30" i="1"/>
  <c r="L30" i="1" s="1"/>
  <c r="F27" i="5"/>
  <c r="F31" i="1"/>
  <c r="H31" i="5"/>
  <c r="J31" i="5" s="1"/>
  <c r="L31" i="5" s="1"/>
  <c r="J30" i="5"/>
  <c r="L30" i="5" s="1"/>
  <c r="O29" i="5"/>
  <c r="O48" i="5"/>
  <c r="H29" i="4"/>
  <c r="J28" i="4"/>
  <c r="L28" i="4" s="1"/>
  <c r="F27" i="4"/>
  <c r="H50" i="5"/>
  <c r="J49" i="5"/>
  <c r="L49" i="5" s="1"/>
  <c r="H67" i="5"/>
  <c r="J66" i="5"/>
  <c r="L66" i="5" s="1"/>
  <c r="G30" i="1"/>
  <c r="G26" i="4"/>
  <c r="G26" i="5"/>
  <c r="M26" i="5" l="1"/>
  <c r="M26" i="4"/>
  <c r="H68" i="5"/>
  <c r="J67" i="5"/>
  <c r="L67" i="5" s="1"/>
  <c r="F32" i="1"/>
  <c r="H68" i="1"/>
  <c r="J67" i="1"/>
  <c r="L67" i="1" s="1"/>
  <c r="F28" i="5"/>
  <c r="H51" i="5"/>
  <c r="J50" i="5"/>
  <c r="L50" i="5" s="1"/>
  <c r="O66" i="5"/>
  <c r="O49" i="5"/>
  <c r="F28" i="4"/>
  <c r="O30" i="5"/>
  <c r="M30" i="1"/>
  <c r="O31" i="5"/>
  <c r="R14" i="5"/>
  <c r="H47" i="4"/>
  <c r="J46" i="4"/>
  <c r="L46" i="4" s="1"/>
  <c r="J29" i="4"/>
  <c r="L29" i="4" s="1"/>
  <c r="H30" i="4"/>
  <c r="G27" i="4"/>
  <c r="G27" i="5"/>
  <c r="G31" i="1"/>
  <c r="M31" i="1" l="1"/>
  <c r="M27" i="5"/>
  <c r="M27" i="4"/>
  <c r="J68" i="1"/>
  <c r="L68" i="1" s="1"/>
  <c r="H69" i="1"/>
  <c r="F33" i="1"/>
  <c r="O50" i="5"/>
  <c r="H48" i="4"/>
  <c r="J47" i="4"/>
  <c r="L47" i="4" s="1"/>
  <c r="J51" i="5"/>
  <c r="L51" i="5" s="1"/>
  <c r="H52" i="5"/>
  <c r="J52" i="5" s="1"/>
  <c r="L52" i="5" s="1"/>
  <c r="H69" i="5"/>
  <c r="J68" i="5"/>
  <c r="L68" i="5" s="1"/>
  <c r="Q14" i="5"/>
  <c r="S14" i="5" s="1"/>
  <c r="J30" i="4"/>
  <c r="L30" i="4" s="1"/>
  <c r="H31" i="4"/>
  <c r="J31" i="4" s="1"/>
  <c r="L31" i="4" s="1"/>
  <c r="O67" i="5"/>
  <c r="F29" i="4"/>
  <c r="F29" i="5"/>
  <c r="G28" i="5"/>
  <c r="G32" i="1"/>
  <c r="G28" i="4"/>
  <c r="M28" i="4" l="1"/>
  <c r="M32" i="1"/>
  <c r="M28" i="5"/>
  <c r="H70" i="5"/>
  <c r="J69" i="5"/>
  <c r="L69" i="5" s="1"/>
  <c r="F34" i="1"/>
  <c r="F30" i="5"/>
  <c r="H49" i="4"/>
  <c r="J48" i="4"/>
  <c r="L48" i="4" s="1"/>
  <c r="O68" i="5"/>
  <c r="O52" i="5"/>
  <c r="R32" i="5"/>
  <c r="O51" i="5"/>
  <c r="H70" i="1"/>
  <c r="J69" i="1"/>
  <c r="L69" i="1" s="1"/>
  <c r="F30" i="4"/>
  <c r="D11" i="9"/>
  <c r="D11" i="10"/>
  <c r="D11" i="6"/>
  <c r="G29" i="5"/>
  <c r="G29" i="4"/>
  <c r="G33" i="1"/>
  <c r="M33" i="1" l="1"/>
  <c r="M29" i="4"/>
  <c r="M29" i="5"/>
  <c r="F35" i="1"/>
  <c r="J70" i="1"/>
  <c r="L70" i="1" s="1"/>
  <c r="H71" i="1"/>
  <c r="J71" i="1" s="1"/>
  <c r="L71" i="1" s="1"/>
  <c r="H50" i="4"/>
  <c r="J49" i="4"/>
  <c r="L49" i="4" s="1"/>
  <c r="O69" i="5"/>
  <c r="H71" i="5"/>
  <c r="J71" i="5" s="1"/>
  <c r="L71" i="5" s="1"/>
  <c r="J70" i="5"/>
  <c r="L70" i="5" s="1"/>
  <c r="Q32" i="5"/>
  <c r="S32" i="5" s="1"/>
  <c r="F31" i="5"/>
  <c r="F31" i="4"/>
  <c r="G30" i="5"/>
  <c r="G30" i="4"/>
  <c r="G34" i="1"/>
  <c r="M34" i="1" l="1"/>
  <c r="M30" i="4"/>
  <c r="M30" i="5"/>
  <c r="L11" i="1"/>
  <c r="O71" i="5"/>
  <c r="Q53" i="5" s="1"/>
  <c r="S53" i="5" s="1"/>
  <c r="L11" i="5"/>
  <c r="R53" i="5"/>
  <c r="I11" i="10"/>
  <c r="I11" i="6"/>
  <c r="I11" i="9"/>
  <c r="H51" i="4"/>
  <c r="J50" i="4"/>
  <c r="L50" i="4" s="1"/>
  <c r="O70" i="5"/>
  <c r="F32" i="4"/>
  <c r="F36" i="1"/>
  <c r="F32" i="5"/>
  <c r="G35" i="1"/>
  <c r="G31" i="4"/>
  <c r="G31" i="5"/>
  <c r="M31" i="5" l="1"/>
  <c r="M31" i="4"/>
  <c r="M35" i="1"/>
  <c r="H52" i="4"/>
  <c r="J52" i="4" s="1"/>
  <c r="L52" i="4" s="1"/>
  <c r="J51" i="4"/>
  <c r="L51" i="4" s="1"/>
  <c r="N11" i="10"/>
  <c r="N11" i="9"/>
  <c r="N11" i="6"/>
  <c r="F37" i="1"/>
  <c r="F33" i="4"/>
  <c r="F33" i="5"/>
  <c r="G36" i="1"/>
  <c r="G32" i="4"/>
  <c r="G32" i="5"/>
  <c r="M32" i="5" l="1"/>
  <c r="M32" i="4"/>
  <c r="M36" i="1"/>
  <c r="F34" i="5"/>
  <c r="L11" i="4"/>
  <c r="F34" i="4"/>
  <c r="F38" i="1"/>
  <c r="G37" i="1"/>
  <c r="G33" i="5"/>
  <c r="G33" i="4"/>
  <c r="M33" i="4" l="1"/>
  <c r="M33" i="5"/>
  <c r="M37" i="1"/>
  <c r="F39" i="1"/>
  <c r="F35" i="5"/>
  <c r="F35" i="4"/>
  <c r="G38" i="1"/>
  <c r="G34" i="5"/>
  <c r="G34" i="4"/>
  <c r="M34" i="4" l="1"/>
  <c r="M34" i="5"/>
  <c r="M38" i="1"/>
  <c r="F36" i="5"/>
  <c r="F40" i="1"/>
  <c r="F36" i="4"/>
  <c r="G35" i="4"/>
  <c r="G35" i="5"/>
  <c r="G39" i="1"/>
  <c r="M39" i="1" l="1"/>
  <c r="M35" i="5"/>
  <c r="M35" i="4"/>
  <c r="F37" i="4"/>
  <c r="F41" i="1"/>
  <c r="F37" i="5"/>
  <c r="G36" i="5"/>
  <c r="G36" i="4"/>
  <c r="G40" i="1"/>
  <c r="M40" i="1" l="1"/>
  <c r="M36" i="4"/>
  <c r="M36" i="5"/>
  <c r="F42" i="1"/>
  <c r="F38" i="4"/>
  <c r="F38" i="5"/>
  <c r="G37" i="4"/>
  <c r="G41" i="1"/>
  <c r="G37" i="5"/>
  <c r="M37" i="5" l="1"/>
  <c r="M41" i="1"/>
  <c r="M37" i="4"/>
  <c r="F39" i="4"/>
  <c r="F43" i="1"/>
  <c r="F39" i="5"/>
  <c r="G38" i="5"/>
  <c r="G38" i="4"/>
  <c r="G42" i="1"/>
  <c r="M42" i="1" l="1"/>
  <c r="M38" i="4"/>
  <c r="M38" i="5"/>
  <c r="F44" i="1"/>
  <c r="F40" i="5"/>
  <c r="F40" i="4"/>
  <c r="G39" i="4"/>
  <c r="G43" i="1"/>
  <c r="G39" i="5"/>
  <c r="M39" i="5" l="1"/>
  <c r="M43" i="1"/>
  <c r="M39" i="4"/>
  <c r="F41" i="5"/>
  <c r="F45" i="1"/>
  <c r="F41" i="4"/>
  <c r="G40" i="4"/>
  <c r="G40" i="5"/>
  <c r="G44" i="1"/>
  <c r="M44" i="1" l="1"/>
  <c r="M40" i="5"/>
  <c r="M40" i="4"/>
  <c r="F42" i="5"/>
  <c r="F46" i="1"/>
  <c r="F42" i="4"/>
  <c r="G41" i="5"/>
  <c r="G45" i="1"/>
  <c r="G41" i="4"/>
  <c r="M41" i="4" l="1"/>
  <c r="M45" i="1"/>
  <c r="M41" i="5"/>
  <c r="F47" i="1"/>
  <c r="F43" i="5"/>
  <c r="F43" i="4"/>
  <c r="G46" i="1"/>
  <c r="G42" i="4"/>
  <c r="G42" i="5"/>
  <c r="M42" i="5" l="1"/>
  <c r="M42" i="4"/>
  <c r="M46" i="1"/>
  <c r="F44" i="4"/>
  <c r="F44" i="5"/>
  <c r="F48" i="1"/>
  <c r="G47" i="1"/>
  <c r="G43" i="4"/>
  <c r="G43" i="5"/>
  <c r="M43" i="5" l="1"/>
  <c r="M43" i="4"/>
  <c r="M47" i="1"/>
  <c r="F49" i="1"/>
  <c r="F45" i="4"/>
  <c r="F45" i="5"/>
  <c r="G44" i="5"/>
  <c r="G48" i="1"/>
  <c r="G44" i="4"/>
  <c r="M44" i="4" l="1"/>
  <c r="M48" i="1"/>
  <c r="M44" i="5"/>
  <c r="F46" i="5"/>
  <c r="F46" i="4"/>
  <c r="F50" i="1"/>
  <c r="G49" i="1"/>
  <c r="G45" i="5"/>
  <c r="G45" i="4"/>
  <c r="M45" i="4" l="1"/>
  <c r="M45" i="5"/>
  <c r="M49" i="1"/>
  <c r="F47" i="5"/>
  <c r="F47" i="4"/>
  <c r="F51" i="1"/>
  <c r="G50" i="1"/>
  <c r="G46" i="4"/>
  <c r="G46" i="5"/>
  <c r="M46" i="5" l="1"/>
  <c r="M46" i="4"/>
  <c r="M50" i="1"/>
  <c r="F52" i="1"/>
  <c r="F48" i="4"/>
  <c r="F48" i="5"/>
  <c r="G47" i="5"/>
  <c r="G47" i="4"/>
  <c r="G51" i="1"/>
  <c r="M51" i="1" l="1"/>
  <c r="M47" i="4"/>
  <c r="M47" i="5"/>
  <c r="F49" i="5"/>
  <c r="F49" i="4"/>
  <c r="F53" i="1"/>
  <c r="G52" i="1"/>
  <c r="G48" i="5"/>
  <c r="G48" i="4"/>
  <c r="M48" i="4" l="1"/>
  <c r="M48" i="5"/>
  <c r="M52" i="1"/>
  <c r="F50" i="4"/>
  <c r="F50" i="5"/>
  <c r="F54" i="1"/>
  <c r="G49" i="5"/>
  <c r="G49" i="4"/>
  <c r="G53" i="1"/>
  <c r="M53" i="1" l="1"/>
  <c r="M49" i="4"/>
  <c r="M49" i="5"/>
  <c r="F51" i="5"/>
  <c r="F51" i="4"/>
  <c r="F55" i="1"/>
  <c r="G54" i="1"/>
  <c r="G50" i="5"/>
  <c r="G50" i="4"/>
  <c r="M50" i="4" l="1"/>
  <c r="M50" i="5"/>
  <c r="M54" i="1"/>
  <c r="F52" i="5"/>
  <c r="F56" i="1"/>
  <c r="F52" i="4"/>
  <c r="G55" i="1"/>
  <c r="G51" i="5"/>
  <c r="G51" i="4"/>
  <c r="M51" i="4" l="1"/>
  <c r="M51" i="5"/>
  <c r="M55" i="1"/>
  <c r="F57" i="1"/>
  <c r="F53" i="5"/>
  <c r="F53" i="4"/>
  <c r="G56" i="1"/>
  <c r="G52" i="4"/>
  <c r="G52" i="5"/>
  <c r="M52" i="5" l="1"/>
  <c r="M52" i="4"/>
  <c r="M56" i="1"/>
  <c r="F58" i="1"/>
  <c r="F54" i="5"/>
  <c r="F54" i="4"/>
  <c r="G57" i="1"/>
  <c r="G53" i="5"/>
  <c r="G53" i="4"/>
  <c r="M53" i="4" l="1"/>
  <c r="M53" i="5"/>
  <c r="M57" i="1"/>
  <c r="F55" i="5"/>
  <c r="F59" i="1"/>
  <c r="F55" i="4"/>
  <c r="G54" i="5"/>
  <c r="G54" i="4"/>
  <c r="G58" i="1"/>
  <c r="M58" i="1" l="1"/>
  <c r="M54" i="4"/>
  <c r="M54" i="5"/>
  <c r="F60" i="1"/>
  <c r="F56" i="4"/>
  <c r="F56" i="5"/>
  <c r="G59" i="1"/>
  <c r="G55" i="4"/>
  <c r="G55" i="5"/>
  <c r="M55" i="5" l="1"/>
  <c r="M55" i="4"/>
  <c r="M59" i="1"/>
  <c r="F57" i="5"/>
  <c r="F57" i="4"/>
  <c r="F61" i="1"/>
  <c r="G56" i="5"/>
  <c r="G56" i="4"/>
  <c r="G60" i="1"/>
  <c r="M60" i="1" l="1"/>
  <c r="M56" i="4"/>
  <c r="M56" i="5"/>
  <c r="F62" i="1"/>
  <c r="F58" i="4"/>
  <c r="F58" i="5"/>
  <c r="G57" i="4"/>
  <c r="G57" i="5"/>
  <c r="G61" i="1"/>
  <c r="M61" i="1" l="1"/>
  <c r="M57" i="5"/>
  <c r="M57" i="4"/>
  <c r="F59" i="4"/>
  <c r="F63" i="1"/>
  <c r="F59" i="5"/>
  <c r="G58" i="5"/>
  <c r="G58" i="4"/>
  <c r="G62" i="1"/>
  <c r="M62" i="1" l="1"/>
  <c r="M58" i="4"/>
  <c r="M58" i="5"/>
  <c r="F60" i="5"/>
  <c r="F60" i="4"/>
  <c r="F64" i="1"/>
  <c r="G63" i="1"/>
  <c r="G59" i="5"/>
  <c r="G59" i="4"/>
  <c r="M59" i="4" l="1"/>
  <c r="M59" i="5"/>
  <c r="M63" i="1"/>
  <c r="F61" i="4"/>
  <c r="F61" i="5"/>
  <c r="F65" i="1"/>
  <c r="G60" i="4"/>
  <c r="G64" i="1"/>
  <c r="G60" i="5"/>
  <c r="M60" i="5" l="1"/>
  <c r="M64" i="1"/>
  <c r="M60" i="4"/>
  <c r="F62" i="4"/>
  <c r="F66" i="1"/>
  <c r="F62" i="5"/>
  <c r="G61" i="4"/>
  <c r="G61" i="5"/>
  <c r="G65" i="1"/>
  <c r="M65" i="1" l="1"/>
  <c r="M61" i="5"/>
  <c r="M61" i="4"/>
  <c r="F67" i="1"/>
  <c r="F63" i="4"/>
  <c r="F63" i="5"/>
  <c r="G66" i="1"/>
  <c r="G62" i="4"/>
  <c r="G62" i="5"/>
  <c r="M62" i="5" l="1"/>
  <c r="M62" i="4"/>
  <c r="M66" i="1"/>
  <c r="F64" i="5"/>
  <c r="F64" i="4"/>
  <c r="F68" i="1"/>
  <c r="G67" i="1"/>
  <c r="G63" i="4"/>
  <c r="G63" i="5"/>
  <c r="M63" i="5" l="1"/>
  <c r="M63" i="4"/>
  <c r="M67" i="1"/>
  <c r="F69" i="1"/>
  <c r="F65" i="5"/>
  <c r="F65" i="4"/>
  <c r="G64" i="5"/>
  <c r="G68" i="1"/>
  <c r="G64" i="4"/>
  <c r="M64" i="4" l="1"/>
  <c r="M68" i="1"/>
  <c r="M64" i="5"/>
  <c r="F66" i="4"/>
  <c r="F66" i="5"/>
  <c r="F70" i="1"/>
  <c r="G65" i="4"/>
  <c r="G65" i="5"/>
  <c r="G69" i="1"/>
  <c r="M69" i="1" l="1"/>
  <c r="M65" i="5"/>
  <c r="M65" i="4"/>
  <c r="F71" i="1"/>
  <c r="F67" i="4"/>
  <c r="F67" i="5"/>
  <c r="G71" i="1"/>
  <c r="G70" i="1"/>
  <c r="G66" i="4"/>
  <c r="G66" i="5"/>
  <c r="M66" i="5" l="1"/>
  <c r="M66" i="4"/>
  <c r="M70" i="1"/>
  <c r="M71" i="1"/>
  <c r="F68" i="5"/>
  <c r="F68" i="4"/>
  <c r="G67" i="5"/>
  <c r="G67" i="4"/>
  <c r="M67" i="4" l="1"/>
  <c r="M67" i="5"/>
  <c r="F69" i="5"/>
  <c r="F69" i="4"/>
  <c r="G68" i="5"/>
  <c r="G68" i="4"/>
  <c r="M68" i="4" l="1"/>
  <c r="M68" i="5"/>
  <c r="F70" i="4"/>
  <c r="F70" i="5"/>
  <c r="G69" i="4"/>
  <c r="G69" i="5"/>
  <c r="M69" i="5" l="1"/>
  <c r="M69" i="4"/>
  <c r="F71" i="4"/>
  <c r="F71" i="5"/>
  <c r="G70" i="4"/>
  <c r="G71" i="5"/>
  <c r="G71" i="4"/>
  <c r="G70" i="5"/>
  <c r="M70" i="5" l="1"/>
  <c r="M71" i="4"/>
  <c r="M71" i="5"/>
  <c r="M70" i="4"/>
</calcChain>
</file>

<file path=xl/sharedStrings.xml><?xml version="1.0" encoding="utf-8"?>
<sst xmlns="http://schemas.openxmlformats.org/spreadsheetml/2006/main" count="264" uniqueCount="48">
  <si>
    <t>Nymex Daily Option</t>
  </si>
  <si>
    <t>Volume</t>
  </si>
  <si>
    <t>Strike</t>
  </si>
  <si>
    <t>Volatility</t>
  </si>
  <si>
    <t>Price</t>
  </si>
  <si>
    <t>Fwd Price</t>
  </si>
  <si>
    <t>Days to</t>
  </si>
  <si>
    <t>Expire</t>
  </si>
  <si>
    <t>Nymex</t>
  </si>
  <si>
    <t>Vol</t>
  </si>
  <si>
    <t>Interest</t>
  </si>
  <si>
    <t>Rate</t>
  </si>
  <si>
    <t># of Days</t>
  </si>
  <si>
    <t>Option</t>
  </si>
  <si>
    <t>Value</t>
  </si>
  <si>
    <t>Put/</t>
  </si>
  <si>
    <t>Call</t>
  </si>
  <si>
    <t>P</t>
  </si>
  <si>
    <t>Pmt</t>
  </si>
  <si>
    <t>Date</t>
  </si>
  <si>
    <t>Discount</t>
  </si>
  <si>
    <t>Factor</t>
  </si>
  <si>
    <t>Discounted</t>
  </si>
  <si>
    <t>Cash Flows</t>
  </si>
  <si>
    <t>Option Premium/mmbtu</t>
  </si>
  <si>
    <t>Option Premium dollars</t>
  </si>
  <si>
    <t>Daily</t>
  </si>
  <si>
    <t>Expire Date</t>
  </si>
  <si>
    <t>Total</t>
  </si>
  <si>
    <t>Look Back Option - Fixed Strike</t>
  </si>
  <si>
    <t>Valuation</t>
  </si>
  <si>
    <t>Option Premium</t>
  </si>
  <si>
    <t>Start Sampling Date</t>
  </si>
  <si>
    <t>End Sampling Date (Maturity)</t>
  </si>
  <si>
    <t>Forward Price</t>
  </si>
  <si>
    <t>Strike Price</t>
  </si>
  <si>
    <t>Realized MaxMin</t>
  </si>
  <si>
    <t>Vol to Start Sampling</t>
  </si>
  <si>
    <t>Vol in Sampling</t>
  </si>
  <si>
    <t>Start Sampling Time</t>
  </si>
  <si>
    <t>End Sampling Time</t>
  </si>
  <si>
    <t>Interest Rate</t>
  </si>
  <si>
    <t>Call Falg (call=1, put=0)</t>
  </si>
  <si>
    <t>Return Type</t>
  </si>
  <si>
    <t>cof</t>
  </si>
  <si>
    <t>Pmt date</t>
  </si>
  <si>
    <t>Blended</t>
  </si>
  <si>
    <t>Total $'s upfront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</si>
</sst>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0.0%"/>
    <numFmt numFmtId="169" formatCode="_(&quot;$&quot;* #,##0.0000_);_(&quot;$&quot;* \(#,##0.0000\);_(&quot;$&quot;* &quot;-&quot;??_);_(@_)"/>
    <numFmt numFmtId="171" formatCode="_(&quot;$&quot;* #,##0_);_(&quot;$&quot;* \(#,##0\);_(&quot;$&quot;* &quot;-&quot;??_);_(@_)"/>
    <numFmt numFmtId="172" formatCode="0.000"/>
    <numFmt numFmtId="173" formatCode="#,##0.000"/>
    <numFmt numFmtId="176" formatCode="0.0000"/>
    <numFmt numFmtId="177" formatCode="0.000%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8"/>
      <name val="Arial"/>
    </font>
    <font>
      <sz val="18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43" fontId="0" fillId="0" borderId="0" xfId="0" applyNumberFormat="1"/>
    <xf numFmtId="169" fontId="0" fillId="0" borderId="0" xfId="0" applyNumberFormat="1"/>
    <xf numFmtId="10" fontId="0" fillId="0" borderId="0" xfId="0" applyNumberFormat="1"/>
    <xf numFmtId="14" fontId="2" fillId="0" borderId="0" xfId="0" applyNumberFormat="1" applyFont="1"/>
    <xf numFmtId="0" fontId="2" fillId="0" borderId="0" xfId="0" applyFont="1"/>
    <xf numFmtId="10" fontId="4" fillId="2" borderId="0" xfId="4" applyNumberFormat="1" applyFont="1" applyFill="1" applyAlignment="1">
      <alignment horizontal="center"/>
    </xf>
    <xf numFmtId="169" fontId="4" fillId="2" borderId="0" xfId="2" applyNumberFormat="1" applyFont="1" applyFill="1" applyAlignment="1">
      <alignment horizontal="center"/>
    </xf>
    <xf numFmtId="166" fontId="4" fillId="2" borderId="0" xfId="1" applyNumberFormat="1" applyFont="1" applyFill="1" applyAlignment="1">
      <alignment horizontal="center"/>
    </xf>
    <xf numFmtId="14" fontId="4" fillId="2" borderId="0" xfId="0" applyNumberFormat="1" applyFont="1" applyFill="1"/>
    <xf numFmtId="166" fontId="0" fillId="0" borderId="0" xfId="1" applyNumberFormat="1" applyFont="1"/>
    <xf numFmtId="169" fontId="4" fillId="3" borderId="0" xfId="0" applyNumberFormat="1" applyFont="1" applyFill="1"/>
    <xf numFmtId="171" fontId="4" fillId="3" borderId="0" xfId="2" applyNumberFormat="1" applyFont="1" applyFill="1"/>
    <xf numFmtId="172" fontId="5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4" fillId="2" borderId="2" xfId="1" applyNumberFormat="1" applyFont="1" applyFill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66" fontId="1" fillId="0" borderId="0" xfId="1" applyNumberFormat="1"/>
    <xf numFmtId="0" fontId="6" fillId="0" borderId="0" xfId="3"/>
    <xf numFmtId="0" fontId="7" fillId="0" borderId="0" xfId="3" applyFont="1"/>
    <xf numFmtId="14" fontId="6" fillId="0" borderId="0" xfId="3" applyNumberFormat="1"/>
    <xf numFmtId="0" fontId="8" fillId="0" borderId="0" xfId="3" applyFont="1"/>
    <xf numFmtId="173" fontId="8" fillId="0" borderId="0" xfId="3" applyNumberFormat="1" applyFont="1"/>
    <xf numFmtId="176" fontId="6" fillId="0" borderId="0" xfId="3" applyNumberFormat="1"/>
    <xf numFmtId="173" fontId="9" fillId="0" borderId="0" xfId="3" applyNumberFormat="1" applyFont="1"/>
    <xf numFmtId="167" fontId="9" fillId="0" borderId="0" xfId="3" applyNumberFormat="1" applyFont="1"/>
    <xf numFmtId="173" fontId="10" fillId="0" borderId="0" xfId="3" applyNumberFormat="1" applyFont="1"/>
    <xf numFmtId="3" fontId="9" fillId="0" borderId="0" xfId="3" applyNumberFormat="1" applyFont="1"/>
    <xf numFmtId="177" fontId="4" fillId="2" borderId="0" xfId="4" applyNumberFormat="1" applyFont="1" applyFill="1"/>
    <xf numFmtId="177" fontId="0" fillId="0" borderId="0" xfId="4" applyNumberFormat="1" applyFont="1"/>
    <xf numFmtId="0" fontId="6" fillId="0" borderId="0" xfId="3" applyFont="1"/>
    <xf numFmtId="171" fontId="11" fillId="3" borderId="0" xfId="2" applyNumberFormat="1" applyFont="1" applyFill="1"/>
  </cellXfs>
  <cellStyles count="5">
    <cellStyle name="Comma" xfId="1" builtinId="3"/>
    <cellStyle name="Currency" xfId="2" builtinId="4"/>
    <cellStyle name="Normal" xfId="0" builtinId="0"/>
    <cellStyle name="Normal_FxLKBK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>
      <selection activeCell="E19" sqref="E19"/>
    </sheetView>
  </sheetViews>
  <sheetFormatPr defaultRowHeight="12.75" x14ac:dyDescent="0.2"/>
  <cols>
    <col min="1" max="1" width="12.28515625" customWidth="1"/>
    <col min="3" max="3" width="11.28515625" bestFit="1" customWidth="1"/>
    <col min="10" max="10" width="12" customWidth="1"/>
    <col min="11" max="11" width="11.28515625" bestFit="1" customWidth="1"/>
    <col min="12" max="12" width="11" bestFit="1" customWidth="1"/>
    <col min="13" max="13" width="11.28515625" bestFit="1" customWidth="1"/>
  </cols>
  <sheetData>
    <row r="1" spans="1:13" x14ac:dyDescent="0.2">
      <c r="A1" s="12" t="s">
        <v>0</v>
      </c>
    </row>
    <row r="2" spans="1:13" x14ac:dyDescent="0.2">
      <c r="A2" s="16">
        <f ca="1">TODAY()</f>
        <v>41886</v>
      </c>
    </row>
    <row r="3" spans="1:13" x14ac:dyDescent="0.2">
      <c r="A3" s="1"/>
    </row>
    <row r="4" spans="1:13" s="5" customFormat="1" x14ac:dyDescent="0.2">
      <c r="A4" s="4"/>
      <c r="E4" s="5" t="s">
        <v>8</v>
      </c>
      <c r="F4" s="5" t="s">
        <v>8</v>
      </c>
      <c r="G4" s="5" t="s">
        <v>10</v>
      </c>
      <c r="J4" s="6" t="s">
        <v>24</v>
      </c>
    </row>
    <row r="5" spans="1:13" s="6" customFormat="1" x14ac:dyDescent="0.2">
      <c r="A5" s="6" t="s">
        <v>12</v>
      </c>
      <c r="C5" s="6" t="s">
        <v>1</v>
      </c>
      <c r="E5" s="6" t="s">
        <v>4</v>
      </c>
      <c r="F5" s="6" t="s">
        <v>9</v>
      </c>
      <c r="G5" s="6" t="s">
        <v>11</v>
      </c>
      <c r="H5" s="6" t="s">
        <v>44</v>
      </c>
      <c r="J5" s="18" t="e">
        <f ca="1">J8/K11</f>
        <v>#NAME?</v>
      </c>
    </row>
    <row r="6" spans="1:13" x14ac:dyDescent="0.2">
      <c r="A6" s="3">
        <f>COUNT(A14:A31)</f>
        <v>18</v>
      </c>
      <c r="B6" s="7">
        <v>37165</v>
      </c>
      <c r="C6" s="15">
        <v>2330323</v>
      </c>
      <c r="D6" s="7">
        <v>37196</v>
      </c>
      <c r="E6" s="14">
        <v>2.27</v>
      </c>
      <c r="F6" s="13">
        <v>0.7</v>
      </c>
      <c r="G6" s="36">
        <v>2.76E-2</v>
      </c>
      <c r="H6" s="36">
        <v>1.4999999999999999E-2</v>
      </c>
    </row>
    <row r="7" spans="1:13" x14ac:dyDescent="0.2">
      <c r="A7" s="3">
        <f>COUNT(A32:A52)</f>
        <v>21</v>
      </c>
      <c r="B7" s="7">
        <v>37196</v>
      </c>
      <c r="C7" s="15">
        <v>3020000</v>
      </c>
      <c r="D7" s="7">
        <v>37226</v>
      </c>
      <c r="E7" s="14">
        <v>2.6524999999999999</v>
      </c>
      <c r="F7" s="13">
        <v>0.6</v>
      </c>
      <c r="G7" s="36">
        <v>2.69E-2</v>
      </c>
      <c r="H7" s="36">
        <v>1.4999999999999999E-2</v>
      </c>
      <c r="J7" s="6" t="s">
        <v>25</v>
      </c>
    </row>
    <row r="8" spans="1:13" ht="13.5" thickBot="1" x14ac:dyDescent="0.25">
      <c r="A8" s="3">
        <f>COUNT(A53:A71)</f>
        <v>19</v>
      </c>
      <c r="B8" s="7">
        <v>37226</v>
      </c>
      <c r="C8" s="23">
        <v>3020000</v>
      </c>
      <c r="D8" s="7">
        <v>37257</v>
      </c>
      <c r="E8" s="14">
        <v>2.8650000000000002</v>
      </c>
      <c r="F8" s="13">
        <v>0.56999999999999995</v>
      </c>
      <c r="G8" s="36">
        <v>2.6700000000000002E-2</v>
      </c>
      <c r="H8" s="36">
        <v>1.4999999999999999E-2</v>
      </c>
      <c r="J8" s="19" t="e">
        <f ca="1">SUM(M14:M71)</f>
        <v>#NAME?</v>
      </c>
    </row>
    <row r="9" spans="1:13" ht="13.5" thickBot="1" x14ac:dyDescent="0.25">
      <c r="A9" s="3"/>
      <c r="B9" s="7" t="s">
        <v>28</v>
      </c>
      <c r="C9" s="22">
        <f>SUM(C6:C8)</f>
        <v>8370323</v>
      </c>
      <c r="D9" s="7">
        <v>37288</v>
      </c>
      <c r="E9" s="14">
        <v>2.8675000000000002</v>
      </c>
      <c r="F9" s="13">
        <v>0.55000000000000004</v>
      </c>
    </row>
    <row r="10" spans="1:13" ht="13.5" thickTop="1" x14ac:dyDescent="0.2">
      <c r="B10" s="1"/>
    </row>
    <row r="11" spans="1:13" x14ac:dyDescent="0.2">
      <c r="B11" s="1"/>
      <c r="D11" s="7"/>
      <c r="K11" s="17">
        <f>SUM(K14:K71)</f>
        <v>8370323.0000000037</v>
      </c>
      <c r="L11" s="17">
        <f ca="1">SUM(L14:L71)</f>
        <v>14218591.804107383</v>
      </c>
    </row>
    <row r="12" spans="1:13" s="5" customFormat="1" x14ac:dyDescent="0.2">
      <c r="A12" s="5" t="s">
        <v>13</v>
      </c>
      <c r="B12" s="5" t="s">
        <v>6</v>
      </c>
      <c r="F12" s="5" t="s">
        <v>15</v>
      </c>
      <c r="G12" s="5" t="s">
        <v>13</v>
      </c>
      <c r="H12" s="5" t="s">
        <v>18</v>
      </c>
      <c r="I12" s="5" t="s">
        <v>10</v>
      </c>
      <c r="J12" s="5" t="s">
        <v>20</v>
      </c>
      <c r="K12" s="5" t="s">
        <v>26</v>
      </c>
      <c r="L12" s="5" t="s">
        <v>22</v>
      </c>
      <c r="M12" s="5" t="s">
        <v>22</v>
      </c>
    </row>
    <row r="13" spans="1:13" s="6" customFormat="1" x14ac:dyDescent="0.2">
      <c r="A13" s="6" t="s">
        <v>27</v>
      </c>
      <c r="B13" s="6" t="s">
        <v>7</v>
      </c>
      <c r="C13" s="6" t="s">
        <v>2</v>
      </c>
      <c r="D13" s="6" t="s">
        <v>3</v>
      </c>
      <c r="E13" s="6" t="s">
        <v>5</v>
      </c>
      <c r="F13" s="6" t="s">
        <v>16</v>
      </c>
      <c r="G13" s="6" t="s">
        <v>14</v>
      </c>
      <c r="H13" s="6" t="s">
        <v>19</v>
      </c>
      <c r="I13" s="6" t="s">
        <v>11</v>
      </c>
      <c r="J13" s="6" t="s">
        <v>21</v>
      </c>
      <c r="K13" s="6" t="s">
        <v>1</v>
      </c>
      <c r="L13" s="6" t="s">
        <v>1</v>
      </c>
      <c r="M13" s="6" t="s">
        <v>23</v>
      </c>
    </row>
    <row r="14" spans="1:13" ht="14.25" x14ac:dyDescent="0.2">
      <c r="A14" s="1">
        <v>37172</v>
      </c>
      <c r="B14" s="2">
        <f ca="1">A14-$A$2</f>
        <v>-4714</v>
      </c>
      <c r="C14" s="14">
        <v>3.5</v>
      </c>
      <c r="D14" s="10">
        <f>$F$6</f>
        <v>0.7</v>
      </c>
      <c r="E14" s="9">
        <f t="shared" ref="E14:E28" si="0">$E$6</f>
        <v>2.27</v>
      </c>
      <c r="F14" s="21" t="s">
        <v>17</v>
      </c>
      <c r="G14" s="9" t="e">
        <f ca="1">_xll.EURO(E14,C14,0,0,D14,B14,IF(F14="P",0,1),0)</f>
        <v>#NAME?</v>
      </c>
      <c r="H14" s="16">
        <v>37200</v>
      </c>
      <c r="I14" s="37">
        <f t="shared" ref="I14:I31" si="1">$G$6+$H$6</f>
        <v>4.2599999999999999E-2</v>
      </c>
      <c r="J14" s="20">
        <f ca="1">1/((1+I14/2)^(2*((H14-$A$2)/365.25)))</f>
        <v>1.7173807978253433</v>
      </c>
      <c r="K14" s="8">
        <f>$C$6/$A$6</f>
        <v>129462.38888888889</v>
      </c>
      <c r="L14" s="8">
        <f ca="1">K14*J14</f>
        <v>222336.22071837485</v>
      </c>
      <c r="M14" s="8" t="e">
        <f ca="1">L14*G14</f>
        <v>#NAME?</v>
      </c>
    </row>
    <row r="15" spans="1:13" ht="14.25" x14ac:dyDescent="0.2">
      <c r="A15" s="1">
        <v>37173</v>
      </c>
      <c r="B15" s="2">
        <f t="shared" ref="B15:B59" ca="1" si="2">A15-$A$2</f>
        <v>-4713</v>
      </c>
      <c r="C15" s="9">
        <f>C14</f>
        <v>3.5</v>
      </c>
      <c r="D15" s="10">
        <f t="shared" ref="D15:D28" si="3">$F$6</f>
        <v>0.7</v>
      </c>
      <c r="E15" s="9">
        <f t="shared" si="0"/>
        <v>2.27</v>
      </c>
      <c r="F15" s="3" t="str">
        <f>F14</f>
        <v>P</v>
      </c>
      <c r="G15" s="9" t="e">
        <f ca="1">_xll.EURO(E15,C15,0,0,D15,B15,IF(F15="P",0,1),0)</f>
        <v>#NAME?</v>
      </c>
      <c r="H15" s="1">
        <f>H14</f>
        <v>37200</v>
      </c>
      <c r="I15" s="37">
        <f t="shared" si="1"/>
        <v>4.2599999999999999E-2</v>
      </c>
      <c r="J15" s="20">
        <f t="shared" ref="J15:J59" ca="1" si="4">1/((1+I15/2)^(2*((H15-$A$2)/365.25)))</f>
        <v>1.7173807978253433</v>
      </c>
      <c r="K15" s="8">
        <f t="shared" ref="K15:K31" si="5">$C$6/$A$6</f>
        <v>129462.38888888889</v>
      </c>
      <c r="L15" s="8">
        <f t="shared" ref="L15:L59" ca="1" si="6">K15*J15</f>
        <v>222336.22071837485</v>
      </c>
      <c r="M15" s="8" t="e">
        <f t="shared" ref="M15:M59" ca="1" si="7">L15*G15</f>
        <v>#NAME?</v>
      </c>
    </row>
    <row r="16" spans="1:13" ht="14.25" x14ac:dyDescent="0.2">
      <c r="A16" s="1">
        <v>37174</v>
      </c>
      <c r="B16" s="2">
        <f t="shared" ca="1" si="2"/>
        <v>-4712</v>
      </c>
      <c r="C16" s="9">
        <f t="shared" ref="C16:C71" si="8">C15</f>
        <v>3.5</v>
      </c>
      <c r="D16" s="10">
        <f t="shared" si="3"/>
        <v>0.7</v>
      </c>
      <c r="E16" s="9">
        <f t="shared" si="0"/>
        <v>2.27</v>
      </c>
      <c r="F16" s="3" t="str">
        <f t="shared" ref="F16:F71" si="9">F15</f>
        <v>P</v>
      </c>
      <c r="G16" s="9" t="e">
        <f ca="1">_xll.EURO(E16,C16,0,0,D16,B16,IF(F16="P",0,1),0)</f>
        <v>#NAME?</v>
      </c>
      <c r="H16" s="1">
        <f t="shared" ref="H16:H71" si="10">H15</f>
        <v>37200</v>
      </c>
      <c r="I16" s="37">
        <f t="shared" si="1"/>
        <v>4.2599999999999999E-2</v>
      </c>
      <c r="J16" s="20">
        <f t="shared" ca="1" si="4"/>
        <v>1.7173807978253433</v>
      </c>
      <c r="K16" s="8">
        <f t="shared" si="5"/>
        <v>129462.38888888889</v>
      </c>
      <c r="L16" s="8">
        <f t="shared" ca="1" si="6"/>
        <v>222336.22071837485</v>
      </c>
      <c r="M16" s="8" t="e">
        <f t="shared" ca="1" si="7"/>
        <v>#NAME?</v>
      </c>
    </row>
    <row r="17" spans="1:13" ht="14.25" x14ac:dyDescent="0.2">
      <c r="A17" s="1">
        <v>37175</v>
      </c>
      <c r="B17" s="2">
        <f t="shared" ca="1" si="2"/>
        <v>-4711</v>
      </c>
      <c r="C17" s="9">
        <f t="shared" si="8"/>
        <v>3.5</v>
      </c>
      <c r="D17" s="10">
        <f t="shared" si="3"/>
        <v>0.7</v>
      </c>
      <c r="E17" s="9">
        <f t="shared" si="0"/>
        <v>2.27</v>
      </c>
      <c r="F17" s="3" t="str">
        <f t="shared" si="9"/>
        <v>P</v>
      </c>
      <c r="G17" s="9" t="e">
        <f ca="1">_xll.EURO(E17,C17,0,0,D17,B17,IF(F17="P",0,1),0)</f>
        <v>#NAME?</v>
      </c>
      <c r="H17" s="1">
        <f t="shared" si="10"/>
        <v>37200</v>
      </c>
      <c r="I17" s="37">
        <f t="shared" si="1"/>
        <v>4.2599999999999999E-2</v>
      </c>
      <c r="J17" s="20">
        <f t="shared" ca="1" si="4"/>
        <v>1.7173807978253433</v>
      </c>
      <c r="K17" s="8">
        <f t="shared" si="5"/>
        <v>129462.38888888889</v>
      </c>
      <c r="L17" s="8">
        <f t="shared" ca="1" si="6"/>
        <v>222336.22071837485</v>
      </c>
      <c r="M17" s="8" t="e">
        <f t="shared" ca="1" si="7"/>
        <v>#NAME?</v>
      </c>
    </row>
    <row r="18" spans="1:13" ht="14.25" x14ac:dyDescent="0.2">
      <c r="A18" s="1">
        <v>37176</v>
      </c>
      <c r="B18" s="2">
        <f t="shared" ca="1" si="2"/>
        <v>-4710</v>
      </c>
      <c r="C18" s="9">
        <f t="shared" si="8"/>
        <v>3.5</v>
      </c>
      <c r="D18" s="10">
        <f t="shared" si="3"/>
        <v>0.7</v>
      </c>
      <c r="E18" s="9">
        <f t="shared" si="0"/>
        <v>2.27</v>
      </c>
      <c r="F18" s="3" t="str">
        <f t="shared" si="9"/>
        <v>P</v>
      </c>
      <c r="G18" s="9" t="e">
        <f ca="1">_xll.EURO(E18,C18,0,0,D18,B18,IF(F18="P",0,1),0)</f>
        <v>#NAME?</v>
      </c>
      <c r="H18" s="1">
        <f t="shared" si="10"/>
        <v>37200</v>
      </c>
      <c r="I18" s="37">
        <f t="shared" si="1"/>
        <v>4.2599999999999999E-2</v>
      </c>
      <c r="J18" s="20">
        <f t="shared" ca="1" si="4"/>
        <v>1.7173807978253433</v>
      </c>
      <c r="K18" s="8">
        <f t="shared" si="5"/>
        <v>129462.38888888889</v>
      </c>
      <c r="L18" s="8">
        <f t="shared" ca="1" si="6"/>
        <v>222336.22071837485</v>
      </c>
      <c r="M18" s="8" t="e">
        <f t="shared" ca="1" si="7"/>
        <v>#NAME?</v>
      </c>
    </row>
    <row r="19" spans="1:13" ht="14.25" x14ac:dyDescent="0.2">
      <c r="A19" s="1">
        <v>37179</v>
      </c>
      <c r="B19" s="2">
        <f t="shared" ca="1" si="2"/>
        <v>-4707</v>
      </c>
      <c r="C19" s="9">
        <f t="shared" si="8"/>
        <v>3.5</v>
      </c>
      <c r="D19" s="10">
        <f t="shared" si="3"/>
        <v>0.7</v>
      </c>
      <c r="E19" s="9">
        <f t="shared" si="0"/>
        <v>2.27</v>
      </c>
      <c r="F19" s="3" t="str">
        <f t="shared" si="9"/>
        <v>P</v>
      </c>
      <c r="G19" s="9" t="e">
        <f ca="1">_xll.EURO(E19,C19,0,0,D19,B19,IF(F19="P",0,1),0)</f>
        <v>#NAME?</v>
      </c>
      <c r="H19" s="1">
        <f t="shared" si="10"/>
        <v>37200</v>
      </c>
      <c r="I19" s="37">
        <f t="shared" si="1"/>
        <v>4.2599999999999999E-2</v>
      </c>
      <c r="J19" s="20">
        <f t="shared" ca="1" si="4"/>
        <v>1.7173807978253433</v>
      </c>
      <c r="K19" s="8">
        <f t="shared" si="5"/>
        <v>129462.38888888889</v>
      </c>
      <c r="L19" s="8">
        <f t="shared" ca="1" si="6"/>
        <v>222336.22071837485</v>
      </c>
      <c r="M19" s="8" t="e">
        <f t="shared" ca="1" si="7"/>
        <v>#NAME?</v>
      </c>
    </row>
    <row r="20" spans="1:13" ht="14.25" x14ac:dyDescent="0.2">
      <c r="A20" s="1">
        <v>37180</v>
      </c>
      <c r="B20" s="2">
        <f t="shared" ca="1" si="2"/>
        <v>-4706</v>
      </c>
      <c r="C20" s="9">
        <f t="shared" si="8"/>
        <v>3.5</v>
      </c>
      <c r="D20" s="10">
        <f t="shared" si="3"/>
        <v>0.7</v>
      </c>
      <c r="E20" s="9">
        <f t="shared" si="0"/>
        <v>2.27</v>
      </c>
      <c r="F20" s="3" t="str">
        <f t="shared" si="9"/>
        <v>P</v>
      </c>
      <c r="G20" s="9" t="e">
        <f ca="1">_xll.EURO(E20,C20,0,0,D20,B20,IF(F20="P",0,1),0)</f>
        <v>#NAME?</v>
      </c>
      <c r="H20" s="1">
        <f t="shared" si="10"/>
        <v>37200</v>
      </c>
      <c r="I20" s="37">
        <f t="shared" si="1"/>
        <v>4.2599999999999999E-2</v>
      </c>
      <c r="J20" s="20">
        <f t="shared" ca="1" si="4"/>
        <v>1.7173807978253433</v>
      </c>
      <c r="K20" s="8">
        <f t="shared" si="5"/>
        <v>129462.38888888889</v>
      </c>
      <c r="L20" s="8">
        <f t="shared" ca="1" si="6"/>
        <v>222336.22071837485</v>
      </c>
      <c r="M20" s="8" t="e">
        <f t="shared" ca="1" si="7"/>
        <v>#NAME?</v>
      </c>
    </row>
    <row r="21" spans="1:13" ht="14.25" x14ac:dyDescent="0.2">
      <c r="A21" s="1">
        <v>37181</v>
      </c>
      <c r="B21" s="2">
        <f t="shared" ca="1" si="2"/>
        <v>-4705</v>
      </c>
      <c r="C21" s="9">
        <f t="shared" si="8"/>
        <v>3.5</v>
      </c>
      <c r="D21" s="10">
        <f t="shared" si="3"/>
        <v>0.7</v>
      </c>
      <c r="E21" s="9">
        <f t="shared" si="0"/>
        <v>2.27</v>
      </c>
      <c r="F21" s="3" t="str">
        <f t="shared" si="9"/>
        <v>P</v>
      </c>
      <c r="G21" s="9" t="e">
        <f ca="1">_xll.EURO(E21,C21,0,0,D21,B21,IF(F21="P",0,1),0)</f>
        <v>#NAME?</v>
      </c>
      <c r="H21" s="1">
        <f t="shared" si="10"/>
        <v>37200</v>
      </c>
      <c r="I21" s="37">
        <f t="shared" si="1"/>
        <v>4.2599999999999999E-2</v>
      </c>
      <c r="J21" s="20">
        <f t="shared" ca="1" si="4"/>
        <v>1.7173807978253433</v>
      </c>
      <c r="K21" s="8">
        <f t="shared" si="5"/>
        <v>129462.38888888889</v>
      </c>
      <c r="L21" s="8">
        <f t="shared" ca="1" si="6"/>
        <v>222336.22071837485</v>
      </c>
      <c r="M21" s="8" t="e">
        <f t="shared" ca="1" si="7"/>
        <v>#NAME?</v>
      </c>
    </row>
    <row r="22" spans="1:13" ht="14.25" x14ac:dyDescent="0.2">
      <c r="A22" s="1">
        <v>37182</v>
      </c>
      <c r="B22" s="2">
        <f t="shared" ca="1" si="2"/>
        <v>-4704</v>
      </c>
      <c r="C22" s="9">
        <f t="shared" si="8"/>
        <v>3.5</v>
      </c>
      <c r="D22" s="10">
        <f t="shared" si="3"/>
        <v>0.7</v>
      </c>
      <c r="E22" s="9">
        <f t="shared" si="0"/>
        <v>2.27</v>
      </c>
      <c r="F22" s="3" t="str">
        <f t="shared" si="9"/>
        <v>P</v>
      </c>
      <c r="G22" s="9" t="e">
        <f ca="1">_xll.EURO(E22,C22,0,0,D22,B22,IF(F22="P",0,1),0)</f>
        <v>#NAME?</v>
      </c>
      <c r="H22" s="1">
        <f t="shared" si="10"/>
        <v>37200</v>
      </c>
      <c r="I22" s="37">
        <f t="shared" si="1"/>
        <v>4.2599999999999999E-2</v>
      </c>
      <c r="J22" s="20">
        <f t="shared" ca="1" si="4"/>
        <v>1.7173807978253433</v>
      </c>
      <c r="K22" s="8">
        <f t="shared" si="5"/>
        <v>129462.38888888889</v>
      </c>
      <c r="L22" s="8">
        <f t="shared" ca="1" si="6"/>
        <v>222336.22071837485</v>
      </c>
      <c r="M22" s="8" t="e">
        <f t="shared" ca="1" si="7"/>
        <v>#NAME?</v>
      </c>
    </row>
    <row r="23" spans="1:13" ht="14.25" x14ac:dyDescent="0.2">
      <c r="A23" s="1">
        <v>37183</v>
      </c>
      <c r="B23" s="2">
        <f t="shared" ca="1" si="2"/>
        <v>-4703</v>
      </c>
      <c r="C23" s="9">
        <f t="shared" si="8"/>
        <v>3.5</v>
      </c>
      <c r="D23" s="10">
        <f t="shared" si="3"/>
        <v>0.7</v>
      </c>
      <c r="E23" s="9">
        <f t="shared" si="0"/>
        <v>2.27</v>
      </c>
      <c r="F23" s="3" t="str">
        <f t="shared" si="9"/>
        <v>P</v>
      </c>
      <c r="G23" s="9" t="e">
        <f ca="1">_xll.EURO(E23,C23,0,0,D23,B23,IF(F23="P",0,1),0)</f>
        <v>#NAME?</v>
      </c>
      <c r="H23" s="1">
        <f t="shared" si="10"/>
        <v>37200</v>
      </c>
      <c r="I23" s="37">
        <f t="shared" si="1"/>
        <v>4.2599999999999999E-2</v>
      </c>
      <c r="J23" s="20">
        <f t="shared" ca="1" si="4"/>
        <v>1.7173807978253433</v>
      </c>
      <c r="K23" s="8">
        <f t="shared" si="5"/>
        <v>129462.38888888889</v>
      </c>
      <c r="L23" s="8">
        <f t="shared" ca="1" si="6"/>
        <v>222336.22071837485</v>
      </c>
      <c r="M23" s="8" t="e">
        <f t="shared" ca="1" si="7"/>
        <v>#NAME?</v>
      </c>
    </row>
    <row r="24" spans="1:13" ht="14.25" x14ac:dyDescent="0.2">
      <c r="A24" s="1">
        <v>37186</v>
      </c>
      <c r="B24" s="2">
        <f t="shared" ca="1" si="2"/>
        <v>-4700</v>
      </c>
      <c r="C24" s="9">
        <f t="shared" si="8"/>
        <v>3.5</v>
      </c>
      <c r="D24" s="10">
        <f t="shared" si="3"/>
        <v>0.7</v>
      </c>
      <c r="E24" s="9">
        <f t="shared" si="0"/>
        <v>2.27</v>
      </c>
      <c r="F24" s="3" t="str">
        <f t="shared" si="9"/>
        <v>P</v>
      </c>
      <c r="G24" s="9" t="e">
        <f ca="1">_xll.EURO(E24,C24,0,0,D24,B24,IF(F24="P",0,1),0)</f>
        <v>#NAME?</v>
      </c>
      <c r="H24" s="1">
        <f t="shared" si="10"/>
        <v>37200</v>
      </c>
      <c r="I24" s="37">
        <f t="shared" si="1"/>
        <v>4.2599999999999999E-2</v>
      </c>
      <c r="J24" s="20">
        <f t="shared" ca="1" si="4"/>
        <v>1.7173807978253433</v>
      </c>
      <c r="K24" s="8">
        <f t="shared" si="5"/>
        <v>129462.38888888889</v>
      </c>
      <c r="L24" s="8">
        <f t="shared" ca="1" si="6"/>
        <v>222336.22071837485</v>
      </c>
      <c r="M24" s="8" t="e">
        <f t="shared" ca="1" si="7"/>
        <v>#NAME?</v>
      </c>
    </row>
    <row r="25" spans="1:13" ht="14.25" x14ac:dyDescent="0.2">
      <c r="A25" s="1">
        <v>37187</v>
      </c>
      <c r="B25" s="2">
        <f t="shared" ca="1" si="2"/>
        <v>-4699</v>
      </c>
      <c r="C25" s="9">
        <f t="shared" si="8"/>
        <v>3.5</v>
      </c>
      <c r="D25" s="10">
        <f t="shared" si="3"/>
        <v>0.7</v>
      </c>
      <c r="E25" s="9">
        <f t="shared" si="0"/>
        <v>2.27</v>
      </c>
      <c r="F25" s="3" t="str">
        <f t="shared" si="9"/>
        <v>P</v>
      </c>
      <c r="G25" s="9" t="e">
        <f ca="1">_xll.EURO(E25,C25,0,0,D25,B25,IF(F25="P",0,1),0)</f>
        <v>#NAME?</v>
      </c>
      <c r="H25" s="1">
        <f t="shared" si="10"/>
        <v>37200</v>
      </c>
      <c r="I25" s="37">
        <f t="shared" si="1"/>
        <v>4.2599999999999999E-2</v>
      </c>
      <c r="J25" s="20">
        <f t="shared" ca="1" si="4"/>
        <v>1.7173807978253433</v>
      </c>
      <c r="K25" s="8">
        <f t="shared" si="5"/>
        <v>129462.38888888889</v>
      </c>
      <c r="L25" s="8">
        <f t="shared" ca="1" si="6"/>
        <v>222336.22071837485</v>
      </c>
      <c r="M25" s="8" t="e">
        <f t="shared" ca="1" si="7"/>
        <v>#NAME?</v>
      </c>
    </row>
    <row r="26" spans="1:13" ht="14.25" x14ac:dyDescent="0.2">
      <c r="A26" s="1">
        <v>37188</v>
      </c>
      <c r="B26" s="2">
        <f t="shared" ca="1" si="2"/>
        <v>-4698</v>
      </c>
      <c r="C26" s="9">
        <f t="shared" si="8"/>
        <v>3.5</v>
      </c>
      <c r="D26" s="10">
        <f t="shared" si="3"/>
        <v>0.7</v>
      </c>
      <c r="E26" s="9">
        <f t="shared" si="0"/>
        <v>2.27</v>
      </c>
      <c r="F26" s="3" t="str">
        <f t="shared" si="9"/>
        <v>P</v>
      </c>
      <c r="G26" s="9" t="e">
        <f ca="1">_xll.EURO(E26,C26,0,0,D26,B26,IF(F26="P",0,1),0)</f>
        <v>#NAME?</v>
      </c>
      <c r="H26" s="1">
        <f t="shared" si="10"/>
        <v>37200</v>
      </c>
      <c r="I26" s="37">
        <f t="shared" si="1"/>
        <v>4.2599999999999999E-2</v>
      </c>
      <c r="J26" s="20">
        <f t="shared" ca="1" si="4"/>
        <v>1.7173807978253433</v>
      </c>
      <c r="K26" s="8">
        <f t="shared" si="5"/>
        <v>129462.38888888889</v>
      </c>
      <c r="L26" s="8">
        <f t="shared" ca="1" si="6"/>
        <v>222336.22071837485</v>
      </c>
      <c r="M26" s="8" t="e">
        <f t="shared" ca="1" si="7"/>
        <v>#NAME?</v>
      </c>
    </row>
    <row r="27" spans="1:13" ht="14.25" x14ac:dyDescent="0.2">
      <c r="A27" s="1">
        <v>37189</v>
      </c>
      <c r="B27" s="2">
        <f t="shared" ca="1" si="2"/>
        <v>-4697</v>
      </c>
      <c r="C27" s="9">
        <f t="shared" si="8"/>
        <v>3.5</v>
      </c>
      <c r="D27" s="10">
        <f t="shared" si="3"/>
        <v>0.7</v>
      </c>
      <c r="E27" s="9">
        <f t="shared" si="0"/>
        <v>2.27</v>
      </c>
      <c r="F27" s="3" t="str">
        <f t="shared" si="9"/>
        <v>P</v>
      </c>
      <c r="G27" s="9" t="e">
        <f ca="1">_xll.EURO(E27,C27,0,0,D27,B27,IF(F27="P",0,1),0)</f>
        <v>#NAME?</v>
      </c>
      <c r="H27" s="1">
        <f t="shared" si="10"/>
        <v>37200</v>
      </c>
      <c r="I27" s="37">
        <f t="shared" si="1"/>
        <v>4.2599999999999999E-2</v>
      </c>
      <c r="J27" s="20">
        <f t="shared" ca="1" si="4"/>
        <v>1.7173807978253433</v>
      </c>
      <c r="K27" s="8">
        <f t="shared" si="5"/>
        <v>129462.38888888889</v>
      </c>
      <c r="L27" s="8">
        <f t="shared" ca="1" si="6"/>
        <v>222336.22071837485</v>
      </c>
      <c r="M27" s="8" t="e">
        <f t="shared" ca="1" si="7"/>
        <v>#NAME?</v>
      </c>
    </row>
    <row r="28" spans="1:13" ht="14.25" x14ac:dyDescent="0.2">
      <c r="A28" s="11">
        <v>37190</v>
      </c>
      <c r="B28" s="2">
        <f t="shared" ca="1" si="2"/>
        <v>-4696</v>
      </c>
      <c r="C28" s="9">
        <f t="shared" si="8"/>
        <v>3.5</v>
      </c>
      <c r="D28" s="10">
        <f t="shared" si="3"/>
        <v>0.7</v>
      </c>
      <c r="E28" s="9">
        <f t="shared" si="0"/>
        <v>2.27</v>
      </c>
      <c r="F28" s="3" t="str">
        <f t="shared" si="9"/>
        <v>P</v>
      </c>
      <c r="G28" s="9" t="e">
        <f ca="1">_xll.EURO(E28,C28,0,0,D28,B28,IF(F28="P",0,1),0)</f>
        <v>#NAME?</v>
      </c>
      <c r="H28" s="1">
        <f t="shared" si="10"/>
        <v>37200</v>
      </c>
      <c r="I28" s="37">
        <f t="shared" si="1"/>
        <v>4.2599999999999999E-2</v>
      </c>
      <c r="J28" s="20">
        <f t="shared" ca="1" si="4"/>
        <v>1.7173807978253433</v>
      </c>
      <c r="K28" s="8">
        <f t="shared" si="5"/>
        <v>129462.38888888889</v>
      </c>
      <c r="L28" s="8">
        <f t="shared" ca="1" si="6"/>
        <v>222336.22071837485</v>
      </c>
      <c r="M28" s="8" t="e">
        <f t="shared" ca="1" si="7"/>
        <v>#NAME?</v>
      </c>
    </row>
    <row r="29" spans="1:13" ht="14.25" x14ac:dyDescent="0.2">
      <c r="A29" s="1">
        <v>37193</v>
      </c>
      <c r="B29" s="2">
        <f t="shared" ca="1" si="2"/>
        <v>-4693</v>
      </c>
      <c r="C29" s="9">
        <f t="shared" si="8"/>
        <v>3.5</v>
      </c>
      <c r="D29" s="10">
        <f t="shared" ref="D29:D49" si="11">$F$7</f>
        <v>0.6</v>
      </c>
      <c r="E29" s="9">
        <f t="shared" ref="E29:E49" si="12">$E$7</f>
        <v>2.6524999999999999</v>
      </c>
      <c r="F29" s="3" t="str">
        <f t="shared" si="9"/>
        <v>P</v>
      </c>
      <c r="G29" s="9" t="e">
        <f ca="1">_xll.EURO(E29,C29,0,0,D29,B29,IF(F29="P",0,1),0)</f>
        <v>#NAME?</v>
      </c>
      <c r="H29" s="1">
        <f t="shared" si="10"/>
        <v>37200</v>
      </c>
      <c r="I29" s="37">
        <f t="shared" si="1"/>
        <v>4.2599999999999999E-2</v>
      </c>
      <c r="J29" s="20">
        <f t="shared" ca="1" si="4"/>
        <v>1.7173807978253433</v>
      </c>
      <c r="K29" s="8">
        <f t="shared" si="5"/>
        <v>129462.38888888889</v>
      </c>
      <c r="L29" s="8">
        <f t="shared" ca="1" si="6"/>
        <v>222336.22071837485</v>
      </c>
      <c r="M29" s="8" t="e">
        <f t="shared" ca="1" si="7"/>
        <v>#NAME?</v>
      </c>
    </row>
    <row r="30" spans="1:13" ht="14.25" x14ac:dyDescent="0.2">
      <c r="A30" s="1">
        <v>37194</v>
      </c>
      <c r="B30" s="2">
        <f t="shared" ca="1" si="2"/>
        <v>-4692</v>
      </c>
      <c r="C30" s="9">
        <f t="shared" si="8"/>
        <v>3.5</v>
      </c>
      <c r="D30" s="10">
        <f t="shared" si="11"/>
        <v>0.6</v>
      </c>
      <c r="E30" s="9">
        <f t="shared" si="12"/>
        <v>2.6524999999999999</v>
      </c>
      <c r="F30" s="3" t="str">
        <f t="shared" si="9"/>
        <v>P</v>
      </c>
      <c r="G30" s="9" t="e">
        <f ca="1">_xll.EURO(E30,C30,0,0,D30,B30,IF(F30="P",0,1),0)</f>
        <v>#NAME?</v>
      </c>
      <c r="H30" s="1">
        <f t="shared" si="10"/>
        <v>37200</v>
      </c>
      <c r="I30" s="37">
        <f t="shared" si="1"/>
        <v>4.2599999999999999E-2</v>
      </c>
      <c r="J30" s="20">
        <f t="shared" ca="1" si="4"/>
        <v>1.7173807978253433</v>
      </c>
      <c r="K30" s="8">
        <f t="shared" si="5"/>
        <v>129462.38888888889</v>
      </c>
      <c r="L30" s="8">
        <f t="shared" ca="1" si="6"/>
        <v>222336.22071837485</v>
      </c>
      <c r="M30" s="8" t="e">
        <f t="shared" ca="1" si="7"/>
        <v>#NAME?</v>
      </c>
    </row>
    <row r="31" spans="1:13" ht="14.25" x14ac:dyDescent="0.2">
      <c r="A31" s="1">
        <v>37195</v>
      </c>
      <c r="B31" s="2">
        <f t="shared" ca="1" si="2"/>
        <v>-4691</v>
      </c>
      <c r="C31" s="9">
        <f t="shared" si="8"/>
        <v>3.5</v>
      </c>
      <c r="D31" s="10">
        <f t="shared" si="11"/>
        <v>0.6</v>
      </c>
      <c r="E31" s="9">
        <f t="shared" si="12"/>
        <v>2.6524999999999999</v>
      </c>
      <c r="F31" s="3" t="str">
        <f t="shared" si="9"/>
        <v>P</v>
      </c>
      <c r="G31" s="9" t="e">
        <f ca="1">_xll.EURO(E31,C31,0,0,D31,B31,IF(F31="P",0,1),0)</f>
        <v>#NAME?</v>
      </c>
      <c r="H31" s="1">
        <f t="shared" si="10"/>
        <v>37200</v>
      </c>
      <c r="I31" s="37">
        <f t="shared" si="1"/>
        <v>4.2599999999999999E-2</v>
      </c>
      <c r="J31" s="20">
        <f t="shared" ca="1" si="4"/>
        <v>1.7173807978253433</v>
      </c>
      <c r="K31" s="8">
        <f t="shared" si="5"/>
        <v>129462.38888888889</v>
      </c>
      <c r="L31" s="8">
        <f t="shared" ca="1" si="6"/>
        <v>222336.22071837485</v>
      </c>
      <c r="M31" s="8" t="e">
        <f t="shared" ca="1" si="7"/>
        <v>#NAME?</v>
      </c>
    </row>
    <row r="32" spans="1:13" ht="14.25" x14ac:dyDescent="0.2">
      <c r="A32" s="1">
        <v>37196</v>
      </c>
      <c r="B32" s="2">
        <f t="shared" ca="1" si="2"/>
        <v>-4690</v>
      </c>
      <c r="C32" s="9">
        <f t="shared" si="8"/>
        <v>3.5</v>
      </c>
      <c r="D32" s="10">
        <f t="shared" si="11"/>
        <v>0.6</v>
      </c>
      <c r="E32" s="9">
        <f t="shared" si="12"/>
        <v>2.6524999999999999</v>
      </c>
      <c r="F32" s="3" t="str">
        <f t="shared" si="9"/>
        <v>P</v>
      </c>
      <c r="G32" s="9" t="e">
        <f ca="1">_xll.EURO(E32,C32,0,0,D32,B32,IF(F32="P",0,1),0)</f>
        <v>#NAME?</v>
      </c>
      <c r="H32" s="16">
        <v>37230</v>
      </c>
      <c r="I32" s="37">
        <f>$G$7+$H$7</f>
        <v>4.19E-2</v>
      </c>
      <c r="J32" s="20">
        <f t="shared" ca="1" si="4"/>
        <v>1.6965546323839953</v>
      </c>
      <c r="K32" s="8">
        <f>$C$7/$A$7</f>
        <v>143809.52380952382</v>
      </c>
      <c r="L32" s="8">
        <f t="shared" ca="1" si="6"/>
        <v>243980.71379998411</v>
      </c>
      <c r="M32" s="8" t="e">
        <f t="shared" ca="1" si="7"/>
        <v>#NAME?</v>
      </c>
    </row>
    <row r="33" spans="1:13" ht="14.25" x14ac:dyDescent="0.2">
      <c r="A33" s="1">
        <v>37197</v>
      </c>
      <c r="B33" s="2">
        <f t="shared" ca="1" si="2"/>
        <v>-4689</v>
      </c>
      <c r="C33" s="9">
        <f t="shared" si="8"/>
        <v>3.5</v>
      </c>
      <c r="D33" s="10">
        <f t="shared" si="11"/>
        <v>0.6</v>
      </c>
      <c r="E33" s="9">
        <f t="shared" si="12"/>
        <v>2.6524999999999999</v>
      </c>
      <c r="F33" s="3" t="str">
        <f t="shared" si="9"/>
        <v>P</v>
      </c>
      <c r="G33" s="9" t="e">
        <f ca="1">_xll.EURO(E33,C33,0,0,D33,B33,IF(F33="P",0,1),0)</f>
        <v>#NAME?</v>
      </c>
      <c r="H33" s="1">
        <f t="shared" si="10"/>
        <v>37230</v>
      </c>
      <c r="I33" s="37">
        <f t="shared" ref="I33:I52" si="13">$G$7+$H$7</f>
        <v>4.19E-2</v>
      </c>
      <c r="J33" s="20">
        <f t="shared" ca="1" si="4"/>
        <v>1.6965546323839953</v>
      </c>
      <c r="K33" s="8">
        <f t="shared" ref="K33:K52" si="14">$C$7/$A$7</f>
        <v>143809.52380952382</v>
      </c>
      <c r="L33" s="8">
        <f t="shared" ca="1" si="6"/>
        <v>243980.71379998411</v>
      </c>
      <c r="M33" s="8" t="e">
        <f t="shared" ca="1" si="7"/>
        <v>#NAME?</v>
      </c>
    </row>
    <row r="34" spans="1:13" ht="14.25" x14ac:dyDescent="0.2">
      <c r="A34" s="1">
        <v>37200</v>
      </c>
      <c r="B34" s="2">
        <f t="shared" ca="1" si="2"/>
        <v>-4686</v>
      </c>
      <c r="C34" s="9">
        <f t="shared" si="8"/>
        <v>3.5</v>
      </c>
      <c r="D34" s="10">
        <f t="shared" si="11"/>
        <v>0.6</v>
      </c>
      <c r="E34" s="9">
        <f t="shared" si="12"/>
        <v>2.6524999999999999</v>
      </c>
      <c r="F34" s="3" t="str">
        <f t="shared" si="9"/>
        <v>P</v>
      </c>
      <c r="G34" s="9" t="e">
        <f ca="1">_xll.EURO(E34,C34,0,0,D34,B34,IF(F34="P",0,1),0)</f>
        <v>#NAME?</v>
      </c>
      <c r="H34" s="1">
        <f t="shared" si="10"/>
        <v>37230</v>
      </c>
      <c r="I34" s="37">
        <f t="shared" si="13"/>
        <v>4.19E-2</v>
      </c>
      <c r="J34" s="20">
        <f t="shared" ca="1" si="4"/>
        <v>1.6965546323839953</v>
      </c>
      <c r="K34" s="8">
        <f t="shared" si="14"/>
        <v>143809.52380952382</v>
      </c>
      <c r="L34" s="8">
        <f t="shared" ca="1" si="6"/>
        <v>243980.71379998411</v>
      </c>
      <c r="M34" s="8" t="e">
        <f t="shared" ca="1" si="7"/>
        <v>#NAME?</v>
      </c>
    </row>
    <row r="35" spans="1:13" ht="14.25" x14ac:dyDescent="0.2">
      <c r="A35" s="1">
        <v>37201</v>
      </c>
      <c r="B35" s="2">
        <f t="shared" ca="1" si="2"/>
        <v>-4685</v>
      </c>
      <c r="C35" s="9">
        <f t="shared" si="8"/>
        <v>3.5</v>
      </c>
      <c r="D35" s="10">
        <f t="shared" si="11"/>
        <v>0.6</v>
      </c>
      <c r="E35" s="9">
        <f t="shared" si="12"/>
        <v>2.6524999999999999</v>
      </c>
      <c r="F35" s="3" t="str">
        <f t="shared" si="9"/>
        <v>P</v>
      </c>
      <c r="G35" s="9" t="e">
        <f ca="1">_xll.EURO(E35,C35,0,0,D35,B35,IF(F35="P",0,1),0)</f>
        <v>#NAME?</v>
      </c>
      <c r="H35" s="1">
        <f t="shared" si="10"/>
        <v>37230</v>
      </c>
      <c r="I35" s="37">
        <f t="shared" si="13"/>
        <v>4.19E-2</v>
      </c>
      <c r="J35" s="20">
        <f t="shared" ca="1" si="4"/>
        <v>1.6965546323839953</v>
      </c>
      <c r="K35" s="8">
        <f t="shared" si="14"/>
        <v>143809.52380952382</v>
      </c>
      <c r="L35" s="8">
        <f t="shared" ca="1" si="6"/>
        <v>243980.71379998411</v>
      </c>
      <c r="M35" s="8" t="e">
        <f t="shared" ca="1" si="7"/>
        <v>#NAME?</v>
      </c>
    </row>
    <row r="36" spans="1:13" ht="14.25" x14ac:dyDescent="0.2">
      <c r="A36" s="1">
        <v>37202</v>
      </c>
      <c r="B36" s="2">
        <f t="shared" ca="1" si="2"/>
        <v>-4684</v>
      </c>
      <c r="C36" s="9">
        <f t="shared" si="8"/>
        <v>3.5</v>
      </c>
      <c r="D36" s="10">
        <f t="shared" si="11"/>
        <v>0.6</v>
      </c>
      <c r="E36" s="9">
        <f t="shared" si="12"/>
        <v>2.6524999999999999</v>
      </c>
      <c r="F36" s="3" t="str">
        <f t="shared" si="9"/>
        <v>P</v>
      </c>
      <c r="G36" s="9" t="e">
        <f ca="1">_xll.EURO(E36,C36,0,0,D36,B36,IF(F36="P",0,1),0)</f>
        <v>#NAME?</v>
      </c>
      <c r="H36" s="1">
        <f t="shared" si="10"/>
        <v>37230</v>
      </c>
      <c r="I36" s="37">
        <f t="shared" si="13"/>
        <v>4.19E-2</v>
      </c>
      <c r="J36" s="20">
        <f t="shared" ca="1" si="4"/>
        <v>1.6965546323839953</v>
      </c>
      <c r="K36" s="8">
        <f t="shared" si="14"/>
        <v>143809.52380952382</v>
      </c>
      <c r="L36" s="8">
        <f t="shared" ca="1" si="6"/>
        <v>243980.71379998411</v>
      </c>
      <c r="M36" s="8" t="e">
        <f t="shared" ca="1" si="7"/>
        <v>#NAME?</v>
      </c>
    </row>
    <row r="37" spans="1:13" ht="14.25" x14ac:dyDescent="0.2">
      <c r="A37" s="1">
        <v>37203</v>
      </c>
      <c r="B37" s="2">
        <f t="shared" ca="1" si="2"/>
        <v>-4683</v>
      </c>
      <c r="C37" s="9">
        <f t="shared" si="8"/>
        <v>3.5</v>
      </c>
      <c r="D37" s="10">
        <f t="shared" si="11"/>
        <v>0.6</v>
      </c>
      <c r="E37" s="9">
        <f t="shared" si="12"/>
        <v>2.6524999999999999</v>
      </c>
      <c r="F37" s="3" t="str">
        <f t="shared" si="9"/>
        <v>P</v>
      </c>
      <c r="G37" s="9" t="e">
        <f ca="1">_xll.EURO(E37,C37,0,0,D37,B37,IF(F37="P",0,1),0)</f>
        <v>#NAME?</v>
      </c>
      <c r="H37" s="1">
        <f t="shared" si="10"/>
        <v>37230</v>
      </c>
      <c r="I37" s="37">
        <f t="shared" si="13"/>
        <v>4.19E-2</v>
      </c>
      <c r="J37" s="20">
        <f t="shared" ca="1" si="4"/>
        <v>1.6965546323839953</v>
      </c>
      <c r="K37" s="8">
        <f t="shared" si="14"/>
        <v>143809.52380952382</v>
      </c>
      <c r="L37" s="8">
        <f t="shared" ca="1" si="6"/>
        <v>243980.71379998411</v>
      </c>
      <c r="M37" s="8" t="e">
        <f t="shared" ca="1" si="7"/>
        <v>#NAME?</v>
      </c>
    </row>
    <row r="38" spans="1:13" ht="14.25" x14ac:dyDescent="0.2">
      <c r="A38" s="1">
        <v>37204</v>
      </c>
      <c r="B38" s="2">
        <f t="shared" ca="1" si="2"/>
        <v>-4682</v>
      </c>
      <c r="C38" s="9">
        <f t="shared" si="8"/>
        <v>3.5</v>
      </c>
      <c r="D38" s="10">
        <f t="shared" si="11"/>
        <v>0.6</v>
      </c>
      <c r="E38" s="9">
        <f t="shared" si="12"/>
        <v>2.6524999999999999</v>
      </c>
      <c r="F38" s="3" t="str">
        <f t="shared" si="9"/>
        <v>P</v>
      </c>
      <c r="G38" s="9" t="e">
        <f ca="1">_xll.EURO(E38,C38,0,0,D38,B38,IF(F38="P",0,1),0)</f>
        <v>#NAME?</v>
      </c>
      <c r="H38" s="1">
        <f t="shared" si="10"/>
        <v>37230</v>
      </c>
      <c r="I38" s="37">
        <f t="shared" si="13"/>
        <v>4.19E-2</v>
      </c>
      <c r="J38" s="20">
        <f t="shared" ca="1" si="4"/>
        <v>1.6965546323839953</v>
      </c>
      <c r="K38" s="8">
        <f t="shared" si="14"/>
        <v>143809.52380952382</v>
      </c>
      <c r="L38" s="8">
        <f t="shared" ca="1" si="6"/>
        <v>243980.71379998411</v>
      </c>
      <c r="M38" s="8" t="e">
        <f t="shared" ca="1" si="7"/>
        <v>#NAME?</v>
      </c>
    </row>
    <row r="39" spans="1:13" ht="14.25" x14ac:dyDescent="0.2">
      <c r="A39" s="1">
        <v>37207</v>
      </c>
      <c r="B39" s="2">
        <f t="shared" ca="1" si="2"/>
        <v>-4679</v>
      </c>
      <c r="C39" s="9">
        <f t="shared" si="8"/>
        <v>3.5</v>
      </c>
      <c r="D39" s="10">
        <f t="shared" si="11"/>
        <v>0.6</v>
      </c>
      <c r="E39" s="9">
        <f t="shared" si="12"/>
        <v>2.6524999999999999</v>
      </c>
      <c r="F39" s="3" t="str">
        <f t="shared" si="9"/>
        <v>P</v>
      </c>
      <c r="G39" s="9" t="e">
        <f ca="1">_xll.EURO(E39,C39,0,0,D39,B39,IF(F39="P",0,1),0)</f>
        <v>#NAME?</v>
      </c>
      <c r="H39" s="1">
        <f t="shared" si="10"/>
        <v>37230</v>
      </c>
      <c r="I39" s="37">
        <f t="shared" si="13"/>
        <v>4.19E-2</v>
      </c>
      <c r="J39" s="20">
        <f t="shared" ca="1" si="4"/>
        <v>1.6965546323839953</v>
      </c>
      <c r="K39" s="8">
        <f t="shared" si="14"/>
        <v>143809.52380952382</v>
      </c>
      <c r="L39" s="8">
        <f t="shared" ca="1" si="6"/>
        <v>243980.71379998411</v>
      </c>
      <c r="M39" s="8" t="e">
        <f t="shared" ca="1" si="7"/>
        <v>#NAME?</v>
      </c>
    </row>
    <row r="40" spans="1:13" ht="14.25" x14ac:dyDescent="0.2">
      <c r="A40" s="1">
        <v>37208</v>
      </c>
      <c r="B40" s="2">
        <f t="shared" ca="1" si="2"/>
        <v>-4678</v>
      </c>
      <c r="C40" s="9">
        <f t="shared" si="8"/>
        <v>3.5</v>
      </c>
      <c r="D40" s="10">
        <f t="shared" si="11"/>
        <v>0.6</v>
      </c>
      <c r="E40" s="9">
        <f t="shared" si="12"/>
        <v>2.6524999999999999</v>
      </c>
      <c r="F40" s="3" t="str">
        <f t="shared" si="9"/>
        <v>P</v>
      </c>
      <c r="G40" s="9" t="e">
        <f ca="1">_xll.EURO(E40,C40,0,0,D40,B40,IF(F40="P",0,1),0)</f>
        <v>#NAME?</v>
      </c>
      <c r="H40" s="1">
        <f t="shared" si="10"/>
        <v>37230</v>
      </c>
      <c r="I40" s="37">
        <f t="shared" si="13"/>
        <v>4.19E-2</v>
      </c>
      <c r="J40" s="20">
        <f t="shared" ca="1" si="4"/>
        <v>1.6965546323839953</v>
      </c>
      <c r="K40" s="8">
        <f t="shared" si="14"/>
        <v>143809.52380952382</v>
      </c>
      <c r="L40" s="8">
        <f t="shared" ca="1" si="6"/>
        <v>243980.71379998411</v>
      </c>
      <c r="M40" s="8" t="e">
        <f t="shared" ca="1" si="7"/>
        <v>#NAME?</v>
      </c>
    </row>
    <row r="41" spans="1:13" ht="14.25" x14ac:dyDescent="0.2">
      <c r="A41" s="1">
        <v>37209</v>
      </c>
      <c r="B41" s="2">
        <f t="shared" ca="1" si="2"/>
        <v>-4677</v>
      </c>
      <c r="C41" s="9">
        <f t="shared" si="8"/>
        <v>3.5</v>
      </c>
      <c r="D41" s="10">
        <f t="shared" si="11"/>
        <v>0.6</v>
      </c>
      <c r="E41" s="9">
        <f t="shared" si="12"/>
        <v>2.6524999999999999</v>
      </c>
      <c r="F41" s="3" t="str">
        <f t="shared" si="9"/>
        <v>P</v>
      </c>
      <c r="G41" s="9" t="e">
        <f ca="1">_xll.EURO(E41,C41,0,0,D41,B41,IF(F41="P",0,1),0)</f>
        <v>#NAME?</v>
      </c>
      <c r="H41" s="1">
        <f t="shared" si="10"/>
        <v>37230</v>
      </c>
      <c r="I41" s="37">
        <f t="shared" si="13"/>
        <v>4.19E-2</v>
      </c>
      <c r="J41" s="20">
        <f t="shared" ca="1" si="4"/>
        <v>1.6965546323839953</v>
      </c>
      <c r="K41" s="8">
        <f t="shared" si="14"/>
        <v>143809.52380952382</v>
      </c>
      <c r="L41" s="8">
        <f t="shared" ca="1" si="6"/>
        <v>243980.71379998411</v>
      </c>
      <c r="M41" s="8" t="e">
        <f t="shared" ca="1" si="7"/>
        <v>#NAME?</v>
      </c>
    </row>
    <row r="42" spans="1:13" ht="14.25" x14ac:dyDescent="0.2">
      <c r="A42" s="1">
        <v>37210</v>
      </c>
      <c r="B42" s="2">
        <f t="shared" ca="1" si="2"/>
        <v>-4676</v>
      </c>
      <c r="C42" s="9">
        <f t="shared" si="8"/>
        <v>3.5</v>
      </c>
      <c r="D42" s="10">
        <f t="shared" si="11"/>
        <v>0.6</v>
      </c>
      <c r="E42" s="9">
        <f t="shared" si="12"/>
        <v>2.6524999999999999</v>
      </c>
      <c r="F42" s="3" t="str">
        <f t="shared" si="9"/>
        <v>P</v>
      </c>
      <c r="G42" s="9" t="e">
        <f ca="1">_xll.EURO(E42,C42,0,0,D42,B42,IF(F42="P",0,1),0)</f>
        <v>#NAME?</v>
      </c>
      <c r="H42" s="1">
        <f t="shared" si="10"/>
        <v>37230</v>
      </c>
      <c r="I42" s="37">
        <f t="shared" si="13"/>
        <v>4.19E-2</v>
      </c>
      <c r="J42" s="20">
        <f t="shared" ca="1" si="4"/>
        <v>1.6965546323839953</v>
      </c>
      <c r="K42" s="8">
        <f t="shared" si="14"/>
        <v>143809.52380952382</v>
      </c>
      <c r="L42" s="8">
        <f t="shared" ca="1" si="6"/>
        <v>243980.71379998411</v>
      </c>
      <c r="M42" s="8" t="e">
        <f t="shared" ca="1" si="7"/>
        <v>#NAME?</v>
      </c>
    </row>
    <row r="43" spans="1:13" ht="14.25" x14ac:dyDescent="0.2">
      <c r="A43" s="1">
        <v>37211</v>
      </c>
      <c r="B43" s="2">
        <f t="shared" ca="1" si="2"/>
        <v>-4675</v>
      </c>
      <c r="C43" s="9">
        <f t="shared" si="8"/>
        <v>3.5</v>
      </c>
      <c r="D43" s="10">
        <f t="shared" si="11"/>
        <v>0.6</v>
      </c>
      <c r="E43" s="9">
        <f t="shared" si="12"/>
        <v>2.6524999999999999</v>
      </c>
      <c r="F43" s="3" t="str">
        <f t="shared" si="9"/>
        <v>P</v>
      </c>
      <c r="G43" s="9" t="e">
        <f ca="1">_xll.EURO(E43,C43,0,0,D43,B43,IF(F43="P",0,1),0)</f>
        <v>#NAME?</v>
      </c>
      <c r="H43" s="1">
        <f t="shared" si="10"/>
        <v>37230</v>
      </c>
      <c r="I43" s="37">
        <f t="shared" si="13"/>
        <v>4.19E-2</v>
      </c>
      <c r="J43" s="20">
        <f t="shared" ca="1" si="4"/>
        <v>1.6965546323839953</v>
      </c>
      <c r="K43" s="8">
        <f t="shared" si="14"/>
        <v>143809.52380952382</v>
      </c>
      <c r="L43" s="8">
        <f t="shared" ca="1" si="6"/>
        <v>243980.71379998411</v>
      </c>
      <c r="M43" s="8" t="e">
        <f t="shared" ca="1" si="7"/>
        <v>#NAME?</v>
      </c>
    </row>
    <row r="44" spans="1:13" ht="14.25" x14ac:dyDescent="0.2">
      <c r="A44" s="1">
        <v>37214</v>
      </c>
      <c r="B44" s="2">
        <f t="shared" ca="1" si="2"/>
        <v>-4672</v>
      </c>
      <c r="C44" s="9">
        <f t="shared" si="8"/>
        <v>3.5</v>
      </c>
      <c r="D44" s="10">
        <f t="shared" si="11"/>
        <v>0.6</v>
      </c>
      <c r="E44" s="9">
        <f t="shared" si="12"/>
        <v>2.6524999999999999</v>
      </c>
      <c r="F44" s="3" t="str">
        <f t="shared" si="9"/>
        <v>P</v>
      </c>
      <c r="G44" s="9" t="e">
        <f ca="1">_xll.EURO(E44,C44,0,0,D44,B44,IF(F44="P",0,1),0)</f>
        <v>#NAME?</v>
      </c>
      <c r="H44" s="1">
        <f t="shared" si="10"/>
        <v>37230</v>
      </c>
      <c r="I44" s="37">
        <f t="shared" si="13"/>
        <v>4.19E-2</v>
      </c>
      <c r="J44" s="20">
        <f t="shared" ca="1" si="4"/>
        <v>1.6965546323839953</v>
      </c>
      <c r="K44" s="8">
        <f t="shared" si="14"/>
        <v>143809.52380952382</v>
      </c>
      <c r="L44" s="8">
        <f t="shared" ca="1" si="6"/>
        <v>243980.71379998411</v>
      </c>
      <c r="M44" s="8" t="e">
        <f t="shared" ca="1" si="7"/>
        <v>#NAME?</v>
      </c>
    </row>
    <row r="45" spans="1:13" ht="14.25" x14ac:dyDescent="0.2">
      <c r="A45" s="1">
        <v>37215</v>
      </c>
      <c r="B45" s="2">
        <f t="shared" ca="1" si="2"/>
        <v>-4671</v>
      </c>
      <c r="C45" s="9">
        <f t="shared" si="8"/>
        <v>3.5</v>
      </c>
      <c r="D45" s="10">
        <f t="shared" si="11"/>
        <v>0.6</v>
      </c>
      <c r="E45" s="9">
        <f t="shared" si="12"/>
        <v>2.6524999999999999</v>
      </c>
      <c r="F45" s="3" t="str">
        <f t="shared" si="9"/>
        <v>P</v>
      </c>
      <c r="G45" s="9" t="e">
        <f ca="1">_xll.EURO(E45,C45,0,0,D45,B45,IF(F45="P",0,1),0)</f>
        <v>#NAME?</v>
      </c>
      <c r="H45" s="1">
        <f t="shared" si="10"/>
        <v>37230</v>
      </c>
      <c r="I45" s="37">
        <f t="shared" si="13"/>
        <v>4.19E-2</v>
      </c>
      <c r="J45" s="20">
        <f t="shared" ca="1" si="4"/>
        <v>1.6965546323839953</v>
      </c>
      <c r="K45" s="8">
        <f t="shared" si="14"/>
        <v>143809.52380952382</v>
      </c>
      <c r="L45" s="8">
        <f t="shared" ca="1" si="6"/>
        <v>243980.71379998411</v>
      </c>
      <c r="M45" s="8" t="e">
        <f t="shared" ca="1" si="7"/>
        <v>#NAME?</v>
      </c>
    </row>
    <row r="46" spans="1:13" ht="14.25" x14ac:dyDescent="0.2">
      <c r="A46" s="1">
        <v>37216</v>
      </c>
      <c r="B46" s="2">
        <f t="shared" ca="1" si="2"/>
        <v>-4670</v>
      </c>
      <c r="C46" s="9">
        <f t="shared" si="8"/>
        <v>3.5</v>
      </c>
      <c r="D46" s="10">
        <f t="shared" si="11"/>
        <v>0.6</v>
      </c>
      <c r="E46" s="9">
        <f t="shared" si="12"/>
        <v>2.6524999999999999</v>
      </c>
      <c r="F46" s="3" t="str">
        <f t="shared" si="9"/>
        <v>P</v>
      </c>
      <c r="G46" s="9" t="e">
        <f ca="1">_xll.EURO(E46,C46,0,0,D46,B46,IF(F46="P",0,1),0)</f>
        <v>#NAME?</v>
      </c>
      <c r="H46" s="1">
        <f t="shared" si="10"/>
        <v>37230</v>
      </c>
      <c r="I46" s="37">
        <f t="shared" si="13"/>
        <v>4.19E-2</v>
      </c>
      <c r="J46" s="20">
        <f t="shared" ca="1" si="4"/>
        <v>1.6965546323839953</v>
      </c>
      <c r="K46" s="8">
        <f t="shared" si="14"/>
        <v>143809.52380952382</v>
      </c>
      <c r="L46" s="8">
        <f t="shared" ca="1" si="6"/>
        <v>243980.71379998411</v>
      </c>
      <c r="M46" s="8" t="e">
        <f t="shared" ca="1" si="7"/>
        <v>#NAME?</v>
      </c>
    </row>
    <row r="47" spans="1:13" ht="14.25" x14ac:dyDescent="0.2">
      <c r="A47" s="1">
        <v>37218</v>
      </c>
      <c r="B47" s="2">
        <f t="shared" ca="1" si="2"/>
        <v>-4668</v>
      </c>
      <c r="C47" s="9">
        <f t="shared" si="8"/>
        <v>3.5</v>
      </c>
      <c r="D47" s="10">
        <f t="shared" si="11"/>
        <v>0.6</v>
      </c>
      <c r="E47" s="9">
        <f t="shared" si="12"/>
        <v>2.6524999999999999</v>
      </c>
      <c r="F47" s="3" t="str">
        <f t="shared" si="9"/>
        <v>P</v>
      </c>
      <c r="G47" s="9" t="e">
        <f ca="1">_xll.EURO(E47,C47,0,0,D47,B47,IF(F47="P",0,1),0)</f>
        <v>#NAME?</v>
      </c>
      <c r="H47" s="1">
        <f t="shared" si="10"/>
        <v>37230</v>
      </c>
      <c r="I47" s="37">
        <f t="shared" si="13"/>
        <v>4.19E-2</v>
      </c>
      <c r="J47" s="20">
        <f t="shared" ca="1" si="4"/>
        <v>1.6965546323839953</v>
      </c>
      <c r="K47" s="8">
        <f t="shared" si="14"/>
        <v>143809.52380952382</v>
      </c>
      <c r="L47" s="8">
        <f t="shared" ca="1" si="6"/>
        <v>243980.71379998411</v>
      </c>
      <c r="M47" s="8" t="e">
        <f t="shared" ca="1" si="7"/>
        <v>#NAME?</v>
      </c>
    </row>
    <row r="48" spans="1:13" ht="14.25" x14ac:dyDescent="0.2">
      <c r="A48" s="1">
        <v>37221</v>
      </c>
      <c r="B48" s="2">
        <f t="shared" ca="1" si="2"/>
        <v>-4665</v>
      </c>
      <c r="C48" s="9">
        <f t="shared" si="8"/>
        <v>3.5</v>
      </c>
      <c r="D48" s="10">
        <f t="shared" si="11"/>
        <v>0.6</v>
      </c>
      <c r="E48" s="9">
        <f t="shared" si="12"/>
        <v>2.6524999999999999</v>
      </c>
      <c r="F48" s="3" t="str">
        <f t="shared" si="9"/>
        <v>P</v>
      </c>
      <c r="G48" s="9" t="e">
        <f ca="1">_xll.EURO(E48,C48,0,0,D48,B48,IF(F48="P",0,1),0)</f>
        <v>#NAME?</v>
      </c>
      <c r="H48" s="1">
        <f t="shared" si="10"/>
        <v>37230</v>
      </c>
      <c r="I48" s="37">
        <f t="shared" si="13"/>
        <v>4.19E-2</v>
      </c>
      <c r="J48" s="20">
        <f t="shared" ca="1" si="4"/>
        <v>1.6965546323839953</v>
      </c>
      <c r="K48" s="8">
        <f t="shared" si="14"/>
        <v>143809.52380952382</v>
      </c>
      <c r="L48" s="8">
        <f t="shared" ca="1" si="6"/>
        <v>243980.71379998411</v>
      </c>
      <c r="M48" s="8" t="e">
        <f t="shared" ca="1" si="7"/>
        <v>#NAME?</v>
      </c>
    </row>
    <row r="49" spans="1:13" ht="14.25" x14ac:dyDescent="0.2">
      <c r="A49" s="11">
        <v>37222</v>
      </c>
      <c r="B49" s="2">
        <f t="shared" ca="1" si="2"/>
        <v>-4664</v>
      </c>
      <c r="C49" s="9">
        <f t="shared" si="8"/>
        <v>3.5</v>
      </c>
      <c r="D49" s="10">
        <f t="shared" si="11"/>
        <v>0.6</v>
      </c>
      <c r="E49" s="9">
        <f t="shared" si="12"/>
        <v>2.6524999999999999</v>
      </c>
      <c r="F49" s="3" t="str">
        <f t="shared" si="9"/>
        <v>P</v>
      </c>
      <c r="G49" s="9" t="e">
        <f ca="1">_xll.EURO(E49,C49,0,0,D49,B49,IF(F49="P",0,1),0)</f>
        <v>#NAME?</v>
      </c>
      <c r="H49" s="1">
        <f t="shared" si="10"/>
        <v>37230</v>
      </c>
      <c r="I49" s="37">
        <f t="shared" si="13"/>
        <v>4.19E-2</v>
      </c>
      <c r="J49" s="20">
        <f t="shared" ca="1" si="4"/>
        <v>1.6965546323839953</v>
      </c>
      <c r="K49" s="8">
        <f t="shared" si="14"/>
        <v>143809.52380952382</v>
      </c>
      <c r="L49" s="8">
        <f t="shared" ca="1" si="6"/>
        <v>243980.71379998411</v>
      </c>
      <c r="M49" s="8" t="e">
        <f t="shared" ca="1" si="7"/>
        <v>#NAME?</v>
      </c>
    </row>
    <row r="50" spans="1:13" ht="14.25" x14ac:dyDescent="0.2">
      <c r="A50" s="1">
        <v>37223</v>
      </c>
      <c r="B50" s="2">
        <f t="shared" ca="1" si="2"/>
        <v>-4663</v>
      </c>
      <c r="C50" s="9">
        <f t="shared" si="8"/>
        <v>3.5</v>
      </c>
      <c r="D50" s="10">
        <f>$F$8</f>
        <v>0.56999999999999995</v>
      </c>
      <c r="E50" s="9">
        <f t="shared" ref="E50:E68" si="15">$E$8</f>
        <v>2.8650000000000002</v>
      </c>
      <c r="F50" s="3" t="str">
        <f t="shared" si="9"/>
        <v>P</v>
      </c>
      <c r="G50" s="9" t="e">
        <f ca="1">_xll.EURO(E50,C50,0,0,D50,B50,IF(F50="P",0,1),0)</f>
        <v>#NAME?</v>
      </c>
      <c r="H50" s="1">
        <f t="shared" si="10"/>
        <v>37230</v>
      </c>
      <c r="I50" s="37">
        <f t="shared" si="13"/>
        <v>4.19E-2</v>
      </c>
      <c r="J50" s="20">
        <f t="shared" ca="1" si="4"/>
        <v>1.6965546323839953</v>
      </c>
      <c r="K50" s="8">
        <f t="shared" si="14"/>
        <v>143809.52380952382</v>
      </c>
      <c r="L50" s="8">
        <f t="shared" ca="1" si="6"/>
        <v>243980.71379998411</v>
      </c>
      <c r="M50" s="8" t="e">
        <f t="shared" ca="1" si="7"/>
        <v>#NAME?</v>
      </c>
    </row>
    <row r="51" spans="1:13" ht="14.25" x14ac:dyDescent="0.2">
      <c r="A51" s="1">
        <v>37224</v>
      </c>
      <c r="B51" s="2">
        <f t="shared" ca="1" si="2"/>
        <v>-4662</v>
      </c>
      <c r="C51" s="9">
        <f t="shared" si="8"/>
        <v>3.5</v>
      </c>
      <c r="D51" s="10">
        <f t="shared" ref="D51:D68" si="16">$F$8</f>
        <v>0.56999999999999995</v>
      </c>
      <c r="E51" s="9">
        <f t="shared" si="15"/>
        <v>2.8650000000000002</v>
      </c>
      <c r="F51" s="3" t="str">
        <f t="shared" si="9"/>
        <v>P</v>
      </c>
      <c r="G51" s="9" t="e">
        <f ca="1">_xll.EURO(E51,C51,0,0,D51,B51,IF(F51="P",0,1),0)</f>
        <v>#NAME?</v>
      </c>
      <c r="H51" s="1">
        <f t="shared" si="10"/>
        <v>37230</v>
      </c>
      <c r="I51" s="37">
        <f t="shared" si="13"/>
        <v>4.19E-2</v>
      </c>
      <c r="J51" s="20">
        <f t="shared" ca="1" si="4"/>
        <v>1.6965546323839953</v>
      </c>
      <c r="K51" s="8">
        <f t="shared" si="14"/>
        <v>143809.52380952382</v>
      </c>
      <c r="L51" s="8">
        <f t="shared" ca="1" si="6"/>
        <v>243980.71379998411</v>
      </c>
      <c r="M51" s="8" t="e">
        <f t="shared" ca="1" si="7"/>
        <v>#NAME?</v>
      </c>
    </row>
    <row r="52" spans="1:13" ht="14.25" x14ac:dyDescent="0.2">
      <c r="A52" s="1">
        <v>37225</v>
      </c>
      <c r="B52" s="2">
        <f t="shared" ca="1" si="2"/>
        <v>-4661</v>
      </c>
      <c r="C52" s="9">
        <f t="shared" si="8"/>
        <v>3.5</v>
      </c>
      <c r="D52" s="10">
        <f t="shared" si="16"/>
        <v>0.56999999999999995</v>
      </c>
      <c r="E52" s="9">
        <f t="shared" si="15"/>
        <v>2.8650000000000002</v>
      </c>
      <c r="F52" s="3" t="str">
        <f t="shared" si="9"/>
        <v>P</v>
      </c>
      <c r="G52" s="9" t="e">
        <f ca="1">_xll.EURO(E52,C52,0,0,D52,B52,IF(F52="P",0,1),0)</f>
        <v>#NAME?</v>
      </c>
      <c r="H52" s="1">
        <f t="shared" si="10"/>
        <v>37230</v>
      </c>
      <c r="I52" s="37">
        <f t="shared" si="13"/>
        <v>4.19E-2</v>
      </c>
      <c r="J52" s="20">
        <f t="shared" ca="1" si="4"/>
        <v>1.6965546323839953</v>
      </c>
      <c r="K52" s="8">
        <f t="shared" si="14"/>
        <v>143809.52380952382</v>
      </c>
      <c r="L52" s="8">
        <f t="shared" ca="1" si="6"/>
        <v>243980.71379998411</v>
      </c>
      <c r="M52" s="8" t="e">
        <f t="shared" ca="1" si="7"/>
        <v>#NAME?</v>
      </c>
    </row>
    <row r="53" spans="1:13" ht="14.25" x14ac:dyDescent="0.2">
      <c r="A53" s="1">
        <v>37228</v>
      </c>
      <c r="B53" s="2">
        <f t="shared" ca="1" si="2"/>
        <v>-4658</v>
      </c>
      <c r="C53" s="9">
        <f t="shared" si="8"/>
        <v>3.5</v>
      </c>
      <c r="D53" s="10">
        <f t="shared" si="16"/>
        <v>0.56999999999999995</v>
      </c>
      <c r="E53" s="9">
        <f t="shared" si="15"/>
        <v>2.8650000000000002</v>
      </c>
      <c r="F53" s="3" t="str">
        <f t="shared" si="9"/>
        <v>P</v>
      </c>
      <c r="G53" s="9" t="e">
        <f ca="1">_xll.EURO(E53,C53,0,0,D53,B53,IF(F53="P",0,1),0)</f>
        <v>#NAME?</v>
      </c>
      <c r="H53" s="16">
        <v>37261</v>
      </c>
      <c r="I53" s="37">
        <f>$G$8+$H$8</f>
        <v>4.1700000000000001E-2</v>
      </c>
      <c r="J53" s="20">
        <f t="shared" ca="1" si="4"/>
        <v>1.6864055766148878</v>
      </c>
      <c r="K53" s="8">
        <f t="shared" ref="K53:K71" si="17">$C$8/$A$8</f>
        <v>158947.36842105264</v>
      </c>
      <c r="L53" s="8">
        <f t="shared" ca="1" si="6"/>
        <v>268049.72849352431</v>
      </c>
      <c r="M53" s="8" t="e">
        <f t="shared" ca="1" si="7"/>
        <v>#NAME?</v>
      </c>
    </row>
    <row r="54" spans="1:13" ht="14.25" x14ac:dyDescent="0.2">
      <c r="A54" s="1">
        <v>37229</v>
      </c>
      <c r="B54" s="2">
        <f t="shared" ca="1" si="2"/>
        <v>-4657</v>
      </c>
      <c r="C54" s="9">
        <f t="shared" si="8"/>
        <v>3.5</v>
      </c>
      <c r="D54" s="10">
        <f t="shared" si="16"/>
        <v>0.56999999999999995</v>
      </c>
      <c r="E54" s="9">
        <f t="shared" si="15"/>
        <v>2.8650000000000002</v>
      </c>
      <c r="F54" s="3" t="str">
        <f t="shared" si="9"/>
        <v>P</v>
      </c>
      <c r="G54" s="9" t="e">
        <f ca="1">_xll.EURO(E54,C54,0,0,D54,B54,IF(F54="P",0,1),0)</f>
        <v>#NAME?</v>
      </c>
      <c r="H54" s="1">
        <f t="shared" si="10"/>
        <v>37261</v>
      </c>
      <c r="I54" s="37">
        <f t="shared" ref="I54:I71" si="18">$G$8+$H$8</f>
        <v>4.1700000000000001E-2</v>
      </c>
      <c r="J54" s="20">
        <f t="shared" ca="1" si="4"/>
        <v>1.6864055766148878</v>
      </c>
      <c r="K54" s="8">
        <f t="shared" si="17"/>
        <v>158947.36842105264</v>
      </c>
      <c r="L54" s="8">
        <f t="shared" ca="1" si="6"/>
        <v>268049.72849352431</v>
      </c>
      <c r="M54" s="8" t="e">
        <f t="shared" ca="1" si="7"/>
        <v>#NAME?</v>
      </c>
    </row>
    <row r="55" spans="1:13" ht="14.25" x14ac:dyDescent="0.2">
      <c r="A55" s="1">
        <v>37230</v>
      </c>
      <c r="B55" s="2">
        <f t="shared" ca="1" si="2"/>
        <v>-4656</v>
      </c>
      <c r="C55" s="9">
        <f t="shared" si="8"/>
        <v>3.5</v>
      </c>
      <c r="D55" s="10">
        <f t="shared" si="16"/>
        <v>0.56999999999999995</v>
      </c>
      <c r="E55" s="9">
        <f t="shared" si="15"/>
        <v>2.8650000000000002</v>
      </c>
      <c r="F55" s="3" t="str">
        <f t="shared" si="9"/>
        <v>P</v>
      </c>
      <c r="G55" s="9" t="e">
        <f ca="1">_xll.EURO(E55,C55,0,0,D55,B55,IF(F55="P",0,1),0)</f>
        <v>#NAME?</v>
      </c>
      <c r="H55" s="1">
        <f t="shared" si="10"/>
        <v>37261</v>
      </c>
      <c r="I55" s="37">
        <f t="shared" si="18"/>
        <v>4.1700000000000001E-2</v>
      </c>
      <c r="J55" s="20">
        <f t="shared" ca="1" si="4"/>
        <v>1.6864055766148878</v>
      </c>
      <c r="K55" s="8">
        <f t="shared" si="17"/>
        <v>158947.36842105264</v>
      </c>
      <c r="L55" s="8">
        <f t="shared" ca="1" si="6"/>
        <v>268049.72849352431</v>
      </c>
      <c r="M55" s="8" t="e">
        <f t="shared" ca="1" si="7"/>
        <v>#NAME?</v>
      </c>
    </row>
    <row r="56" spans="1:13" ht="14.25" x14ac:dyDescent="0.2">
      <c r="A56" s="1">
        <v>37231</v>
      </c>
      <c r="B56" s="2">
        <f t="shared" ca="1" si="2"/>
        <v>-4655</v>
      </c>
      <c r="C56" s="9">
        <f t="shared" si="8"/>
        <v>3.5</v>
      </c>
      <c r="D56" s="10">
        <f t="shared" si="16"/>
        <v>0.56999999999999995</v>
      </c>
      <c r="E56" s="9">
        <f t="shared" si="15"/>
        <v>2.8650000000000002</v>
      </c>
      <c r="F56" s="3" t="str">
        <f t="shared" si="9"/>
        <v>P</v>
      </c>
      <c r="G56" s="9" t="e">
        <f ca="1">_xll.EURO(E56,C56,0,0,D56,B56,IF(F56="P",0,1),0)</f>
        <v>#NAME?</v>
      </c>
      <c r="H56" s="1">
        <f t="shared" si="10"/>
        <v>37261</v>
      </c>
      <c r="I56" s="37">
        <f t="shared" si="18"/>
        <v>4.1700000000000001E-2</v>
      </c>
      <c r="J56" s="20">
        <f t="shared" ca="1" si="4"/>
        <v>1.6864055766148878</v>
      </c>
      <c r="K56" s="8">
        <f t="shared" si="17"/>
        <v>158947.36842105264</v>
      </c>
      <c r="L56" s="8">
        <f t="shared" ca="1" si="6"/>
        <v>268049.72849352431</v>
      </c>
      <c r="M56" s="8" t="e">
        <f t="shared" ca="1" si="7"/>
        <v>#NAME?</v>
      </c>
    </row>
    <row r="57" spans="1:13" ht="14.25" x14ac:dyDescent="0.2">
      <c r="A57" s="1">
        <v>37232</v>
      </c>
      <c r="B57" s="2">
        <f t="shared" ca="1" si="2"/>
        <v>-4654</v>
      </c>
      <c r="C57" s="9">
        <f t="shared" si="8"/>
        <v>3.5</v>
      </c>
      <c r="D57" s="10">
        <f t="shared" si="16"/>
        <v>0.56999999999999995</v>
      </c>
      <c r="E57" s="9">
        <f t="shared" si="15"/>
        <v>2.8650000000000002</v>
      </c>
      <c r="F57" s="3" t="str">
        <f t="shared" si="9"/>
        <v>P</v>
      </c>
      <c r="G57" s="9" t="e">
        <f ca="1">_xll.EURO(E57,C57,0,0,D57,B57,IF(F57="P",0,1),0)</f>
        <v>#NAME?</v>
      </c>
      <c r="H57" s="1">
        <f t="shared" si="10"/>
        <v>37261</v>
      </c>
      <c r="I57" s="37">
        <f t="shared" si="18"/>
        <v>4.1700000000000001E-2</v>
      </c>
      <c r="J57" s="20">
        <f t="shared" ca="1" si="4"/>
        <v>1.6864055766148878</v>
      </c>
      <c r="K57" s="8">
        <f t="shared" si="17"/>
        <v>158947.36842105264</v>
      </c>
      <c r="L57" s="8">
        <f t="shared" ca="1" si="6"/>
        <v>268049.72849352431</v>
      </c>
      <c r="M57" s="8" t="e">
        <f t="shared" ca="1" si="7"/>
        <v>#NAME?</v>
      </c>
    </row>
    <row r="58" spans="1:13" ht="14.25" x14ac:dyDescent="0.2">
      <c r="A58" s="1">
        <v>37235</v>
      </c>
      <c r="B58" s="2">
        <f t="shared" ca="1" si="2"/>
        <v>-4651</v>
      </c>
      <c r="C58" s="9">
        <f t="shared" si="8"/>
        <v>3.5</v>
      </c>
      <c r="D58" s="10">
        <f t="shared" si="16"/>
        <v>0.56999999999999995</v>
      </c>
      <c r="E58" s="9">
        <f t="shared" si="15"/>
        <v>2.8650000000000002</v>
      </c>
      <c r="F58" s="3" t="str">
        <f t="shared" si="9"/>
        <v>P</v>
      </c>
      <c r="G58" s="9" t="e">
        <f ca="1">_xll.EURO(E58,C58,0,0,D58,B58,IF(F58="P",0,1),0)</f>
        <v>#NAME?</v>
      </c>
      <c r="H58" s="1">
        <f t="shared" si="10"/>
        <v>37261</v>
      </c>
      <c r="I58" s="37">
        <f t="shared" si="18"/>
        <v>4.1700000000000001E-2</v>
      </c>
      <c r="J58" s="20">
        <f t="shared" ca="1" si="4"/>
        <v>1.6864055766148878</v>
      </c>
      <c r="K58" s="8">
        <f t="shared" si="17"/>
        <v>158947.36842105264</v>
      </c>
      <c r="L58" s="8">
        <f t="shared" ca="1" si="6"/>
        <v>268049.72849352431</v>
      </c>
      <c r="M58" s="8" t="e">
        <f t="shared" ca="1" si="7"/>
        <v>#NAME?</v>
      </c>
    </row>
    <row r="59" spans="1:13" ht="14.25" x14ac:dyDescent="0.2">
      <c r="A59" s="1">
        <v>37236</v>
      </c>
      <c r="B59" s="2">
        <f t="shared" ca="1" si="2"/>
        <v>-4650</v>
      </c>
      <c r="C59" s="9">
        <f t="shared" si="8"/>
        <v>3.5</v>
      </c>
      <c r="D59" s="10">
        <f t="shared" si="16"/>
        <v>0.56999999999999995</v>
      </c>
      <c r="E59" s="9">
        <f t="shared" si="15"/>
        <v>2.8650000000000002</v>
      </c>
      <c r="F59" s="3" t="str">
        <f t="shared" si="9"/>
        <v>P</v>
      </c>
      <c r="G59" s="9" t="e">
        <f ca="1">_xll.EURO(E59,C59,0,0,D59,B59,IF(F59="P",0,1),0)</f>
        <v>#NAME?</v>
      </c>
      <c r="H59" s="1">
        <f t="shared" si="10"/>
        <v>37261</v>
      </c>
      <c r="I59" s="37">
        <f t="shared" si="18"/>
        <v>4.1700000000000001E-2</v>
      </c>
      <c r="J59" s="20">
        <f t="shared" ca="1" si="4"/>
        <v>1.6864055766148878</v>
      </c>
      <c r="K59" s="8">
        <f t="shared" si="17"/>
        <v>158947.36842105264</v>
      </c>
      <c r="L59" s="8">
        <f t="shared" ca="1" si="6"/>
        <v>268049.72849352431</v>
      </c>
      <c r="M59" s="8" t="e">
        <f t="shared" ca="1" si="7"/>
        <v>#NAME?</v>
      </c>
    </row>
    <row r="60" spans="1:13" ht="14.25" x14ac:dyDescent="0.2">
      <c r="A60" s="1">
        <v>37237</v>
      </c>
      <c r="B60" s="2">
        <f t="shared" ref="B60:B71" ca="1" si="19">A60-$A$2</f>
        <v>-4649</v>
      </c>
      <c r="C60" s="9">
        <f t="shared" si="8"/>
        <v>3.5</v>
      </c>
      <c r="D60" s="10">
        <f t="shared" si="16"/>
        <v>0.56999999999999995</v>
      </c>
      <c r="E60" s="9">
        <f t="shared" si="15"/>
        <v>2.8650000000000002</v>
      </c>
      <c r="F60" s="3" t="str">
        <f t="shared" si="9"/>
        <v>P</v>
      </c>
      <c r="G60" s="9" t="e">
        <f ca="1">_xll.EURO(E60,C60,0,0,D60,B60,IF(F60="P",0,1),0)</f>
        <v>#NAME?</v>
      </c>
      <c r="H60" s="1">
        <f t="shared" si="10"/>
        <v>37261</v>
      </c>
      <c r="I60" s="37">
        <f t="shared" si="18"/>
        <v>4.1700000000000001E-2</v>
      </c>
      <c r="J60" s="20">
        <f t="shared" ref="J60:J71" ca="1" si="20">1/((1+I60/2)^(2*((H60-$A$2)/365.25)))</f>
        <v>1.6864055766148878</v>
      </c>
      <c r="K60" s="8">
        <f t="shared" si="17"/>
        <v>158947.36842105264</v>
      </c>
      <c r="L60" s="8">
        <f t="shared" ref="L60:L71" ca="1" si="21">K60*J60</f>
        <v>268049.72849352431</v>
      </c>
      <c r="M60" s="8" t="e">
        <f t="shared" ref="M60:M71" ca="1" si="22">L60*G60</f>
        <v>#NAME?</v>
      </c>
    </row>
    <row r="61" spans="1:13" ht="14.25" x14ac:dyDescent="0.2">
      <c r="A61" s="1">
        <v>37238</v>
      </c>
      <c r="B61" s="2">
        <f t="shared" ca="1" si="19"/>
        <v>-4648</v>
      </c>
      <c r="C61" s="9">
        <f t="shared" si="8"/>
        <v>3.5</v>
      </c>
      <c r="D61" s="10">
        <f t="shared" si="16"/>
        <v>0.56999999999999995</v>
      </c>
      <c r="E61" s="9">
        <f t="shared" si="15"/>
        <v>2.8650000000000002</v>
      </c>
      <c r="F61" s="3" t="str">
        <f t="shared" si="9"/>
        <v>P</v>
      </c>
      <c r="G61" s="9" t="e">
        <f ca="1">_xll.EURO(E61,C61,0,0,D61,B61,IF(F61="P",0,1),0)</f>
        <v>#NAME?</v>
      </c>
      <c r="H61" s="1">
        <f t="shared" si="10"/>
        <v>37261</v>
      </c>
      <c r="I61" s="37">
        <f t="shared" si="18"/>
        <v>4.1700000000000001E-2</v>
      </c>
      <c r="J61" s="20">
        <f t="shared" ca="1" si="20"/>
        <v>1.6864055766148878</v>
      </c>
      <c r="K61" s="8">
        <f t="shared" si="17"/>
        <v>158947.36842105264</v>
      </c>
      <c r="L61" s="8">
        <f t="shared" ca="1" si="21"/>
        <v>268049.72849352431</v>
      </c>
      <c r="M61" s="8" t="e">
        <f t="shared" ca="1" si="22"/>
        <v>#NAME?</v>
      </c>
    </row>
    <row r="62" spans="1:13" ht="14.25" x14ac:dyDescent="0.2">
      <c r="A62" s="1">
        <v>37239</v>
      </c>
      <c r="B62" s="2">
        <f t="shared" ca="1" si="19"/>
        <v>-4647</v>
      </c>
      <c r="C62" s="9">
        <f t="shared" si="8"/>
        <v>3.5</v>
      </c>
      <c r="D62" s="10">
        <f t="shared" si="16"/>
        <v>0.56999999999999995</v>
      </c>
      <c r="E62" s="9">
        <f t="shared" si="15"/>
        <v>2.8650000000000002</v>
      </c>
      <c r="F62" s="3" t="str">
        <f t="shared" si="9"/>
        <v>P</v>
      </c>
      <c r="G62" s="9" t="e">
        <f ca="1">_xll.EURO(E62,C62,0,0,D62,B62,IF(F62="P",0,1),0)</f>
        <v>#NAME?</v>
      </c>
      <c r="H62" s="1">
        <f t="shared" si="10"/>
        <v>37261</v>
      </c>
      <c r="I62" s="37">
        <f t="shared" si="18"/>
        <v>4.1700000000000001E-2</v>
      </c>
      <c r="J62" s="20">
        <f t="shared" ca="1" si="20"/>
        <v>1.6864055766148878</v>
      </c>
      <c r="K62" s="8">
        <f t="shared" si="17"/>
        <v>158947.36842105264</v>
      </c>
      <c r="L62" s="8">
        <f t="shared" ca="1" si="21"/>
        <v>268049.72849352431</v>
      </c>
      <c r="M62" s="8" t="e">
        <f t="shared" ca="1" si="22"/>
        <v>#NAME?</v>
      </c>
    </row>
    <row r="63" spans="1:13" ht="14.25" x14ac:dyDescent="0.2">
      <c r="A63" s="1">
        <v>37242</v>
      </c>
      <c r="B63" s="2">
        <f t="shared" ca="1" si="19"/>
        <v>-4644</v>
      </c>
      <c r="C63" s="9">
        <f t="shared" si="8"/>
        <v>3.5</v>
      </c>
      <c r="D63" s="10">
        <f t="shared" si="16"/>
        <v>0.56999999999999995</v>
      </c>
      <c r="E63" s="9">
        <f t="shared" si="15"/>
        <v>2.8650000000000002</v>
      </c>
      <c r="F63" s="3" t="str">
        <f t="shared" si="9"/>
        <v>P</v>
      </c>
      <c r="G63" s="9" t="e">
        <f ca="1">_xll.EURO(E63,C63,0,0,D63,B63,IF(F63="P",0,1),0)</f>
        <v>#NAME?</v>
      </c>
      <c r="H63" s="1">
        <f t="shared" si="10"/>
        <v>37261</v>
      </c>
      <c r="I63" s="37">
        <f t="shared" si="18"/>
        <v>4.1700000000000001E-2</v>
      </c>
      <c r="J63" s="20">
        <f t="shared" ca="1" si="20"/>
        <v>1.6864055766148878</v>
      </c>
      <c r="K63" s="8">
        <f t="shared" si="17"/>
        <v>158947.36842105264</v>
      </c>
      <c r="L63" s="8">
        <f t="shared" ca="1" si="21"/>
        <v>268049.72849352431</v>
      </c>
      <c r="M63" s="8" t="e">
        <f t="shared" ca="1" si="22"/>
        <v>#NAME?</v>
      </c>
    </row>
    <row r="64" spans="1:13" ht="14.25" x14ac:dyDescent="0.2">
      <c r="A64" s="1">
        <v>37243</v>
      </c>
      <c r="B64" s="2">
        <f t="shared" ca="1" si="19"/>
        <v>-4643</v>
      </c>
      <c r="C64" s="9">
        <f t="shared" si="8"/>
        <v>3.5</v>
      </c>
      <c r="D64" s="10">
        <f t="shared" si="16"/>
        <v>0.56999999999999995</v>
      </c>
      <c r="E64" s="9">
        <f t="shared" si="15"/>
        <v>2.8650000000000002</v>
      </c>
      <c r="F64" s="3" t="str">
        <f t="shared" si="9"/>
        <v>P</v>
      </c>
      <c r="G64" s="9" t="e">
        <f ca="1">_xll.EURO(E64,C64,0,0,D64,B64,IF(F64="P",0,1),0)</f>
        <v>#NAME?</v>
      </c>
      <c r="H64" s="1">
        <f t="shared" si="10"/>
        <v>37261</v>
      </c>
      <c r="I64" s="37">
        <f t="shared" si="18"/>
        <v>4.1700000000000001E-2</v>
      </c>
      <c r="J64" s="20">
        <f t="shared" ca="1" si="20"/>
        <v>1.6864055766148878</v>
      </c>
      <c r="K64" s="8">
        <f t="shared" si="17"/>
        <v>158947.36842105264</v>
      </c>
      <c r="L64" s="8">
        <f t="shared" ca="1" si="21"/>
        <v>268049.72849352431</v>
      </c>
      <c r="M64" s="8" t="e">
        <f t="shared" ca="1" si="22"/>
        <v>#NAME?</v>
      </c>
    </row>
    <row r="65" spans="1:13" ht="14.25" x14ac:dyDescent="0.2">
      <c r="A65" s="1">
        <v>37244</v>
      </c>
      <c r="B65" s="2">
        <f t="shared" ca="1" si="19"/>
        <v>-4642</v>
      </c>
      <c r="C65" s="9">
        <f t="shared" si="8"/>
        <v>3.5</v>
      </c>
      <c r="D65" s="10">
        <f t="shared" si="16"/>
        <v>0.56999999999999995</v>
      </c>
      <c r="E65" s="9">
        <f t="shared" si="15"/>
        <v>2.8650000000000002</v>
      </c>
      <c r="F65" s="3" t="str">
        <f t="shared" si="9"/>
        <v>P</v>
      </c>
      <c r="G65" s="9" t="e">
        <f ca="1">_xll.EURO(E65,C65,0,0,D65,B65,IF(F65="P",0,1),0)</f>
        <v>#NAME?</v>
      </c>
      <c r="H65" s="1">
        <f t="shared" si="10"/>
        <v>37261</v>
      </c>
      <c r="I65" s="37">
        <f t="shared" si="18"/>
        <v>4.1700000000000001E-2</v>
      </c>
      <c r="J65" s="20">
        <f t="shared" ca="1" si="20"/>
        <v>1.6864055766148878</v>
      </c>
      <c r="K65" s="8">
        <f t="shared" si="17"/>
        <v>158947.36842105264</v>
      </c>
      <c r="L65" s="8">
        <f t="shared" ca="1" si="21"/>
        <v>268049.72849352431</v>
      </c>
      <c r="M65" s="8" t="e">
        <f t="shared" ca="1" si="22"/>
        <v>#NAME?</v>
      </c>
    </row>
    <row r="66" spans="1:13" ht="14.25" x14ac:dyDescent="0.2">
      <c r="A66" s="1">
        <v>37245</v>
      </c>
      <c r="B66" s="2">
        <f t="shared" ca="1" si="19"/>
        <v>-4641</v>
      </c>
      <c r="C66" s="9">
        <f t="shared" si="8"/>
        <v>3.5</v>
      </c>
      <c r="D66" s="10">
        <f t="shared" si="16"/>
        <v>0.56999999999999995</v>
      </c>
      <c r="E66" s="9">
        <f t="shared" si="15"/>
        <v>2.8650000000000002</v>
      </c>
      <c r="F66" s="3" t="str">
        <f t="shared" si="9"/>
        <v>P</v>
      </c>
      <c r="G66" s="9" t="e">
        <f ca="1">_xll.EURO(E66,C66,0,0,D66,B66,IF(F66="P",0,1),0)</f>
        <v>#NAME?</v>
      </c>
      <c r="H66" s="1">
        <f t="shared" si="10"/>
        <v>37261</v>
      </c>
      <c r="I66" s="37">
        <f t="shared" si="18"/>
        <v>4.1700000000000001E-2</v>
      </c>
      <c r="J66" s="20">
        <f t="shared" ca="1" si="20"/>
        <v>1.6864055766148878</v>
      </c>
      <c r="K66" s="8">
        <f t="shared" si="17"/>
        <v>158947.36842105264</v>
      </c>
      <c r="L66" s="8">
        <f t="shared" ca="1" si="21"/>
        <v>268049.72849352431</v>
      </c>
      <c r="M66" s="8" t="e">
        <f t="shared" ca="1" si="22"/>
        <v>#NAME?</v>
      </c>
    </row>
    <row r="67" spans="1:13" ht="14.25" x14ac:dyDescent="0.2">
      <c r="A67" s="1">
        <v>37246</v>
      </c>
      <c r="B67" s="2">
        <f t="shared" ca="1" si="19"/>
        <v>-4640</v>
      </c>
      <c r="C67" s="9">
        <f t="shared" si="8"/>
        <v>3.5</v>
      </c>
      <c r="D67" s="10">
        <f t="shared" si="16"/>
        <v>0.56999999999999995</v>
      </c>
      <c r="E67" s="9">
        <f t="shared" si="15"/>
        <v>2.8650000000000002</v>
      </c>
      <c r="F67" s="3" t="str">
        <f t="shared" si="9"/>
        <v>P</v>
      </c>
      <c r="G67" s="9" t="e">
        <f ca="1">_xll.EURO(E67,C67,0,0,D67,B67,IF(F67="P",0,1),0)</f>
        <v>#NAME?</v>
      </c>
      <c r="H67" s="1">
        <f t="shared" si="10"/>
        <v>37261</v>
      </c>
      <c r="I67" s="37">
        <f t="shared" si="18"/>
        <v>4.1700000000000001E-2</v>
      </c>
      <c r="J67" s="20">
        <f t="shared" ca="1" si="20"/>
        <v>1.6864055766148878</v>
      </c>
      <c r="K67" s="8">
        <f t="shared" si="17"/>
        <v>158947.36842105264</v>
      </c>
      <c r="L67" s="8">
        <f t="shared" ca="1" si="21"/>
        <v>268049.72849352431</v>
      </c>
      <c r="M67" s="8" t="e">
        <f t="shared" ca="1" si="22"/>
        <v>#NAME?</v>
      </c>
    </row>
    <row r="68" spans="1:13" ht="14.25" x14ac:dyDescent="0.2">
      <c r="A68" s="11">
        <v>37251</v>
      </c>
      <c r="B68" s="2">
        <f t="shared" ca="1" si="19"/>
        <v>-4635</v>
      </c>
      <c r="C68" s="9">
        <f t="shared" si="8"/>
        <v>3.5</v>
      </c>
      <c r="D68" s="10">
        <f t="shared" si="16"/>
        <v>0.56999999999999995</v>
      </c>
      <c r="E68" s="9">
        <f t="shared" si="15"/>
        <v>2.8650000000000002</v>
      </c>
      <c r="F68" s="3" t="str">
        <f t="shared" si="9"/>
        <v>P</v>
      </c>
      <c r="G68" s="9" t="e">
        <f ca="1">_xll.EURO(E68,C68,0,0,D68,B68,IF(F68="P",0,1),0)</f>
        <v>#NAME?</v>
      </c>
      <c r="H68" s="1">
        <f t="shared" si="10"/>
        <v>37261</v>
      </c>
      <c r="I68" s="37">
        <f t="shared" si="18"/>
        <v>4.1700000000000001E-2</v>
      </c>
      <c r="J68" s="20">
        <f t="shared" ca="1" si="20"/>
        <v>1.6864055766148878</v>
      </c>
      <c r="K68" s="8">
        <f t="shared" si="17"/>
        <v>158947.36842105264</v>
      </c>
      <c r="L68" s="8">
        <f t="shared" ca="1" si="21"/>
        <v>268049.72849352431</v>
      </c>
      <c r="M68" s="8" t="e">
        <f t="shared" ca="1" si="22"/>
        <v>#NAME?</v>
      </c>
    </row>
    <row r="69" spans="1:13" ht="14.25" x14ac:dyDescent="0.2">
      <c r="A69" s="1">
        <v>37252</v>
      </c>
      <c r="B69" s="2">
        <f t="shared" ca="1" si="19"/>
        <v>-4634</v>
      </c>
      <c r="C69" s="9">
        <f t="shared" si="8"/>
        <v>3.5</v>
      </c>
      <c r="D69" s="10">
        <f>$F$9</f>
        <v>0.55000000000000004</v>
      </c>
      <c r="E69" s="9">
        <f>$E$9</f>
        <v>2.8675000000000002</v>
      </c>
      <c r="F69" s="3" t="str">
        <f t="shared" si="9"/>
        <v>P</v>
      </c>
      <c r="G69" s="9" t="e">
        <f ca="1">_xll.EURO(E69,C69,0,0,D69,B69,IF(F69="P",0,1),0)</f>
        <v>#NAME?</v>
      </c>
      <c r="H69" s="1">
        <f t="shared" si="10"/>
        <v>37261</v>
      </c>
      <c r="I69" s="37">
        <f t="shared" si="18"/>
        <v>4.1700000000000001E-2</v>
      </c>
      <c r="J69" s="20">
        <f t="shared" ca="1" si="20"/>
        <v>1.6864055766148878</v>
      </c>
      <c r="K69" s="8">
        <f t="shared" si="17"/>
        <v>158947.36842105264</v>
      </c>
      <c r="L69" s="8">
        <f t="shared" ca="1" si="21"/>
        <v>268049.72849352431</v>
      </c>
      <c r="M69" s="8" t="e">
        <f t="shared" ca="1" si="22"/>
        <v>#NAME?</v>
      </c>
    </row>
    <row r="70" spans="1:13" ht="14.25" x14ac:dyDescent="0.2">
      <c r="A70" s="1">
        <v>37253</v>
      </c>
      <c r="B70" s="2">
        <f t="shared" ca="1" si="19"/>
        <v>-4633</v>
      </c>
      <c r="C70" s="9">
        <f t="shared" si="8"/>
        <v>3.5</v>
      </c>
      <c r="D70" s="10">
        <f>$F$9</f>
        <v>0.55000000000000004</v>
      </c>
      <c r="E70" s="9">
        <f>$E$9</f>
        <v>2.8675000000000002</v>
      </c>
      <c r="F70" s="3" t="str">
        <f t="shared" si="9"/>
        <v>P</v>
      </c>
      <c r="G70" s="9" t="e">
        <f ca="1">_xll.EURO(E70,C70,0,0,D70,B70,IF(F70="P",0,1),0)</f>
        <v>#NAME?</v>
      </c>
      <c r="H70" s="1">
        <f t="shared" si="10"/>
        <v>37261</v>
      </c>
      <c r="I70" s="37">
        <f t="shared" si="18"/>
        <v>4.1700000000000001E-2</v>
      </c>
      <c r="J70" s="20">
        <f t="shared" ca="1" si="20"/>
        <v>1.6864055766148878</v>
      </c>
      <c r="K70" s="8">
        <f t="shared" si="17"/>
        <v>158947.36842105264</v>
      </c>
      <c r="L70" s="8">
        <f t="shared" ca="1" si="21"/>
        <v>268049.72849352431</v>
      </c>
      <c r="M70" s="8" t="e">
        <f t="shared" ca="1" si="22"/>
        <v>#NAME?</v>
      </c>
    </row>
    <row r="71" spans="1:13" ht="14.25" x14ac:dyDescent="0.2">
      <c r="A71" s="1">
        <v>37256</v>
      </c>
      <c r="B71" s="2">
        <f t="shared" ca="1" si="19"/>
        <v>-4630</v>
      </c>
      <c r="C71" s="9">
        <f t="shared" si="8"/>
        <v>3.5</v>
      </c>
      <c r="D71" s="10">
        <f>$F$9</f>
        <v>0.55000000000000004</v>
      </c>
      <c r="E71" s="9">
        <f>$E$9</f>
        <v>2.8675000000000002</v>
      </c>
      <c r="F71" s="3" t="str">
        <f t="shared" si="9"/>
        <v>P</v>
      </c>
      <c r="G71" s="9" t="e">
        <f ca="1">_xll.EURO(E71,C71,0,0,D71,B71,IF(F71="P",0,1),0)</f>
        <v>#NAME?</v>
      </c>
      <c r="H71" s="1">
        <f t="shared" si="10"/>
        <v>37261</v>
      </c>
      <c r="I71" s="37">
        <f t="shared" si="18"/>
        <v>4.1700000000000001E-2</v>
      </c>
      <c r="J71" s="20">
        <f t="shared" ca="1" si="20"/>
        <v>1.6864055766148878</v>
      </c>
      <c r="K71" s="8">
        <f t="shared" si="17"/>
        <v>158947.36842105264</v>
      </c>
      <c r="L71" s="8">
        <f t="shared" ca="1" si="21"/>
        <v>268049.72849352431</v>
      </c>
      <c r="M71" s="8" t="e">
        <f t="shared" ca="1" si="22"/>
        <v>#NAME?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selection activeCell="H6" sqref="H6:H8"/>
    </sheetView>
  </sheetViews>
  <sheetFormatPr defaultRowHeight="12.75" x14ac:dyDescent="0.2"/>
  <cols>
    <col min="1" max="1" width="12.28515625" customWidth="1"/>
    <col min="3" max="3" width="11.28515625" bestFit="1" customWidth="1"/>
    <col min="10" max="10" width="12" customWidth="1"/>
    <col min="11" max="11" width="11.28515625" bestFit="1" customWidth="1"/>
    <col min="12" max="12" width="11" bestFit="1" customWidth="1"/>
    <col min="13" max="13" width="11.28515625" bestFit="1" customWidth="1"/>
  </cols>
  <sheetData>
    <row r="1" spans="1:13" x14ac:dyDescent="0.2">
      <c r="A1" s="12" t="s">
        <v>0</v>
      </c>
    </row>
    <row r="2" spans="1:13" x14ac:dyDescent="0.2">
      <c r="A2" s="16">
        <f ca="1">TODAY()</f>
        <v>41886</v>
      </c>
    </row>
    <row r="3" spans="1:13" x14ac:dyDescent="0.2">
      <c r="A3" s="1"/>
    </row>
    <row r="4" spans="1:13" s="5" customFormat="1" x14ac:dyDescent="0.2">
      <c r="A4" s="4"/>
      <c r="E4" s="5" t="s">
        <v>8</v>
      </c>
      <c r="F4" s="5" t="s">
        <v>8</v>
      </c>
      <c r="G4" s="5" t="s">
        <v>10</v>
      </c>
      <c r="J4" s="6" t="s">
        <v>24</v>
      </c>
    </row>
    <row r="5" spans="1:13" s="6" customFormat="1" x14ac:dyDescent="0.2">
      <c r="A5" s="6" t="s">
        <v>12</v>
      </c>
      <c r="C5" s="6" t="s">
        <v>1</v>
      </c>
      <c r="E5" s="6" t="s">
        <v>4</v>
      </c>
      <c r="F5" s="6" t="s">
        <v>9</v>
      </c>
      <c r="G5" s="6" t="s">
        <v>11</v>
      </c>
      <c r="H5" s="6" t="s">
        <v>44</v>
      </c>
      <c r="J5" s="18" t="e">
        <f ca="1">J8/K11</f>
        <v>#NAME?</v>
      </c>
    </row>
    <row r="6" spans="1:13" x14ac:dyDescent="0.2">
      <c r="A6" s="3">
        <f>COUNT(A14:A31)</f>
        <v>18</v>
      </c>
      <c r="B6" s="7">
        <v>37165</v>
      </c>
      <c r="C6" s="15">
        <v>2330323</v>
      </c>
      <c r="D6" s="7">
        <v>37196</v>
      </c>
      <c r="E6" s="14">
        <v>2.27</v>
      </c>
      <c r="F6" s="13">
        <v>0.7</v>
      </c>
      <c r="G6" s="36">
        <v>2.76E-2</v>
      </c>
      <c r="H6" s="36">
        <v>1.4999999999999999E-2</v>
      </c>
    </row>
    <row r="7" spans="1:13" x14ac:dyDescent="0.2">
      <c r="A7" s="3">
        <f>COUNT(A32:A52)</f>
        <v>21</v>
      </c>
      <c r="B7" s="7">
        <v>37196</v>
      </c>
      <c r="C7" s="15">
        <v>3020000</v>
      </c>
      <c r="D7" s="7">
        <v>37226</v>
      </c>
      <c r="E7" s="14">
        <v>2.6524999999999999</v>
      </c>
      <c r="F7" s="13">
        <v>0.6</v>
      </c>
      <c r="G7" s="36">
        <v>2.69E-2</v>
      </c>
      <c r="H7" s="36">
        <v>1.4999999999999999E-2</v>
      </c>
      <c r="J7" s="6" t="s">
        <v>25</v>
      </c>
    </row>
    <row r="8" spans="1:13" ht="13.5" thickBot="1" x14ac:dyDescent="0.25">
      <c r="A8" s="3">
        <f>COUNT(A53:A71)</f>
        <v>19</v>
      </c>
      <c r="B8" s="7">
        <v>37226</v>
      </c>
      <c r="C8" s="23">
        <v>3020000</v>
      </c>
      <c r="D8" s="7">
        <v>37257</v>
      </c>
      <c r="E8" s="14">
        <v>2.8650000000000002</v>
      </c>
      <c r="F8" s="13">
        <v>0.56999999999999995</v>
      </c>
      <c r="G8" s="36">
        <v>2.6700000000000002E-2</v>
      </c>
      <c r="H8" s="36">
        <v>1.4999999999999999E-2</v>
      </c>
      <c r="J8" s="19" t="e">
        <f ca="1">SUM(M14:M71)</f>
        <v>#NAME?</v>
      </c>
    </row>
    <row r="9" spans="1:13" ht="13.5" thickBot="1" x14ac:dyDescent="0.25">
      <c r="A9" s="3"/>
      <c r="B9" s="7" t="s">
        <v>28</v>
      </c>
      <c r="C9" s="24">
        <f>SUM(C6:C8)</f>
        <v>8370323</v>
      </c>
      <c r="D9" s="7">
        <v>37288</v>
      </c>
      <c r="E9" s="14">
        <v>2.8675000000000002</v>
      </c>
      <c r="F9" s="13">
        <v>0.55000000000000004</v>
      </c>
    </row>
    <row r="10" spans="1:13" ht="13.5" thickTop="1" x14ac:dyDescent="0.2">
      <c r="B10" s="1"/>
    </row>
    <row r="11" spans="1:13" x14ac:dyDescent="0.2">
      <c r="B11" s="1"/>
      <c r="D11" s="7"/>
      <c r="K11" s="25">
        <f>SUM(K14:K71)</f>
        <v>8370323.0000000037</v>
      </c>
      <c r="L11" s="25">
        <f ca="1">SUM(L14:L71)</f>
        <v>14218591.804107383</v>
      </c>
    </row>
    <row r="12" spans="1:13" s="5" customFormat="1" x14ac:dyDescent="0.2">
      <c r="A12" s="5" t="s">
        <v>13</v>
      </c>
      <c r="B12" s="5" t="s">
        <v>6</v>
      </c>
      <c r="F12" s="5" t="s">
        <v>15</v>
      </c>
      <c r="G12" s="5" t="s">
        <v>13</v>
      </c>
      <c r="H12" s="5" t="s">
        <v>18</v>
      </c>
      <c r="I12" s="5" t="s">
        <v>10</v>
      </c>
      <c r="J12" s="5" t="s">
        <v>20</v>
      </c>
      <c r="K12" s="5" t="s">
        <v>26</v>
      </c>
      <c r="L12" s="5" t="s">
        <v>22</v>
      </c>
      <c r="M12" s="5" t="s">
        <v>22</v>
      </c>
    </row>
    <row r="13" spans="1:13" s="6" customFormat="1" x14ac:dyDescent="0.2">
      <c r="A13" s="6" t="s">
        <v>27</v>
      </c>
      <c r="B13" s="6" t="s">
        <v>7</v>
      </c>
      <c r="C13" s="6" t="s">
        <v>2</v>
      </c>
      <c r="D13" s="6" t="s">
        <v>3</v>
      </c>
      <c r="E13" s="6" t="s">
        <v>5</v>
      </c>
      <c r="F13" s="6" t="s">
        <v>16</v>
      </c>
      <c r="G13" s="6" t="s">
        <v>14</v>
      </c>
      <c r="H13" s="6" t="s">
        <v>19</v>
      </c>
      <c r="I13" s="6" t="s">
        <v>11</v>
      </c>
      <c r="J13" s="6" t="s">
        <v>21</v>
      </c>
      <c r="K13" s="6" t="s">
        <v>1</v>
      </c>
      <c r="L13" s="6" t="s">
        <v>1</v>
      </c>
      <c r="M13" s="6" t="s">
        <v>23</v>
      </c>
    </row>
    <row r="14" spans="1:13" ht="14.25" x14ac:dyDescent="0.2">
      <c r="A14" s="1">
        <v>37172</v>
      </c>
      <c r="B14" s="2">
        <f t="shared" ref="B14:B45" ca="1" si="0">A14-$A$2</f>
        <v>-4714</v>
      </c>
      <c r="C14" s="14">
        <v>3.25</v>
      </c>
      <c r="D14" s="10">
        <f t="shared" ref="D14:D28" si="1">$F$6</f>
        <v>0.7</v>
      </c>
      <c r="E14" s="9">
        <f t="shared" ref="E14:E28" si="2">$E$6</f>
        <v>2.27</v>
      </c>
      <c r="F14" s="21" t="s">
        <v>17</v>
      </c>
      <c r="G14" s="9" t="e">
        <f ca="1">_xll.EURO(E14,C14,0,0,D14,B14,IF(F14="P",0,1),0)</f>
        <v>#NAME?</v>
      </c>
      <c r="H14" s="16">
        <v>37200</v>
      </c>
      <c r="I14" s="37">
        <f t="shared" ref="I14:I31" si="3">$G$6+$H$6</f>
        <v>4.2599999999999999E-2</v>
      </c>
      <c r="J14" s="20">
        <f t="shared" ref="J14:J45" ca="1" si="4">1/((1+I14/2)^(2*((H14-$A$2)/365.25)))</f>
        <v>1.7173807978253433</v>
      </c>
      <c r="K14" s="8">
        <f t="shared" ref="K14:K31" si="5">$C$6/$A$6</f>
        <v>129462.38888888889</v>
      </c>
      <c r="L14" s="8">
        <f t="shared" ref="L14:L45" ca="1" si="6">K14*J14</f>
        <v>222336.22071837485</v>
      </c>
      <c r="M14" s="8" t="e">
        <f t="shared" ref="M14:M45" ca="1" si="7">L14*G14</f>
        <v>#NAME?</v>
      </c>
    </row>
    <row r="15" spans="1:13" ht="14.25" x14ac:dyDescent="0.2">
      <c r="A15" s="1">
        <v>37173</v>
      </c>
      <c r="B15" s="2">
        <f t="shared" ca="1" si="0"/>
        <v>-4713</v>
      </c>
      <c r="C15" s="9">
        <f t="shared" ref="C15:C46" si="8">C14</f>
        <v>3.25</v>
      </c>
      <c r="D15" s="10">
        <f t="shared" si="1"/>
        <v>0.7</v>
      </c>
      <c r="E15" s="9">
        <f t="shared" si="2"/>
        <v>2.27</v>
      </c>
      <c r="F15" s="3" t="str">
        <f t="shared" ref="F15:F46" si="9">F14</f>
        <v>P</v>
      </c>
      <c r="G15" s="9" t="e">
        <f ca="1">_xll.EURO(E15,C15,0,0,D15,B15,IF(F15="P",0,1),0)</f>
        <v>#NAME?</v>
      </c>
      <c r="H15" s="1">
        <f t="shared" ref="H15:H31" si="10">H14</f>
        <v>37200</v>
      </c>
      <c r="I15" s="37">
        <f t="shared" si="3"/>
        <v>4.2599999999999999E-2</v>
      </c>
      <c r="J15" s="20">
        <f t="shared" ca="1" si="4"/>
        <v>1.7173807978253433</v>
      </c>
      <c r="K15" s="8">
        <f t="shared" si="5"/>
        <v>129462.38888888889</v>
      </c>
      <c r="L15" s="8">
        <f t="shared" ca="1" si="6"/>
        <v>222336.22071837485</v>
      </c>
      <c r="M15" s="8" t="e">
        <f t="shared" ca="1" si="7"/>
        <v>#NAME?</v>
      </c>
    </row>
    <row r="16" spans="1:13" ht="14.25" x14ac:dyDescent="0.2">
      <c r="A16" s="1">
        <v>37174</v>
      </c>
      <c r="B16" s="2">
        <f t="shared" ca="1" si="0"/>
        <v>-4712</v>
      </c>
      <c r="C16" s="9">
        <f t="shared" si="8"/>
        <v>3.25</v>
      </c>
      <c r="D16" s="10">
        <f t="shared" si="1"/>
        <v>0.7</v>
      </c>
      <c r="E16" s="9">
        <f t="shared" si="2"/>
        <v>2.27</v>
      </c>
      <c r="F16" s="3" t="str">
        <f t="shared" si="9"/>
        <v>P</v>
      </c>
      <c r="G16" s="9" t="e">
        <f ca="1">_xll.EURO(E16,C16,0,0,D16,B16,IF(F16="P",0,1),0)</f>
        <v>#NAME?</v>
      </c>
      <c r="H16" s="1">
        <f t="shared" si="10"/>
        <v>37200</v>
      </c>
      <c r="I16" s="37">
        <f t="shared" si="3"/>
        <v>4.2599999999999999E-2</v>
      </c>
      <c r="J16" s="20">
        <f t="shared" ca="1" si="4"/>
        <v>1.7173807978253433</v>
      </c>
      <c r="K16" s="8">
        <f t="shared" si="5"/>
        <v>129462.38888888889</v>
      </c>
      <c r="L16" s="8">
        <f t="shared" ca="1" si="6"/>
        <v>222336.22071837485</v>
      </c>
      <c r="M16" s="8" t="e">
        <f t="shared" ca="1" si="7"/>
        <v>#NAME?</v>
      </c>
    </row>
    <row r="17" spans="1:13" ht="14.25" x14ac:dyDescent="0.2">
      <c r="A17" s="1">
        <v>37175</v>
      </c>
      <c r="B17" s="2">
        <f t="shared" ca="1" si="0"/>
        <v>-4711</v>
      </c>
      <c r="C17" s="9">
        <f t="shared" si="8"/>
        <v>3.25</v>
      </c>
      <c r="D17" s="10">
        <f t="shared" si="1"/>
        <v>0.7</v>
      </c>
      <c r="E17" s="9">
        <f t="shared" si="2"/>
        <v>2.27</v>
      </c>
      <c r="F17" s="3" t="str">
        <f t="shared" si="9"/>
        <v>P</v>
      </c>
      <c r="G17" s="9" t="e">
        <f ca="1">_xll.EURO(E17,C17,0,0,D17,B17,IF(F17="P",0,1),0)</f>
        <v>#NAME?</v>
      </c>
      <c r="H17" s="1">
        <f t="shared" si="10"/>
        <v>37200</v>
      </c>
      <c r="I17" s="37">
        <f t="shared" si="3"/>
        <v>4.2599999999999999E-2</v>
      </c>
      <c r="J17" s="20">
        <f t="shared" ca="1" si="4"/>
        <v>1.7173807978253433</v>
      </c>
      <c r="K17" s="8">
        <f t="shared" si="5"/>
        <v>129462.38888888889</v>
      </c>
      <c r="L17" s="8">
        <f t="shared" ca="1" si="6"/>
        <v>222336.22071837485</v>
      </c>
      <c r="M17" s="8" t="e">
        <f t="shared" ca="1" si="7"/>
        <v>#NAME?</v>
      </c>
    </row>
    <row r="18" spans="1:13" ht="14.25" x14ac:dyDescent="0.2">
      <c r="A18" s="1">
        <v>37176</v>
      </c>
      <c r="B18" s="2">
        <f t="shared" ca="1" si="0"/>
        <v>-4710</v>
      </c>
      <c r="C18" s="9">
        <f t="shared" si="8"/>
        <v>3.25</v>
      </c>
      <c r="D18" s="10">
        <f t="shared" si="1"/>
        <v>0.7</v>
      </c>
      <c r="E18" s="9">
        <f t="shared" si="2"/>
        <v>2.27</v>
      </c>
      <c r="F18" s="3" t="str">
        <f t="shared" si="9"/>
        <v>P</v>
      </c>
      <c r="G18" s="9" t="e">
        <f ca="1">_xll.EURO(E18,C18,0,0,D18,B18,IF(F18="P",0,1),0)</f>
        <v>#NAME?</v>
      </c>
      <c r="H18" s="1">
        <f t="shared" si="10"/>
        <v>37200</v>
      </c>
      <c r="I18" s="37">
        <f t="shared" si="3"/>
        <v>4.2599999999999999E-2</v>
      </c>
      <c r="J18" s="20">
        <f t="shared" ca="1" si="4"/>
        <v>1.7173807978253433</v>
      </c>
      <c r="K18" s="8">
        <f t="shared" si="5"/>
        <v>129462.38888888889</v>
      </c>
      <c r="L18" s="8">
        <f t="shared" ca="1" si="6"/>
        <v>222336.22071837485</v>
      </c>
      <c r="M18" s="8" t="e">
        <f t="shared" ca="1" si="7"/>
        <v>#NAME?</v>
      </c>
    </row>
    <row r="19" spans="1:13" ht="14.25" x14ac:dyDescent="0.2">
      <c r="A19" s="1">
        <v>37179</v>
      </c>
      <c r="B19" s="2">
        <f t="shared" ca="1" si="0"/>
        <v>-4707</v>
      </c>
      <c r="C19" s="9">
        <f t="shared" si="8"/>
        <v>3.25</v>
      </c>
      <c r="D19" s="10">
        <f t="shared" si="1"/>
        <v>0.7</v>
      </c>
      <c r="E19" s="9">
        <f t="shared" si="2"/>
        <v>2.27</v>
      </c>
      <c r="F19" s="3" t="str">
        <f t="shared" si="9"/>
        <v>P</v>
      </c>
      <c r="G19" s="9" t="e">
        <f ca="1">_xll.EURO(E19,C19,0,0,D19,B19,IF(F19="P",0,1),0)</f>
        <v>#NAME?</v>
      </c>
      <c r="H19" s="1">
        <f t="shared" si="10"/>
        <v>37200</v>
      </c>
      <c r="I19" s="37">
        <f t="shared" si="3"/>
        <v>4.2599999999999999E-2</v>
      </c>
      <c r="J19" s="20">
        <f t="shared" ca="1" si="4"/>
        <v>1.7173807978253433</v>
      </c>
      <c r="K19" s="8">
        <f t="shared" si="5"/>
        <v>129462.38888888889</v>
      </c>
      <c r="L19" s="8">
        <f t="shared" ca="1" si="6"/>
        <v>222336.22071837485</v>
      </c>
      <c r="M19" s="8" t="e">
        <f t="shared" ca="1" si="7"/>
        <v>#NAME?</v>
      </c>
    </row>
    <row r="20" spans="1:13" ht="14.25" x14ac:dyDescent="0.2">
      <c r="A20" s="1">
        <v>37180</v>
      </c>
      <c r="B20" s="2">
        <f t="shared" ca="1" si="0"/>
        <v>-4706</v>
      </c>
      <c r="C20" s="9">
        <f t="shared" si="8"/>
        <v>3.25</v>
      </c>
      <c r="D20" s="10">
        <f t="shared" si="1"/>
        <v>0.7</v>
      </c>
      <c r="E20" s="9">
        <f t="shared" si="2"/>
        <v>2.27</v>
      </c>
      <c r="F20" s="3" t="str">
        <f t="shared" si="9"/>
        <v>P</v>
      </c>
      <c r="G20" s="9" t="e">
        <f ca="1">_xll.EURO(E20,C20,0,0,D20,B20,IF(F20="P",0,1),0)</f>
        <v>#NAME?</v>
      </c>
      <c r="H20" s="1">
        <f t="shared" si="10"/>
        <v>37200</v>
      </c>
      <c r="I20" s="37">
        <f t="shared" si="3"/>
        <v>4.2599999999999999E-2</v>
      </c>
      <c r="J20" s="20">
        <f t="shared" ca="1" si="4"/>
        <v>1.7173807978253433</v>
      </c>
      <c r="K20" s="8">
        <f t="shared" si="5"/>
        <v>129462.38888888889</v>
      </c>
      <c r="L20" s="8">
        <f t="shared" ca="1" si="6"/>
        <v>222336.22071837485</v>
      </c>
      <c r="M20" s="8" t="e">
        <f t="shared" ca="1" si="7"/>
        <v>#NAME?</v>
      </c>
    </row>
    <row r="21" spans="1:13" ht="14.25" x14ac:dyDescent="0.2">
      <c r="A21" s="1">
        <v>37181</v>
      </c>
      <c r="B21" s="2">
        <f t="shared" ca="1" si="0"/>
        <v>-4705</v>
      </c>
      <c r="C21" s="9">
        <f t="shared" si="8"/>
        <v>3.25</v>
      </c>
      <c r="D21" s="10">
        <f t="shared" si="1"/>
        <v>0.7</v>
      </c>
      <c r="E21" s="9">
        <f t="shared" si="2"/>
        <v>2.27</v>
      </c>
      <c r="F21" s="3" t="str">
        <f t="shared" si="9"/>
        <v>P</v>
      </c>
      <c r="G21" s="9" t="e">
        <f ca="1">_xll.EURO(E21,C21,0,0,D21,B21,IF(F21="P",0,1),0)</f>
        <v>#NAME?</v>
      </c>
      <c r="H21" s="1">
        <f t="shared" si="10"/>
        <v>37200</v>
      </c>
      <c r="I21" s="37">
        <f t="shared" si="3"/>
        <v>4.2599999999999999E-2</v>
      </c>
      <c r="J21" s="20">
        <f t="shared" ca="1" si="4"/>
        <v>1.7173807978253433</v>
      </c>
      <c r="K21" s="8">
        <f t="shared" si="5"/>
        <v>129462.38888888889</v>
      </c>
      <c r="L21" s="8">
        <f t="shared" ca="1" si="6"/>
        <v>222336.22071837485</v>
      </c>
      <c r="M21" s="8" t="e">
        <f t="shared" ca="1" si="7"/>
        <v>#NAME?</v>
      </c>
    </row>
    <row r="22" spans="1:13" ht="14.25" x14ac:dyDescent="0.2">
      <c r="A22" s="1">
        <v>37182</v>
      </c>
      <c r="B22" s="2">
        <f t="shared" ca="1" si="0"/>
        <v>-4704</v>
      </c>
      <c r="C22" s="9">
        <f t="shared" si="8"/>
        <v>3.25</v>
      </c>
      <c r="D22" s="10">
        <f t="shared" si="1"/>
        <v>0.7</v>
      </c>
      <c r="E22" s="9">
        <f t="shared" si="2"/>
        <v>2.27</v>
      </c>
      <c r="F22" s="3" t="str">
        <f t="shared" si="9"/>
        <v>P</v>
      </c>
      <c r="G22" s="9" t="e">
        <f ca="1">_xll.EURO(E22,C22,0,0,D22,B22,IF(F22="P",0,1),0)</f>
        <v>#NAME?</v>
      </c>
      <c r="H22" s="1">
        <f t="shared" si="10"/>
        <v>37200</v>
      </c>
      <c r="I22" s="37">
        <f t="shared" si="3"/>
        <v>4.2599999999999999E-2</v>
      </c>
      <c r="J22" s="20">
        <f t="shared" ca="1" si="4"/>
        <v>1.7173807978253433</v>
      </c>
      <c r="K22" s="8">
        <f t="shared" si="5"/>
        <v>129462.38888888889</v>
      </c>
      <c r="L22" s="8">
        <f t="shared" ca="1" si="6"/>
        <v>222336.22071837485</v>
      </c>
      <c r="M22" s="8" t="e">
        <f t="shared" ca="1" si="7"/>
        <v>#NAME?</v>
      </c>
    </row>
    <row r="23" spans="1:13" ht="14.25" x14ac:dyDescent="0.2">
      <c r="A23" s="1">
        <v>37183</v>
      </c>
      <c r="B23" s="2">
        <f t="shared" ca="1" si="0"/>
        <v>-4703</v>
      </c>
      <c r="C23" s="9">
        <f t="shared" si="8"/>
        <v>3.25</v>
      </c>
      <c r="D23" s="10">
        <f t="shared" si="1"/>
        <v>0.7</v>
      </c>
      <c r="E23" s="9">
        <f t="shared" si="2"/>
        <v>2.27</v>
      </c>
      <c r="F23" s="3" t="str">
        <f t="shared" si="9"/>
        <v>P</v>
      </c>
      <c r="G23" s="9" t="e">
        <f ca="1">_xll.EURO(E23,C23,0,0,D23,B23,IF(F23="P",0,1),0)</f>
        <v>#NAME?</v>
      </c>
      <c r="H23" s="1">
        <f t="shared" si="10"/>
        <v>37200</v>
      </c>
      <c r="I23" s="37">
        <f t="shared" si="3"/>
        <v>4.2599999999999999E-2</v>
      </c>
      <c r="J23" s="20">
        <f t="shared" ca="1" si="4"/>
        <v>1.7173807978253433</v>
      </c>
      <c r="K23" s="8">
        <f t="shared" si="5"/>
        <v>129462.38888888889</v>
      </c>
      <c r="L23" s="8">
        <f t="shared" ca="1" si="6"/>
        <v>222336.22071837485</v>
      </c>
      <c r="M23" s="8" t="e">
        <f t="shared" ca="1" si="7"/>
        <v>#NAME?</v>
      </c>
    </row>
    <row r="24" spans="1:13" ht="14.25" x14ac:dyDescent="0.2">
      <c r="A24" s="1">
        <v>37186</v>
      </c>
      <c r="B24" s="2">
        <f t="shared" ca="1" si="0"/>
        <v>-4700</v>
      </c>
      <c r="C24" s="9">
        <f t="shared" si="8"/>
        <v>3.25</v>
      </c>
      <c r="D24" s="10">
        <f t="shared" si="1"/>
        <v>0.7</v>
      </c>
      <c r="E24" s="9">
        <f t="shared" si="2"/>
        <v>2.27</v>
      </c>
      <c r="F24" s="3" t="str">
        <f t="shared" si="9"/>
        <v>P</v>
      </c>
      <c r="G24" s="9" t="e">
        <f ca="1">_xll.EURO(E24,C24,0,0,D24,B24,IF(F24="P",0,1),0)</f>
        <v>#NAME?</v>
      </c>
      <c r="H24" s="1">
        <f t="shared" si="10"/>
        <v>37200</v>
      </c>
      <c r="I24" s="37">
        <f t="shared" si="3"/>
        <v>4.2599999999999999E-2</v>
      </c>
      <c r="J24" s="20">
        <f t="shared" ca="1" si="4"/>
        <v>1.7173807978253433</v>
      </c>
      <c r="K24" s="8">
        <f t="shared" si="5"/>
        <v>129462.38888888889</v>
      </c>
      <c r="L24" s="8">
        <f t="shared" ca="1" si="6"/>
        <v>222336.22071837485</v>
      </c>
      <c r="M24" s="8" t="e">
        <f t="shared" ca="1" si="7"/>
        <v>#NAME?</v>
      </c>
    </row>
    <row r="25" spans="1:13" ht="14.25" x14ac:dyDescent="0.2">
      <c r="A25" s="1">
        <v>37187</v>
      </c>
      <c r="B25" s="2">
        <f t="shared" ca="1" si="0"/>
        <v>-4699</v>
      </c>
      <c r="C25" s="9">
        <f t="shared" si="8"/>
        <v>3.25</v>
      </c>
      <c r="D25" s="10">
        <f t="shared" si="1"/>
        <v>0.7</v>
      </c>
      <c r="E25" s="9">
        <f t="shared" si="2"/>
        <v>2.27</v>
      </c>
      <c r="F25" s="3" t="str">
        <f t="shared" si="9"/>
        <v>P</v>
      </c>
      <c r="G25" s="9" t="e">
        <f ca="1">_xll.EURO(E25,C25,0,0,D25,B25,IF(F25="P",0,1),0)</f>
        <v>#NAME?</v>
      </c>
      <c r="H25" s="1">
        <f t="shared" si="10"/>
        <v>37200</v>
      </c>
      <c r="I25" s="37">
        <f t="shared" si="3"/>
        <v>4.2599999999999999E-2</v>
      </c>
      <c r="J25" s="20">
        <f t="shared" ca="1" si="4"/>
        <v>1.7173807978253433</v>
      </c>
      <c r="K25" s="8">
        <f t="shared" si="5"/>
        <v>129462.38888888889</v>
      </c>
      <c r="L25" s="8">
        <f t="shared" ca="1" si="6"/>
        <v>222336.22071837485</v>
      </c>
      <c r="M25" s="8" t="e">
        <f t="shared" ca="1" si="7"/>
        <v>#NAME?</v>
      </c>
    </row>
    <row r="26" spans="1:13" ht="14.25" x14ac:dyDescent="0.2">
      <c r="A26" s="1">
        <v>37188</v>
      </c>
      <c r="B26" s="2">
        <f t="shared" ca="1" si="0"/>
        <v>-4698</v>
      </c>
      <c r="C26" s="9">
        <f t="shared" si="8"/>
        <v>3.25</v>
      </c>
      <c r="D26" s="10">
        <f t="shared" si="1"/>
        <v>0.7</v>
      </c>
      <c r="E26" s="9">
        <f t="shared" si="2"/>
        <v>2.27</v>
      </c>
      <c r="F26" s="3" t="str">
        <f t="shared" si="9"/>
        <v>P</v>
      </c>
      <c r="G26" s="9" t="e">
        <f ca="1">_xll.EURO(E26,C26,0,0,D26,B26,IF(F26="P",0,1),0)</f>
        <v>#NAME?</v>
      </c>
      <c r="H26" s="1">
        <f t="shared" si="10"/>
        <v>37200</v>
      </c>
      <c r="I26" s="37">
        <f t="shared" si="3"/>
        <v>4.2599999999999999E-2</v>
      </c>
      <c r="J26" s="20">
        <f t="shared" ca="1" si="4"/>
        <v>1.7173807978253433</v>
      </c>
      <c r="K26" s="8">
        <f t="shared" si="5"/>
        <v>129462.38888888889</v>
      </c>
      <c r="L26" s="8">
        <f t="shared" ca="1" si="6"/>
        <v>222336.22071837485</v>
      </c>
      <c r="M26" s="8" t="e">
        <f t="shared" ca="1" si="7"/>
        <v>#NAME?</v>
      </c>
    </row>
    <row r="27" spans="1:13" ht="14.25" x14ac:dyDescent="0.2">
      <c r="A27" s="1">
        <v>37189</v>
      </c>
      <c r="B27" s="2">
        <f t="shared" ca="1" si="0"/>
        <v>-4697</v>
      </c>
      <c r="C27" s="9">
        <f t="shared" si="8"/>
        <v>3.25</v>
      </c>
      <c r="D27" s="10">
        <f t="shared" si="1"/>
        <v>0.7</v>
      </c>
      <c r="E27" s="9">
        <f t="shared" si="2"/>
        <v>2.27</v>
      </c>
      <c r="F27" s="3" t="str">
        <f t="shared" si="9"/>
        <v>P</v>
      </c>
      <c r="G27" s="9" t="e">
        <f ca="1">_xll.EURO(E27,C27,0,0,D27,B27,IF(F27="P",0,1),0)</f>
        <v>#NAME?</v>
      </c>
      <c r="H27" s="1">
        <f t="shared" si="10"/>
        <v>37200</v>
      </c>
      <c r="I27" s="37">
        <f t="shared" si="3"/>
        <v>4.2599999999999999E-2</v>
      </c>
      <c r="J27" s="20">
        <f t="shared" ca="1" si="4"/>
        <v>1.7173807978253433</v>
      </c>
      <c r="K27" s="8">
        <f t="shared" si="5"/>
        <v>129462.38888888889</v>
      </c>
      <c r="L27" s="8">
        <f t="shared" ca="1" si="6"/>
        <v>222336.22071837485</v>
      </c>
      <c r="M27" s="8" t="e">
        <f t="shared" ca="1" si="7"/>
        <v>#NAME?</v>
      </c>
    </row>
    <row r="28" spans="1:13" ht="14.25" x14ac:dyDescent="0.2">
      <c r="A28" s="11">
        <v>37190</v>
      </c>
      <c r="B28" s="2">
        <f t="shared" ca="1" si="0"/>
        <v>-4696</v>
      </c>
      <c r="C28" s="9">
        <f t="shared" si="8"/>
        <v>3.25</v>
      </c>
      <c r="D28" s="10">
        <f t="shared" si="1"/>
        <v>0.7</v>
      </c>
      <c r="E28" s="9">
        <f t="shared" si="2"/>
        <v>2.27</v>
      </c>
      <c r="F28" s="3" t="str">
        <f t="shared" si="9"/>
        <v>P</v>
      </c>
      <c r="G28" s="9" t="e">
        <f ca="1">_xll.EURO(E28,C28,0,0,D28,B28,IF(F28="P",0,1),0)</f>
        <v>#NAME?</v>
      </c>
      <c r="H28" s="1">
        <f t="shared" si="10"/>
        <v>37200</v>
      </c>
      <c r="I28" s="37">
        <f t="shared" si="3"/>
        <v>4.2599999999999999E-2</v>
      </c>
      <c r="J28" s="20">
        <f t="shared" ca="1" si="4"/>
        <v>1.7173807978253433</v>
      </c>
      <c r="K28" s="8">
        <f t="shared" si="5"/>
        <v>129462.38888888889</v>
      </c>
      <c r="L28" s="8">
        <f t="shared" ca="1" si="6"/>
        <v>222336.22071837485</v>
      </c>
      <c r="M28" s="8" t="e">
        <f t="shared" ca="1" si="7"/>
        <v>#NAME?</v>
      </c>
    </row>
    <row r="29" spans="1:13" ht="14.25" x14ac:dyDescent="0.2">
      <c r="A29" s="1">
        <v>37193</v>
      </c>
      <c r="B29" s="2">
        <f t="shared" ca="1" si="0"/>
        <v>-4693</v>
      </c>
      <c r="C29" s="9">
        <f t="shared" si="8"/>
        <v>3.25</v>
      </c>
      <c r="D29" s="10">
        <f t="shared" ref="D29:D49" si="11">$F$7</f>
        <v>0.6</v>
      </c>
      <c r="E29" s="9">
        <f t="shared" ref="E29:E49" si="12">$E$7</f>
        <v>2.6524999999999999</v>
      </c>
      <c r="F29" s="3" t="str">
        <f t="shared" si="9"/>
        <v>P</v>
      </c>
      <c r="G29" s="9" t="e">
        <f ca="1">_xll.EURO(E29,C29,0,0,D29,B29,IF(F29="P",0,1),0)</f>
        <v>#NAME?</v>
      </c>
      <c r="H29" s="1">
        <f t="shared" si="10"/>
        <v>37200</v>
      </c>
      <c r="I29" s="37">
        <f t="shared" si="3"/>
        <v>4.2599999999999999E-2</v>
      </c>
      <c r="J29" s="20">
        <f t="shared" ca="1" si="4"/>
        <v>1.7173807978253433</v>
      </c>
      <c r="K29" s="8">
        <f t="shared" si="5"/>
        <v>129462.38888888889</v>
      </c>
      <c r="L29" s="8">
        <f t="shared" ca="1" si="6"/>
        <v>222336.22071837485</v>
      </c>
      <c r="M29" s="8" t="e">
        <f t="shared" ca="1" si="7"/>
        <v>#NAME?</v>
      </c>
    </row>
    <row r="30" spans="1:13" ht="14.25" x14ac:dyDescent="0.2">
      <c r="A30" s="1">
        <v>37194</v>
      </c>
      <c r="B30" s="2">
        <f t="shared" ca="1" si="0"/>
        <v>-4692</v>
      </c>
      <c r="C30" s="9">
        <f t="shared" si="8"/>
        <v>3.25</v>
      </c>
      <c r="D30" s="10">
        <f t="shared" si="11"/>
        <v>0.6</v>
      </c>
      <c r="E30" s="9">
        <f t="shared" si="12"/>
        <v>2.6524999999999999</v>
      </c>
      <c r="F30" s="3" t="str">
        <f t="shared" si="9"/>
        <v>P</v>
      </c>
      <c r="G30" s="9" t="e">
        <f ca="1">_xll.EURO(E30,C30,0,0,D30,B30,IF(F30="P",0,1),0)</f>
        <v>#NAME?</v>
      </c>
      <c r="H30" s="1">
        <f t="shared" si="10"/>
        <v>37200</v>
      </c>
      <c r="I30" s="37">
        <f t="shared" si="3"/>
        <v>4.2599999999999999E-2</v>
      </c>
      <c r="J30" s="20">
        <f t="shared" ca="1" si="4"/>
        <v>1.7173807978253433</v>
      </c>
      <c r="K30" s="8">
        <f t="shared" si="5"/>
        <v>129462.38888888889</v>
      </c>
      <c r="L30" s="8">
        <f t="shared" ca="1" si="6"/>
        <v>222336.22071837485</v>
      </c>
      <c r="M30" s="8" t="e">
        <f t="shared" ca="1" si="7"/>
        <v>#NAME?</v>
      </c>
    </row>
    <row r="31" spans="1:13" ht="14.25" x14ac:dyDescent="0.2">
      <c r="A31" s="1">
        <v>37195</v>
      </c>
      <c r="B31" s="2">
        <f t="shared" ca="1" si="0"/>
        <v>-4691</v>
      </c>
      <c r="C31" s="9">
        <f t="shared" si="8"/>
        <v>3.25</v>
      </c>
      <c r="D31" s="10">
        <f t="shared" si="11"/>
        <v>0.6</v>
      </c>
      <c r="E31" s="9">
        <f t="shared" si="12"/>
        <v>2.6524999999999999</v>
      </c>
      <c r="F31" s="3" t="str">
        <f t="shared" si="9"/>
        <v>P</v>
      </c>
      <c r="G31" s="9" t="e">
        <f ca="1">_xll.EURO(E31,C31,0,0,D31,B31,IF(F31="P",0,1),0)</f>
        <v>#NAME?</v>
      </c>
      <c r="H31" s="1">
        <f t="shared" si="10"/>
        <v>37200</v>
      </c>
      <c r="I31" s="37">
        <f t="shared" si="3"/>
        <v>4.2599999999999999E-2</v>
      </c>
      <c r="J31" s="20">
        <f t="shared" ca="1" si="4"/>
        <v>1.7173807978253433</v>
      </c>
      <c r="K31" s="8">
        <f t="shared" si="5"/>
        <v>129462.38888888889</v>
      </c>
      <c r="L31" s="8">
        <f t="shared" ca="1" si="6"/>
        <v>222336.22071837485</v>
      </c>
      <c r="M31" s="8" t="e">
        <f t="shared" ca="1" si="7"/>
        <v>#NAME?</v>
      </c>
    </row>
    <row r="32" spans="1:13" ht="14.25" x14ac:dyDescent="0.2">
      <c r="A32" s="1">
        <v>37196</v>
      </c>
      <c r="B32" s="2">
        <f t="shared" ca="1" si="0"/>
        <v>-4690</v>
      </c>
      <c r="C32" s="9">
        <f t="shared" si="8"/>
        <v>3.25</v>
      </c>
      <c r="D32" s="10">
        <f t="shared" si="11"/>
        <v>0.6</v>
      </c>
      <c r="E32" s="9">
        <f t="shared" si="12"/>
        <v>2.6524999999999999</v>
      </c>
      <c r="F32" s="3" t="str">
        <f t="shared" si="9"/>
        <v>P</v>
      </c>
      <c r="G32" s="9" t="e">
        <f ca="1">_xll.EURO(E32,C32,0,0,D32,B32,IF(F32="P",0,1),0)</f>
        <v>#NAME?</v>
      </c>
      <c r="H32" s="16">
        <v>37230</v>
      </c>
      <c r="I32" s="37">
        <f>$G$7+$H$7</f>
        <v>4.19E-2</v>
      </c>
      <c r="J32" s="20">
        <f t="shared" ca="1" si="4"/>
        <v>1.6965546323839953</v>
      </c>
      <c r="K32" s="8">
        <f t="shared" ref="K32:K52" si="13">$C$7/$A$7</f>
        <v>143809.52380952382</v>
      </c>
      <c r="L32" s="8">
        <f t="shared" ca="1" si="6"/>
        <v>243980.71379998411</v>
      </c>
      <c r="M32" s="8" t="e">
        <f t="shared" ca="1" si="7"/>
        <v>#NAME?</v>
      </c>
    </row>
    <row r="33" spans="1:13" ht="14.25" x14ac:dyDescent="0.2">
      <c r="A33" s="1">
        <v>37197</v>
      </c>
      <c r="B33" s="2">
        <f t="shared" ca="1" si="0"/>
        <v>-4689</v>
      </c>
      <c r="C33" s="9">
        <f t="shared" si="8"/>
        <v>3.25</v>
      </c>
      <c r="D33" s="10">
        <f t="shared" si="11"/>
        <v>0.6</v>
      </c>
      <c r="E33" s="9">
        <f t="shared" si="12"/>
        <v>2.6524999999999999</v>
      </c>
      <c r="F33" s="3" t="str">
        <f t="shared" si="9"/>
        <v>P</v>
      </c>
      <c r="G33" s="9" t="e">
        <f ca="1">_xll.EURO(E33,C33,0,0,D33,B33,IF(F33="P",0,1),0)</f>
        <v>#NAME?</v>
      </c>
      <c r="H33" s="1">
        <f t="shared" ref="H33:H52" si="14">H32</f>
        <v>37230</v>
      </c>
      <c r="I33" s="37">
        <f t="shared" ref="I33:I52" si="15">$G$7+$H$7</f>
        <v>4.19E-2</v>
      </c>
      <c r="J33" s="20">
        <f t="shared" ca="1" si="4"/>
        <v>1.6965546323839953</v>
      </c>
      <c r="K33" s="8">
        <f t="shared" si="13"/>
        <v>143809.52380952382</v>
      </c>
      <c r="L33" s="8">
        <f t="shared" ca="1" si="6"/>
        <v>243980.71379998411</v>
      </c>
      <c r="M33" s="8" t="e">
        <f t="shared" ca="1" si="7"/>
        <v>#NAME?</v>
      </c>
    </row>
    <row r="34" spans="1:13" ht="14.25" x14ac:dyDescent="0.2">
      <c r="A34" s="1">
        <v>37200</v>
      </c>
      <c r="B34" s="2">
        <f t="shared" ca="1" si="0"/>
        <v>-4686</v>
      </c>
      <c r="C34" s="9">
        <f t="shared" si="8"/>
        <v>3.25</v>
      </c>
      <c r="D34" s="10">
        <f t="shared" si="11"/>
        <v>0.6</v>
      </c>
      <c r="E34" s="9">
        <f t="shared" si="12"/>
        <v>2.6524999999999999</v>
      </c>
      <c r="F34" s="3" t="str">
        <f t="shared" si="9"/>
        <v>P</v>
      </c>
      <c r="G34" s="9" t="e">
        <f ca="1">_xll.EURO(E34,C34,0,0,D34,B34,IF(F34="P",0,1),0)</f>
        <v>#NAME?</v>
      </c>
      <c r="H34" s="1">
        <f t="shared" si="14"/>
        <v>37230</v>
      </c>
      <c r="I34" s="37">
        <f t="shared" si="15"/>
        <v>4.19E-2</v>
      </c>
      <c r="J34" s="20">
        <f t="shared" ca="1" si="4"/>
        <v>1.6965546323839953</v>
      </c>
      <c r="K34" s="8">
        <f t="shared" si="13"/>
        <v>143809.52380952382</v>
      </c>
      <c r="L34" s="8">
        <f t="shared" ca="1" si="6"/>
        <v>243980.71379998411</v>
      </c>
      <c r="M34" s="8" t="e">
        <f t="shared" ca="1" si="7"/>
        <v>#NAME?</v>
      </c>
    </row>
    <row r="35" spans="1:13" ht="14.25" x14ac:dyDescent="0.2">
      <c r="A35" s="1">
        <v>37201</v>
      </c>
      <c r="B35" s="2">
        <f t="shared" ca="1" si="0"/>
        <v>-4685</v>
      </c>
      <c r="C35" s="9">
        <f t="shared" si="8"/>
        <v>3.25</v>
      </c>
      <c r="D35" s="10">
        <f t="shared" si="11"/>
        <v>0.6</v>
      </c>
      <c r="E35" s="9">
        <f t="shared" si="12"/>
        <v>2.6524999999999999</v>
      </c>
      <c r="F35" s="3" t="str">
        <f t="shared" si="9"/>
        <v>P</v>
      </c>
      <c r="G35" s="9" t="e">
        <f ca="1">_xll.EURO(E35,C35,0,0,D35,B35,IF(F35="P",0,1),0)</f>
        <v>#NAME?</v>
      </c>
      <c r="H35" s="1">
        <f t="shared" si="14"/>
        <v>37230</v>
      </c>
      <c r="I35" s="37">
        <f t="shared" si="15"/>
        <v>4.19E-2</v>
      </c>
      <c r="J35" s="20">
        <f t="shared" ca="1" si="4"/>
        <v>1.6965546323839953</v>
      </c>
      <c r="K35" s="8">
        <f t="shared" si="13"/>
        <v>143809.52380952382</v>
      </c>
      <c r="L35" s="8">
        <f t="shared" ca="1" si="6"/>
        <v>243980.71379998411</v>
      </c>
      <c r="M35" s="8" t="e">
        <f t="shared" ca="1" si="7"/>
        <v>#NAME?</v>
      </c>
    </row>
    <row r="36" spans="1:13" ht="14.25" x14ac:dyDescent="0.2">
      <c r="A36" s="1">
        <v>37202</v>
      </c>
      <c r="B36" s="2">
        <f t="shared" ca="1" si="0"/>
        <v>-4684</v>
      </c>
      <c r="C36" s="9">
        <f t="shared" si="8"/>
        <v>3.25</v>
      </c>
      <c r="D36" s="10">
        <f t="shared" si="11"/>
        <v>0.6</v>
      </c>
      <c r="E36" s="9">
        <f t="shared" si="12"/>
        <v>2.6524999999999999</v>
      </c>
      <c r="F36" s="3" t="str">
        <f t="shared" si="9"/>
        <v>P</v>
      </c>
      <c r="G36" s="9" t="e">
        <f ca="1">_xll.EURO(E36,C36,0,0,D36,B36,IF(F36="P",0,1),0)</f>
        <v>#NAME?</v>
      </c>
      <c r="H36" s="1">
        <f t="shared" si="14"/>
        <v>37230</v>
      </c>
      <c r="I36" s="37">
        <f t="shared" si="15"/>
        <v>4.19E-2</v>
      </c>
      <c r="J36" s="20">
        <f t="shared" ca="1" si="4"/>
        <v>1.6965546323839953</v>
      </c>
      <c r="K36" s="8">
        <f t="shared" si="13"/>
        <v>143809.52380952382</v>
      </c>
      <c r="L36" s="8">
        <f t="shared" ca="1" si="6"/>
        <v>243980.71379998411</v>
      </c>
      <c r="M36" s="8" t="e">
        <f t="shared" ca="1" si="7"/>
        <v>#NAME?</v>
      </c>
    </row>
    <row r="37" spans="1:13" ht="14.25" x14ac:dyDescent="0.2">
      <c r="A37" s="1">
        <v>37203</v>
      </c>
      <c r="B37" s="2">
        <f t="shared" ca="1" si="0"/>
        <v>-4683</v>
      </c>
      <c r="C37" s="9">
        <f t="shared" si="8"/>
        <v>3.25</v>
      </c>
      <c r="D37" s="10">
        <f t="shared" si="11"/>
        <v>0.6</v>
      </c>
      <c r="E37" s="9">
        <f t="shared" si="12"/>
        <v>2.6524999999999999</v>
      </c>
      <c r="F37" s="3" t="str">
        <f t="shared" si="9"/>
        <v>P</v>
      </c>
      <c r="G37" s="9" t="e">
        <f ca="1">_xll.EURO(E37,C37,0,0,D37,B37,IF(F37="P",0,1),0)</f>
        <v>#NAME?</v>
      </c>
      <c r="H37" s="1">
        <f t="shared" si="14"/>
        <v>37230</v>
      </c>
      <c r="I37" s="37">
        <f t="shared" si="15"/>
        <v>4.19E-2</v>
      </c>
      <c r="J37" s="20">
        <f t="shared" ca="1" si="4"/>
        <v>1.6965546323839953</v>
      </c>
      <c r="K37" s="8">
        <f t="shared" si="13"/>
        <v>143809.52380952382</v>
      </c>
      <c r="L37" s="8">
        <f t="shared" ca="1" si="6"/>
        <v>243980.71379998411</v>
      </c>
      <c r="M37" s="8" t="e">
        <f t="shared" ca="1" si="7"/>
        <v>#NAME?</v>
      </c>
    </row>
    <row r="38" spans="1:13" ht="14.25" x14ac:dyDescent="0.2">
      <c r="A38" s="1">
        <v>37204</v>
      </c>
      <c r="B38" s="2">
        <f t="shared" ca="1" si="0"/>
        <v>-4682</v>
      </c>
      <c r="C38" s="9">
        <f t="shared" si="8"/>
        <v>3.25</v>
      </c>
      <c r="D38" s="10">
        <f t="shared" si="11"/>
        <v>0.6</v>
      </c>
      <c r="E38" s="9">
        <f t="shared" si="12"/>
        <v>2.6524999999999999</v>
      </c>
      <c r="F38" s="3" t="str">
        <f t="shared" si="9"/>
        <v>P</v>
      </c>
      <c r="G38" s="9" t="e">
        <f ca="1">_xll.EURO(E38,C38,0,0,D38,B38,IF(F38="P",0,1),0)</f>
        <v>#NAME?</v>
      </c>
      <c r="H38" s="1">
        <f t="shared" si="14"/>
        <v>37230</v>
      </c>
      <c r="I38" s="37">
        <f t="shared" si="15"/>
        <v>4.19E-2</v>
      </c>
      <c r="J38" s="20">
        <f t="shared" ca="1" si="4"/>
        <v>1.6965546323839953</v>
      </c>
      <c r="K38" s="8">
        <f t="shared" si="13"/>
        <v>143809.52380952382</v>
      </c>
      <c r="L38" s="8">
        <f t="shared" ca="1" si="6"/>
        <v>243980.71379998411</v>
      </c>
      <c r="M38" s="8" t="e">
        <f t="shared" ca="1" si="7"/>
        <v>#NAME?</v>
      </c>
    </row>
    <row r="39" spans="1:13" ht="14.25" x14ac:dyDescent="0.2">
      <c r="A39" s="1">
        <v>37207</v>
      </c>
      <c r="B39" s="2">
        <f t="shared" ca="1" si="0"/>
        <v>-4679</v>
      </c>
      <c r="C39" s="9">
        <f t="shared" si="8"/>
        <v>3.25</v>
      </c>
      <c r="D39" s="10">
        <f t="shared" si="11"/>
        <v>0.6</v>
      </c>
      <c r="E39" s="9">
        <f t="shared" si="12"/>
        <v>2.6524999999999999</v>
      </c>
      <c r="F39" s="3" t="str">
        <f t="shared" si="9"/>
        <v>P</v>
      </c>
      <c r="G39" s="9" t="e">
        <f ca="1">_xll.EURO(E39,C39,0,0,D39,B39,IF(F39="P",0,1),0)</f>
        <v>#NAME?</v>
      </c>
      <c r="H39" s="1">
        <f t="shared" si="14"/>
        <v>37230</v>
      </c>
      <c r="I39" s="37">
        <f t="shared" si="15"/>
        <v>4.19E-2</v>
      </c>
      <c r="J39" s="20">
        <f t="shared" ca="1" si="4"/>
        <v>1.6965546323839953</v>
      </c>
      <c r="K39" s="8">
        <f t="shared" si="13"/>
        <v>143809.52380952382</v>
      </c>
      <c r="L39" s="8">
        <f t="shared" ca="1" si="6"/>
        <v>243980.71379998411</v>
      </c>
      <c r="M39" s="8" t="e">
        <f t="shared" ca="1" si="7"/>
        <v>#NAME?</v>
      </c>
    </row>
    <row r="40" spans="1:13" ht="14.25" x14ac:dyDescent="0.2">
      <c r="A40" s="1">
        <v>37208</v>
      </c>
      <c r="B40" s="2">
        <f t="shared" ca="1" si="0"/>
        <v>-4678</v>
      </c>
      <c r="C40" s="9">
        <f t="shared" si="8"/>
        <v>3.25</v>
      </c>
      <c r="D40" s="10">
        <f t="shared" si="11"/>
        <v>0.6</v>
      </c>
      <c r="E40" s="9">
        <f t="shared" si="12"/>
        <v>2.6524999999999999</v>
      </c>
      <c r="F40" s="3" t="str">
        <f t="shared" si="9"/>
        <v>P</v>
      </c>
      <c r="G40" s="9" t="e">
        <f ca="1">_xll.EURO(E40,C40,0,0,D40,B40,IF(F40="P",0,1),0)</f>
        <v>#NAME?</v>
      </c>
      <c r="H40" s="1">
        <f t="shared" si="14"/>
        <v>37230</v>
      </c>
      <c r="I40" s="37">
        <f t="shared" si="15"/>
        <v>4.19E-2</v>
      </c>
      <c r="J40" s="20">
        <f t="shared" ca="1" si="4"/>
        <v>1.6965546323839953</v>
      </c>
      <c r="K40" s="8">
        <f t="shared" si="13"/>
        <v>143809.52380952382</v>
      </c>
      <c r="L40" s="8">
        <f t="shared" ca="1" si="6"/>
        <v>243980.71379998411</v>
      </c>
      <c r="M40" s="8" t="e">
        <f t="shared" ca="1" si="7"/>
        <v>#NAME?</v>
      </c>
    </row>
    <row r="41" spans="1:13" ht="14.25" x14ac:dyDescent="0.2">
      <c r="A41" s="1">
        <v>37209</v>
      </c>
      <c r="B41" s="2">
        <f t="shared" ca="1" si="0"/>
        <v>-4677</v>
      </c>
      <c r="C41" s="9">
        <f t="shared" si="8"/>
        <v>3.25</v>
      </c>
      <c r="D41" s="10">
        <f t="shared" si="11"/>
        <v>0.6</v>
      </c>
      <c r="E41" s="9">
        <f t="shared" si="12"/>
        <v>2.6524999999999999</v>
      </c>
      <c r="F41" s="3" t="str">
        <f t="shared" si="9"/>
        <v>P</v>
      </c>
      <c r="G41" s="9" t="e">
        <f ca="1">_xll.EURO(E41,C41,0,0,D41,B41,IF(F41="P",0,1),0)</f>
        <v>#NAME?</v>
      </c>
      <c r="H41" s="1">
        <f t="shared" si="14"/>
        <v>37230</v>
      </c>
      <c r="I41" s="37">
        <f t="shared" si="15"/>
        <v>4.19E-2</v>
      </c>
      <c r="J41" s="20">
        <f t="shared" ca="1" si="4"/>
        <v>1.6965546323839953</v>
      </c>
      <c r="K41" s="8">
        <f t="shared" si="13"/>
        <v>143809.52380952382</v>
      </c>
      <c r="L41" s="8">
        <f t="shared" ca="1" si="6"/>
        <v>243980.71379998411</v>
      </c>
      <c r="M41" s="8" t="e">
        <f t="shared" ca="1" si="7"/>
        <v>#NAME?</v>
      </c>
    </row>
    <row r="42" spans="1:13" ht="14.25" x14ac:dyDescent="0.2">
      <c r="A42" s="1">
        <v>37210</v>
      </c>
      <c r="B42" s="2">
        <f t="shared" ca="1" si="0"/>
        <v>-4676</v>
      </c>
      <c r="C42" s="9">
        <f t="shared" si="8"/>
        <v>3.25</v>
      </c>
      <c r="D42" s="10">
        <f t="shared" si="11"/>
        <v>0.6</v>
      </c>
      <c r="E42" s="9">
        <f t="shared" si="12"/>
        <v>2.6524999999999999</v>
      </c>
      <c r="F42" s="3" t="str">
        <f t="shared" si="9"/>
        <v>P</v>
      </c>
      <c r="G42" s="9" t="e">
        <f ca="1">_xll.EURO(E42,C42,0,0,D42,B42,IF(F42="P",0,1),0)</f>
        <v>#NAME?</v>
      </c>
      <c r="H42" s="1">
        <f t="shared" si="14"/>
        <v>37230</v>
      </c>
      <c r="I42" s="37">
        <f t="shared" si="15"/>
        <v>4.19E-2</v>
      </c>
      <c r="J42" s="20">
        <f t="shared" ca="1" si="4"/>
        <v>1.6965546323839953</v>
      </c>
      <c r="K42" s="8">
        <f t="shared" si="13"/>
        <v>143809.52380952382</v>
      </c>
      <c r="L42" s="8">
        <f t="shared" ca="1" si="6"/>
        <v>243980.71379998411</v>
      </c>
      <c r="M42" s="8" t="e">
        <f t="shared" ca="1" si="7"/>
        <v>#NAME?</v>
      </c>
    </row>
    <row r="43" spans="1:13" ht="14.25" x14ac:dyDescent="0.2">
      <c r="A43" s="1">
        <v>37211</v>
      </c>
      <c r="B43" s="2">
        <f t="shared" ca="1" si="0"/>
        <v>-4675</v>
      </c>
      <c r="C43" s="9">
        <f t="shared" si="8"/>
        <v>3.25</v>
      </c>
      <c r="D43" s="10">
        <f t="shared" si="11"/>
        <v>0.6</v>
      </c>
      <c r="E43" s="9">
        <f t="shared" si="12"/>
        <v>2.6524999999999999</v>
      </c>
      <c r="F43" s="3" t="str">
        <f t="shared" si="9"/>
        <v>P</v>
      </c>
      <c r="G43" s="9" t="e">
        <f ca="1">_xll.EURO(E43,C43,0,0,D43,B43,IF(F43="P",0,1),0)</f>
        <v>#NAME?</v>
      </c>
      <c r="H43" s="1">
        <f t="shared" si="14"/>
        <v>37230</v>
      </c>
      <c r="I43" s="37">
        <f t="shared" si="15"/>
        <v>4.19E-2</v>
      </c>
      <c r="J43" s="20">
        <f t="shared" ca="1" si="4"/>
        <v>1.6965546323839953</v>
      </c>
      <c r="K43" s="8">
        <f t="shared" si="13"/>
        <v>143809.52380952382</v>
      </c>
      <c r="L43" s="8">
        <f t="shared" ca="1" si="6"/>
        <v>243980.71379998411</v>
      </c>
      <c r="M43" s="8" t="e">
        <f t="shared" ca="1" si="7"/>
        <v>#NAME?</v>
      </c>
    </row>
    <row r="44" spans="1:13" ht="14.25" x14ac:dyDescent="0.2">
      <c r="A44" s="1">
        <v>37214</v>
      </c>
      <c r="B44" s="2">
        <f t="shared" ca="1" si="0"/>
        <v>-4672</v>
      </c>
      <c r="C44" s="9">
        <f t="shared" si="8"/>
        <v>3.25</v>
      </c>
      <c r="D44" s="10">
        <f t="shared" si="11"/>
        <v>0.6</v>
      </c>
      <c r="E44" s="9">
        <f t="shared" si="12"/>
        <v>2.6524999999999999</v>
      </c>
      <c r="F44" s="3" t="str">
        <f t="shared" si="9"/>
        <v>P</v>
      </c>
      <c r="G44" s="9" t="e">
        <f ca="1">_xll.EURO(E44,C44,0,0,D44,B44,IF(F44="P",0,1),0)</f>
        <v>#NAME?</v>
      </c>
      <c r="H44" s="1">
        <f t="shared" si="14"/>
        <v>37230</v>
      </c>
      <c r="I44" s="37">
        <f t="shared" si="15"/>
        <v>4.19E-2</v>
      </c>
      <c r="J44" s="20">
        <f t="shared" ca="1" si="4"/>
        <v>1.6965546323839953</v>
      </c>
      <c r="K44" s="8">
        <f t="shared" si="13"/>
        <v>143809.52380952382</v>
      </c>
      <c r="L44" s="8">
        <f t="shared" ca="1" si="6"/>
        <v>243980.71379998411</v>
      </c>
      <c r="M44" s="8" t="e">
        <f t="shared" ca="1" si="7"/>
        <v>#NAME?</v>
      </c>
    </row>
    <row r="45" spans="1:13" ht="14.25" x14ac:dyDescent="0.2">
      <c r="A45" s="1">
        <v>37215</v>
      </c>
      <c r="B45" s="2">
        <f t="shared" ca="1" si="0"/>
        <v>-4671</v>
      </c>
      <c r="C45" s="9">
        <f t="shared" si="8"/>
        <v>3.25</v>
      </c>
      <c r="D45" s="10">
        <f t="shared" si="11"/>
        <v>0.6</v>
      </c>
      <c r="E45" s="9">
        <f t="shared" si="12"/>
        <v>2.6524999999999999</v>
      </c>
      <c r="F45" s="3" t="str">
        <f t="shared" si="9"/>
        <v>P</v>
      </c>
      <c r="G45" s="9" t="e">
        <f ca="1">_xll.EURO(E45,C45,0,0,D45,B45,IF(F45="P",0,1),0)</f>
        <v>#NAME?</v>
      </c>
      <c r="H45" s="1">
        <f t="shared" si="14"/>
        <v>37230</v>
      </c>
      <c r="I45" s="37">
        <f t="shared" si="15"/>
        <v>4.19E-2</v>
      </c>
      <c r="J45" s="20">
        <f t="shared" ca="1" si="4"/>
        <v>1.6965546323839953</v>
      </c>
      <c r="K45" s="8">
        <f t="shared" si="13"/>
        <v>143809.52380952382</v>
      </c>
      <c r="L45" s="8">
        <f t="shared" ca="1" si="6"/>
        <v>243980.71379998411</v>
      </c>
      <c r="M45" s="8" t="e">
        <f t="shared" ca="1" si="7"/>
        <v>#NAME?</v>
      </c>
    </row>
    <row r="46" spans="1:13" ht="14.25" x14ac:dyDescent="0.2">
      <c r="A46" s="1">
        <v>37216</v>
      </c>
      <c r="B46" s="2">
        <f t="shared" ref="B46:B71" ca="1" si="16">A46-$A$2</f>
        <v>-4670</v>
      </c>
      <c r="C46" s="9">
        <f t="shared" si="8"/>
        <v>3.25</v>
      </c>
      <c r="D46" s="10">
        <f t="shared" si="11"/>
        <v>0.6</v>
      </c>
      <c r="E46" s="9">
        <f t="shared" si="12"/>
        <v>2.6524999999999999</v>
      </c>
      <c r="F46" s="3" t="str">
        <f t="shared" si="9"/>
        <v>P</v>
      </c>
      <c r="G46" s="9" t="e">
        <f ca="1">_xll.EURO(E46,C46,0,0,D46,B46,IF(F46="P",0,1),0)</f>
        <v>#NAME?</v>
      </c>
      <c r="H46" s="1">
        <f t="shared" si="14"/>
        <v>37230</v>
      </c>
      <c r="I46" s="37">
        <f t="shared" si="15"/>
        <v>4.19E-2</v>
      </c>
      <c r="J46" s="20">
        <f t="shared" ref="J46:J71" ca="1" si="17">1/((1+I46/2)^(2*((H46-$A$2)/365.25)))</f>
        <v>1.6965546323839953</v>
      </c>
      <c r="K46" s="8">
        <f t="shared" si="13"/>
        <v>143809.52380952382</v>
      </c>
      <c r="L46" s="8">
        <f t="shared" ref="L46:L71" ca="1" si="18">K46*J46</f>
        <v>243980.71379998411</v>
      </c>
      <c r="M46" s="8" t="e">
        <f t="shared" ref="M46:M71" ca="1" si="19">L46*G46</f>
        <v>#NAME?</v>
      </c>
    </row>
    <row r="47" spans="1:13" ht="14.25" x14ac:dyDescent="0.2">
      <c r="A47" s="1">
        <v>37218</v>
      </c>
      <c r="B47" s="2">
        <f t="shared" ca="1" si="16"/>
        <v>-4668</v>
      </c>
      <c r="C47" s="9">
        <f t="shared" ref="C47:C71" si="20">C46</f>
        <v>3.25</v>
      </c>
      <c r="D47" s="10">
        <f t="shared" si="11"/>
        <v>0.6</v>
      </c>
      <c r="E47" s="9">
        <f t="shared" si="12"/>
        <v>2.6524999999999999</v>
      </c>
      <c r="F47" s="3" t="str">
        <f t="shared" ref="F47:F71" si="21">F46</f>
        <v>P</v>
      </c>
      <c r="G47" s="9" t="e">
        <f ca="1">_xll.EURO(E47,C47,0,0,D47,B47,IF(F47="P",0,1),0)</f>
        <v>#NAME?</v>
      </c>
      <c r="H47" s="1">
        <f t="shared" si="14"/>
        <v>37230</v>
      </c>
      <c r="I47" s="37">
        <f t="shared" si="15"/>
        <v>4.19E-2</v>
      </c>
      <c r="J47" s="20">
        <f t="shared" ca="1" si="17"/>
        <v>1.6965546323839953</v>
      </c>
      <c r="K47" s="8">
        <f t="shared" si="13"/>
        <v>143809.52380952382</v>
      </c>
      <c r="L47" s="8">
        <f t="shared" ca="1" si="18"/>
        <v>243980.71379998411</v>
      </c>
      <c r="M47" s="8" t="e">
        <f t="shared" ca="1" si="19"/>
        <v>#NAME?</v>
      </c>
    </row>
    <row r="48" spans="1:13" ht="14.25" x14ac:dyDescent="0.2">
      <c r="A48" s="1">
        <v>37221</v>
      </c>
      <c r="B48" s="2">
        <f t="shared" ca="1" si="16"/>
        <v>-4665</v>
      </c>
      <c r="C48" s="9">
        <f t="shared" si="20"/>
        <v>3.25</v>
      </c>
      <c r="D48" s="10">
        <f t="shared" si="11"/>
        <v>0.6</v>
      </c>
      <c r="E48" s="9">
        <f t="shared" si="12"/>
        <v>2.6524999999999999</v>
      </c>
      <c r="F48" s="3" t="str">
        <f t="shared" si="21"/>
        <v>P</v>
      </c>
      <c r="G48" s="9" t="e">
        <f ca="1">_xll.EURO(E48,C48,0,0,D48,B48,IF(F48="P",0,1),0)</f>
        <v>#NAME?</v>
      </c>
      <c r="H48" s="1">
        <f t="shared" si="14"/>
        <v>37230</v>
      </c>
      <c r="I48" s="37">
        <f t="shared" si="15"/>
        <v>4.19E-2</v>
      </c>
      <c r="J48" s="20">
        <f t="shared" ca="1" si="17"/>
        <v>1.6965546323839953</v>
      </c>
      <c r="K48" s="8">
        <f t="shared" si="13"/>
        <v>143809.52380952382</v>
      </c>
      <c r="L48" s="8">
        <f t="shared" ca="1" si="18"/>
        <v>243980.71379998411</v>
      </c>
      <c r="M48" s="8" t="e">
        <f t="shared" ca="1" si="19"/>
        <v>#NAME?</v>
      </c>
    </row>
    <row r="49" spans="1:13" ht="14.25" x14ac:dyDescent="0.2">
      <c r="A49" s="11">
        <v>37222</v>
      </c>
      <c r="B49" s="2">
        <f t="shared" ca="1" si="16"/>
        <v>-4664</v>
      </c>
      <c r="C49" s="9">
        <f t="shared" si="20"/>
        <v>3.25</v>
      </c>
      <c r="D49" s="10">
        <f t="shared" si="11"/>
        <v>0.6</v>
      </c>
      <c r="E49" s="9">
        <f t="shared" si="12"/>
        <v>2.6524999999999999</v>
      </c>
      <c r="F49" s="3" t="str">
        <f t="shared" si="21"/>
        <v>P</v>
      </c>
      <c r="G49" s="9" t="e">
        <f ca="1">_xll.EURO(E49,C49,0,0,D49,B49,IF(F49="P",0,1),0)</f>
        <v>#NAME?</v>
      </c>
      <c r="H49" s="1">
        <f t="shared" si="14"/>
        <v>37230</v>
      </c>
      <c r="I49" s="37">
        <f t="shared" si="15"/>
        <v>4.19E-2</v>
      </c>
      <c r="J49" s="20">
        <f t="shared" ca="1" si="17"/>
        <v>1.6965546323839953</v>
      </c>
      <c r="K49" s="8">
        <f t="shared" si="13"/>
        <v>143809.52380952382</v>
      </c>
      <c r="L49" s="8">
        <f t="shared" ca="1" si="18"/>
        <v>243980.71379998411</v>
      </c>
      <c r="M49" s="8" t="e">
        <f t="shared" ca="1" si="19"/>
        <v>#NAME?</v>
      </c>
    </row>
    <row r="50" spans="1:13" ht="14.25" x14ac:dyDescent="0.2">
      <c r="A50" s="1">
        <v>37223</v>
      </c>
      <c r="B50" s="2">
        <f t="shared" ca="1" si="16"/>
        <v>-4663</v>
      </c>
      <c r="C50" s="9">
        <f t="shared" si="20"/>
        <v>3.25</v>
      </c>
      <c r="D50" s="10">
        <f t="shared" ref="D50:D68" si="22">$F$8</f>
        <v>0.56999999999999995</v>
      </c>
      <c r="E50" s="9">
        <f t="shared" ref="E50:E68" si="23">$E$8</f>
        <v>2.8650000000000002</v>
      </c>
      <c r="F50" s="3" t="str">
        <f t="shared" si="21"/>
        <v>P</v>
      </c>
      <c r="G50" s="9" t="e">
        <f ca="1">_xll.EURO(E50,C50,0,0,D50,B50,IF(F50="P",0,1),0)</f>
        <v>#NAME?</v>
      </c>
      <c r="H50" s="1">
        <f t="shared" si="14"/>
        <v>37230</v>
      </c>
      <c r="I50" s="37">
        <f t="shared" si="15"/>
        <v>4.19E-2</v>
      </c>
      <c r="J50" s="20">
        <f t="shared" ca="1" si="17"/>
        <v>1.6965546323839953</v>
      </c>
      <c r="K50" s="8">
        <f t="shared" si="13"/>
        <v>143809.52380952382</v>
      </c>
      <c r="L50" s="8">
        <f t="shared" ca="1" si="18"/>
        <v>243980.71379998411</v>
      </c>
      <c r="M50" s="8" t="e">
        <f t="shared" ca="1" si="19"/>
        <v>#NAME?</v>
      </c>
    </row>
    <row r="51" spans="1:13" ht="14.25" x14ac:dyDescent="0.2">
      <c r="A51" s="1">
        <v>37224</v>
      </c>
      <c r="B51" s="2">
        <f t="shared" ca="1" si="16"/>
        <v>-4662</v>
      </c>
      <c r="C51" s="9">
        <f t="shared" si="20"/>
        <v>3.25</v>
      </c>
      <c r="D51" s="10">
        <f t="shared" si="22"/>
        <v>0.56999999999999995</v>
      </c>
      <c r="E51" s="9">
        <f t="shared" si="23"/>
        <v>2.8650000000000002</v>
      </c>
      <c r="F51" s="3" t="str">
        <f t="shared" si="21"/>
        <v>P</v>
      </c>
      <c r="G51" s="9" t="e">
        <f ca="1">_xll.EURO(E51,C51,0,0,D51,B51,IF(F51="P",0,1),0)</f>
        <v>#NAME?</v>
      </c>
      <c r="H51" s="1">
        <f t="shared" si="14"/>
        <v>37230</v>
      </c>
      <c r="I51" s="37">
        <f t="shared" si="15"/>
        <v>4.19E-2</v>
      </c>
      <c r="J51" s="20">
        <f t="shared" ca="1" si="17"/>
        <v>1.6965546323839953</v>
      </c>
      <c r="K51" s="8">
        <f t="shared" si="13"/>
        <v>143809.52380952382</v>
      </c>
      <c r="L51" s="8">
        <f t="shared" ca="1" si="18"/>
        <v>243980.71379998411</v>
      </c>
      <c r="M51" s="8" t="e">
        <f t="shared" ca="1" si="19"/>
        <v>#NAME?</v>
      </c>
    </row>
    <row r="52" spans="1:13" ht="14.25" x14ac:dyDescent="0.2">
      <c r="A52" s="1">
        <v>37225</v>
      </c>
      <c r="B52" s="2">
        <f t="shared" ca="1" si="16"/>
        <v>-4661</v>
      </c>
      <c r="C52" s="9">
        <f t="shared" si="20"/>
        <v>3.25</v>
      </c>
      <c r="D52" s="10">
        <f t="shared" si="22"/>
        <v>0.56999999999999995</v>
      </c>
      <c r="E52" s="9">
        <f t="shared" si="23"/>
        <v>2.8650000000000002</v>
      </c>
      <c r="F52" s="3" t="str">
        <f t="shared" si="21"/>
        <v>P</v>
      </c>
      <c r="G52" s="9" t="e">
        <f ca="1">_xll.EURO(E52,C52,0,0,D52,B52,IF(F52="P",0,1),0)</f>
        <v>#NAME?</v>
      </c>
      <c r="H52" s="1">
        <f t="shared" si="14"/>
        <v>37230</v>
      </c>
      <c r="I52" s="37">
        <f t="shared" si="15"/>
        <v>4.19E-2</v>
      </c>
      <c r="J52" s="20">
        <f t="shared" ca="1" si="17"/>
        <v>1.6965546323839953</v>
      </c>
      <c r="K52" s="8">
        <f t="shared" si="13"/>
        <v>143809.52380952382</v>
      </c>
      <c r="L52" s="8">
        <f t="shared" ca="1" si="18"/>
        <v>243980.71379998411</v>
      </c>
      <c r="M52" s="8" t="e">
        <f t="shared" ca="1" si="19"/>
        <v>#NAME?</v>
      </c>
    </row>
    <row r="53" spans="1:13" ht="14.25" x14ac:dyDescent="0.2">
      <c r="A53" s="1">
        <v>37228</v>
      </c>
      <c r="B53" s="2">
        <f t="shared" ca="1" si="16"/>
        <v>-4658</v>
      </c>
      <c r="C53" s="9">
        <f t="shared" si="20"/>
        <v>3.25</v>
      </c>
      <c r="D53" s="10">
        <f t="shared" si="22"/>
        <v>0.56999999999999995</v>
      </c>
      <c r="E53" s="9">
        <f t="shared" si="23"/>
        <v>2.8650000000000002</v>
      </c>
      <c r="F53" s="3" t="str">
        <f t="shared" si="21"/>
        <v>P</v>
      </c>
      <c r="G53" s="9" t="e">
        <f ca="1">_xll.EURO(E53,C53,0,0,D53,B53,IF(F53="P",0,1),0)</f>
        <v>#NAME?</v>
      </c>
      <c r="H53" s="16">
        <v>37261</v>
      </c>
      <c r="I53" s="37">
        <f>$G$8+$H$8</f>
        <v>4.1700000000000001E-2</v>
      </c>
      <c r="J53" s="20">
        <f t="shared" ca="1" si="17"/>
        <v>1.6864055766148878</v>
      </c>
      <c r="K53" s="8">
        <f t="shared" ref="K53:K71" si="24">$C$8/$A$8</f>
        <v>158947.36842105264</v>
      </c>
      <c r="L53" s="8">
        <f t="shared" ca="1" si="18"/>
        <v>268049.72849352431</v>
      </c>
      <c r="M53" s="8" t="e">
        <f t="shared" ca="1" si="19"/>
        <v>#NAME?</v>
      </c>
    </row>
    <row r="54" spans="1:13" ht="14.25" x14ac:dyDescent="0.2">
      <c r="A54" s="1">
        <v>37229</v>
      </c>
      <c r="B54" s="2">
        <f t="shared" ca="1" si="16"/>
        <v>-4657</v>
      </c>
      <c r="C54" s="9">
        <f t="shared" si="20"/>
        <v>3.25</v>
      </c>
      <c r="D54" s="10">
        <f t="shared" si="22"/>
        <v>0.56999999999999995</v>
      </c>
      <c r="E54" s="9">
        <f t="shared" si="23"/>
        <v>2.8650000000000002</v>
      </c>
      <c r="F54" s="3" t="str">
        <f t="shared" si="21"/>
        <v>P</v>
      </c>
      <c r="G54" s="9" t="e">
        <f ca="1">_xll.EURO(E54,C54,0,0,D54,B54,IF(F54="P",0,1),0)</f>
        <v>#NAME?</v>
      </c>
      <c r="H54" s="1">
        <f t="shared" ref="H54:H71" si="25">H53</f>
        <v>37261</v>
      </c>
      <c r="I54" s="37">
        <f t="shared" ref="I54:I71" si="26">$G$8+$H$8</f>
        <v>4.1700000000000001E-2</v>
      </c>
      <c r="J54" s="20">
        <f t="shared" ca="1" si="17"/>
        <v>1.6864055766148878</v>
      </c>
      <c r="K54" s="8">
        <f t="shared" si="24"/>
        <v>158947.36842105264</v>
      </c>
      <c r="L54" s="8">
        <f t="shared" ca="1" si="18"/>
        <v>268049.72849352431</v>
      </c>
      <c r="M54" s="8" t="e">
        <f t="shared" ca="1" si="19"/>
        <v>#NAME?</v>
      </c>
    </row>
    <row r="55" spans="1:13" ht="14.25" x14ac:dyDescent="0.2">
      <c r="A55" s="1">
        <v>37230</v>
      </c>
      <c r="B55" s="2">
        <f t="shared" ca="1" si="16"/>
        <v>-4656</v>
      </c>
      <c r="C55" s="9">
        <f t="shared" si="20"/>
        <v>3.25</v>
      </c>
      <c r="D55" s="10">
        <f t="shared" si="22"/>
        <v>0.56999999999999995</v>
      </c>
      <c r="E55" s="9">
        <f t="shared" si="23"/>
        <v>2.8650000000000002</v>
      </c>
      <c r="F55" s="3" t="str">
        <f t="shared" si="21"/>
        <v>P</v>
      </c>
      <c r="G55" s="9" t="e">
        <f ca="1">_xll.EURO(E55,C55,0,0,D55,B55,IF(F55="P",0,1),0)</f>
        <v>#NAME?</v>
      </c>
      <c r="H55" s="1">
        <f t="shared" si="25"/>
        <v>37261</v>
      </c>
      <c r="I55" s="37">
        <f t="shared" si="26"/>
        <v>4.1700000000000001E-2</v>
      </c>
      <c r="J55" s="20">
        <f t="shared" ca="1" si="17"/>
        <v>1.6864055766148878</v>
      </c>
      <c r="K55" s="8">
        <f t="shared" si="24"/>
        <v>158947.36842105264</v>
      </c>
      <c r="L55" s="8">
        <f t="shared" ca="1" si="18"/>
        <v>268049.72849352431</v>
      </c>
      <c r="M55" s="8" t="e">
        <f t="shared" ca="1" si="19"/>
        <v>#NAME?</v>
      </c>
    </row>
    <row r="56" spans="1:13" ht="14.25" x14ac:dyDescent="0.2">
      <c r="A56" s="1">
        <v>37231</v>
      </c>
      <c r="B56" s="2">
        <f t="shared" ca="1" si="16"/>
        <v>-4655</v>
      </c>
      <c r="C56" s="9">
        <f t="shared" si="20"/>
        <v>3.25</v>
      </c>
      <c r="D56" s="10">
        <f t="shared" si="22"/>
        <v>0.56999999999999995</v>
      </c>
      <c r="E56" s="9">
        <f t="shared" si="23"/>
        <v>2.8650000000000002</v>
      </c>
      <c r="F56" s="3" t="str">
        <f t="shared" si="21"/>
        <v>P</v>
      </c>
      <c r="G56" s="9" t="e">
        <f ca="1">_xll.EURO(E56,C56,0,0,D56,B56,IF(F56="P",0,1),0)</f>
        <v>#NAME?</v>
      </c>
      <c r="H56" s="1">
        <f t="shared" si="25"/>
        <v>37261</v>
      </c>
      <c r="I56" s="37">
        <f t="shared" si="26"/>
        <v>4.1700000000000001E-2</v>
      </c>
      <c r="J56" s="20">
        <f t="shared" ca="1" si="17"/>
        <v>1.6864055766148878</v>
      </c>
      <c r="K56" s="8">
        <f t="shared" si="24"/>
        <v>158947.36842105264</v>
      </c>
      <c r="L56" s="8">
        <f t="shared" ca="1" si="18"/>
        <v>268049.72849352431</v>
      </c>
      <c r="M56" s="8" t="e">
        <f t="shared" ca="1" si="19"/>
        <v>#NAME?</v>
      </c>
    </row>
    <row r="57" spans="1:13" ht="14.25" x14ac:dyDescent="0.2">
      <c r="A57" s="1">
        <v>37232</v>
      </c>
      <c r="B57" s="2">
        <f t="shared" ca="1" si="16"/>
        <v>-4654</v>
      </c>
      <c r="C57" s="9">
        <f t="shared" si="20"/>
        <v>3.25</v>
      </c>
      <c r="D57" s="10">
        <f t="shared" si="22"/>
        <v>0.56999999999999995</v>
      </c>
      <c r="E57" s="9">
        <f t="shared" si="23"/>
        <v>2.8650000000000002</v>
      </c>
      <c r="F57" s="3" t="str">
        <f t="shared" si="21"/>
        <v>P</v>
      </c>
      <c r="G57" s="9" t="e">
        <f ca="1">_xll.EURO(E57,C57,0,0,D57,B57,IF(F57="P",0,1),0)</f>
        <v>#NAME?</v>
      </c>
      <c r="H57" s="1">
        <f t="shared" si="25"/>
        <v>37261</v>
      </c>
      <c r="I57" s="37">
        <f t="shared" si="26"/>
        <v>4.1700000000000001E-2</v>
      </c>
      <c r="J57" s="20">
        <f t="shared" ca="1" si="17"/>
        <v>1.6864055766148878</v>
      </c>
      <c r="K57" s="8">
        <f t="shared" si="24"/>
        <v>158947.36842105264</v>
      </c>
      <c r="L57" s="8">
        <f t="shared" ca="1" si="18"/>
        <v>268049.72849352431</v>
      </c>
      <c r="M57" s="8" t="e">
        <f t="shared" ca="1" si="19"/>
        <v>#NAME?</v>
      </c>
    </row>
    <row r="58" spans="1:13" ht="14.25" x14ac:dyDescent="0.2">
      <c r="A58" s="1">
        <v>37235</v>
      </c>
      <c r="B58" s="2">
        <f t="shared" ca="1" si="16"/>
        <v>-4651</v>
      </c>
      <c r="C58" s="9">
        <f t="shared" si="20"/>
        <v>3.25</v>
      </c>
      <c r="D58" s="10">
        <f t="shared" si="22"/>
        <v>0.56999999999999995</v>
      </c>
      <c r="E58" s="9">
        <f t="shared" si="23"/>
        <v>2.8650000000000002</v>
      </c>
      <c r="F58" s="3" t="str">
        <f t="shared" si="21"/>
        <v>P</v>
      </c>
      <c r="G58" s="9" t="e">
        <f ca="1">_xll.EURO(E58,C58,0,0,D58,B58,IF(F58="P",0,1),0)</f>
        <v>#NAME?</v>
      </c>
      <c r="H58" s="1">
        <f t="shared" si="25"/>
        <v>37261</v>
      </c>
      <c r="I58" s="37">
        <f t="shared" si="26"/>
        <v>4.1700000000000001E-2</v>
      </c>
      <c r="J58" s="20">
        <f t="shared" ca="1" si="17"/>
        <v>1.6864055766148878</v>
      </c>
      <c r="K58" s="8">
        <f t="shared" si="24"/>
        <v>158947.36842105264</v>
      </c>
      <c r="L58" s="8">
        <f t="shared" ca="1" si="18"/>
        <v>268049.72849352431</v>
      </c>
      <c r="M58" s="8" t="e">
        <f t="shared" ca="1" si="19"/>
        <v>#NAME?</v>
      </c>
    </row>
    <row r="59" spans="1:13" ht="14.25" x14ac:dyDescent="0.2">
      <c r="A59" s="1">
        <v>37236</v>
      </c>
      <c r="B59" s="2">
        <f t="shared" ca="1" si="16"/>
        <v>-4650</v>
      </c>
      <c r="C59" s="9">
        <f t="shared" si="20"/>
        <v>3.25</v>
      </c>
      <c r="D59" s="10">
        <f t="shared" si="22"/>
        <v>0.56999999999999995</v>
      </c>
      <c r="E59" s="9">
        <f t="shared" si="23"/>
        <v>2.8650000000000002</v>
      </c>
      <c r="F59" s="3" t="str">
        <f t="shared" si="21"/>
        <v>P</v>
      </c>
      <c r="G59" s="9" t="e">
        <f ca="1">_xll.EURO(E59,C59,0,0,D59,B59,IF(F59="P",0,1),0)</f>
        <v>#NAME?</v>
      </c>
      <c r="H59" s="1">
        <f t="shared" si="25"/>
        <v>37261</v>
      </c>
      <c r="I59" s="37">
        <f t="shared" si="26"/>
        <v>4.1700000000000001E-2</v>
      </c>
      <c r="J59" s="20">
        <f t="shared" ca="1" si="17"/>
        <v>1.6864055766148878</v>
      </c>
      <c r="K59" s="8">
        <f t="shared" si="24"/>
        <v>158947.36842105264</v>
      </c>
      <c r="L59" s="8">
        <f t="shared" ca="1" si="18"/>
        <v>268049.72849352431</v>
      </c>
      <c r="M59" s="8" t="e">
        <f t="shared" ca="1" si="19"/>
        <v>#NAME?</v>
      </c>
    </row>
    <row r="60" spans="1:13" ht="14.25" x14ac:dyDescent="0.2">
      <c r="A60" s="1">
        <v>37237</v>
      </c>
      <c r="B60" s="2">
        <f t="shared" ca="1" si="16"/>
        <v>-4649</v>
      </c>
      <c r="C60" s="9">
        <f t="shared" si="20"/>
        <v>3.25</v>
      </c>
      <c r="D60" s="10">
        <f t="shared" si="22"/>
        <v>0.56999999999999995</v>
      </c>
      <c r="E60" s="9">
        <f t="shared" si="23"/>
        <v>2.8650000000000002</v>
      </c>
      <c r="F60" s="3" t="str">
        <f t="shared" si="21"/>
        <v>P</v>
      </c>
      <c r="G60" s="9" t="e">
        <f ca="1">_xll.EURO(E60,C60,0,0,D60,B60,IF(F60="P",0,1),0)</f>
        <v>#NAME?</v>
      </c>
      <c r="H60" s="1">
        <f t="shared" si="25"/>
        <v>37261</v>
      </c>
      <c r="I60" s="37">
        <f t="shared" si="26"/>
        <v>4.1700000000000001E-2</v>
      </c>
      <c r="J60" s="20">
        <f t="shared" ca="1" si="17"/>
        <v>1.6864055766148878</v>
      </c>
      <c r="K60" s="8">
        <f t="shared" si="24"/>
        <v>158947.36842105264</v>
      </c>
      <c r="L60" s="8">
        <f t="shared" ca="1" si="18"/>
        <v>268049.72849352431</v>
      </c>
      <c r="M60" s="8" t="e">
        <f t="shared" ca="1" si="19"/>
        <v>#NAME?</v>
      </c>
    </row>
    <row r="61" spans="1:13" ht="14.25" x14ac:dyDescent="0.2">
      <c r="A61" s="1">
        <v>37238</v>
      </c>
      <c r="B61" s="2">
        <f t="shared" ca="1" si="16"/>
        <v>-4648</v>
      </c>
      <c r="C61" s="9">
        <f t="shared" si="20"/>
        <v>3.25</v>
      </c>
      <c r="D61" s="10">
        <f t="shared" si="22"/>
        <v>0.56999999999999995</v>
      </c>
      <c r="E61" s="9">
        <f t="shared" si="23"/>
        <v>2.8650000000000002</v>
      </c>
      <c r="F61" s="3" t="str">
        <f t="shared" si="21"/>
        <v>P</v>
      </c>
      <c r="G61" s="9" t="e">
        <f ca="1">_xll.EURO(E61,C61,0,0,D61,B61,IF(F61="P",0,1),0)</f>
        <v>#NAME?</v>
      </c>
      <c r="H61" s="1">
        <f t="shared" si="25"/>
        <v>37261</v>
      </c>
      <c r="I61" s="37">
        <f t="shared" si="26"/>
        <v>4.1700000000000001E-2</v>
      </c>
      <c r="J61" s="20">
        <f t="shared" ca="1" si="17"/>
        <v>1.6864055766148878</v>
      </c>
      <c r="K61" s="8">
        <f t="shared" si="24"/>
        <v>158947.36842105264</v>
      </c>
      <c r="L61" s="8">
        <f t="shared" ca="1" si="18"/>
        <v>268049.72849352431</v>
      </c>
      <c r="M61" s="8" t="e">
        <f t="shared" ca="1" si="19"/>
        <v>#NAME?</v>
      </c>
    </row>
    <row r="62" spans="1:13" ht="14.25" x14ac:dyDescent="0.2">
      <c r="A62" s="1">
        <v>37239</v>
      </c>
      <c r="B62" s="2">
        <f t="shared" ca="1" si="16"/>
        <v>-4647</v>
      </c>
      <c r="C62" s="9">
        <f t="shared" si="20"/>
        <v>3.25</v>
      </c>
      <c r="D62" s="10">
        <f t="shared" si="22"/>
        <v>0.56999999999999995</v>
      </c>
      <c r="E62" s="9">
        <f t="shared" si="23"/>
        <v>2.8650000000000002</v>
      </c>
      <c r="F62" s="3" t="str">
        <f t="shared" si="21"/>
        <v>P</v>
      </c>
      <c r="G62" s="9" t="e">
        <f ca="1">_xll.EURO(E62,C62,0,0,D62,B62,IF(F62="P",0,1),0)</f>
        <v>#NAME?</v>
      </c>
      <c r="H62" s="1">
        <f t="shared" si="25"/>
        <v>37261</v>
      </c>
      <c r="I62" s="37">
        <f t="shared" si="26"/>
        <v>4.1700000000000001E-2</v>
      </c>
      <c r="J62" s="20">
        <f t="shared" ca="1" si="17"/>
        <v>1.6864055766148878</v>
      </c>
      <c r="K62" s="8">
        <f t="shared" si="24"/>
        <v>158947.36842105264</v>
      </c>
      <c r="L62" s="8">
        <f t="shared" ca="1" si="18"/>
        <v>268049.72849352431</v>
      </c>
      <c r="M62" s="8" t="e">
        <f t="shared" ca="1" si="19"/>
        <v>#NAME?</v>
      </c>
    </row>
    <row r="63" spans="1:13" ht="14.25" x14ac:dyDescent="0.2">
      <c r="A63" s="1">
        <v>37242</v>
      </c>
      <c r="B63" s="2">
        <f t="shared" ca="1" si="16"/>
        <v>-4644</v>
      </c>
      <c r="C63" s="9">
        <f t="shared" si="20"/>
        <v>3.25</v>
      </c>
      <c r="D63" s="10">
        <f t="shared" si="22"/>
        <v>0.56999999999999995</v>
      </c>
      <c r="E63" s="9">
        <f t="shared" si="23"/>
        <v>2.8650000000000002</v>
      </c>
      <c r="F63" s="3" t="str">
        <f t="shared" si="21"/>
        <v>P</v>
      </c>
      <c r="G63" s="9" t="e">
        <f ca="1">_xll.EURO(E63,C63,0,0,D63,B63,IF(F63="P",0,1),0)</f>
        <v>#NAME?</v>
      </c>
      <c r="H63" s="1">
        <f t="shared" si="25"/>
        <v>37261</v>
      </c>
      <c r="I63" s="37">
        <f t="shared" si="26"/>
        <v>4.1700000000000001E-2</v>
      </c>
      <c r="J63" s="20">
        <f t="shared" ca="1" si="17"/>
        <v>1.6864055766148878</v>
      </c>
      <c r="K63" s="8">
        <f t="shared" si="24"/>
        <v>158947.36842105264</v>
      </c>
      <c r="L63" s="8">
        <f t="shared" ca="1" si="18"/>
        <v>268049.72849352431</v>
      </c>
      <c r="M63" s="8" t="e">
        <f t="shared" ca="1" si="19"/>
        <v>#NAME?</v>
      </c>
    </row>
    <row r="64" spans="1:13" ht="14.25" x14ac:dyDescent="0.2">
      <c r="A64" s="1">
        <v>37243</v>
      </c>
      <c r="B64" s="2">
        <f t="shared" ca="1" si="16"/>
        <v>-4643</v>
      </c>
      <c r="C64" s="9">
        <f t="shared" si="20"/>
        <v>3.25</v>
      </c>
      <c r="D64" s="10">
        <f t="shared" si="22"/>
        <v>0.56999999999999995</v>
      </c>
      <c r="E64" s="9">
        <f t="shared" si="23"/>
        <v>2.8650000000000002</v>
      </c>
      <c r="F64" s="3" t="str">
        <f t="shared" si="21"/>
        <v>P</v>
      </c>
      <c r="G64" s="9" t="e">
        <f ca="1">_xll.EURO(E64,C64,0,0,D64,B64,IF(F64="P",0,1),0)</f>
        <v>#NAME?</v>
      </c>
      <c r="H64" s="1">
        <f t="shared" si="25"/>
        <v>37261</v>
      </c>
      <c r="I64" s="37">
        <f t="shared" si="26"/>
        <v>4.1700000000000001E-2</v>
      </c>
      <c r="J64" s="20">
        <f t="shared" ca="1" si="17"/>
        <v>1.6864055766148878</v>
      </c>
      <c r="K64" s="8">
        <f t="shared" si="24"/>
        <v>158947.36842105264</v>
      </c>
      <c r="L64" s="8">
        <f t="shared" ca="1" si="18"/>
        <v>268049.72849352431</v>
      </c>
      <c r="M64" s="8" t="e">
        <f t="shared" ca="1" si="19"/>
        <v>#NAME?</v>
      </c>
    </row>
    <row r="65" spans="1:13" ht="14.25" x14ac:dyDescent="0.2">
      <c r="A65" s="1">
        <v>37244</v>
      </c>
      <c r="B65" s="2">
        <f t="shared" ca="1" si="16"/>
        <v>-4642</v>
      </c>
      <c r="C65" s="9">
        <f t="shared" si="20"/>
        <v>3.25</v>
      </c>
      <c r="D65" s="10">
        <f t="shared" si="22"/>
        <v>0.56999999999999995</v>
      </c>
      <c r="E65" s="9">
        <f t="shared" si="23"/>
        <v>2.8650000000000002</v>
      </c>
      <c r="F65" s="3" t="str">
        <f t="shared" si="21"/>
        <v>P</v>
      </c>
      <c r="G65" s="9" t="e">
        <f ca="1">_xll.EURO(E65,C65,0,0,D65,B65,IF(F65="P",0,1),0)</f>
        <v>#NAME?</v>
      </c>
      <c r="H65" s="1">
        <f t="shared" si="25"/>
        <v>37261</v>
      </c>
      <c r="I65" s="37">
        <f t="shared" si="26"/>
        <v>4.1700000000000001E-2</v>
      </c>
      <c r="J65" s="20">
        <f t="shared" ca="1" si="17"/>
        <v>1.6864055766148878</v>
      </c>
      <c r="K65" s="8">
        <f t="shared" si="24"/>
        <v>158947.36842105264</v>
      </c>
      <c r="L65" s="8">
        <f t="shared" ca="1" si="18"/>
        <v>268049.72849352431</v>
      </c>
      <c r="M65" s="8" t="e">
        <f t="shared" ca="1" si="19"/>
        <v>#NAME?</v>
      </c>
    </row>
    <row r="66" spans="1:13" ht="14.25" x14ac:dyDescent="0.2">
      <c r="A66" s="1">
        <v>37245</v>
      </c>
      <c r="B66" s="2">
        <f t="shared" ca="1" si="16"/>
        <v>-4641</v>
      </c>
      <c r="C66" s="9">
        <f t="shared" si="20"/>
        <v>3.25</v>
      </c>
      <c r="D66" s="10">
        <f t="shared" si="22"/>
        <v>0.56999999999999995</v>
      </c>
      <c r="E66" s="9">
        <f t="shared" si="23"/>
        <v>2.8650000000000002</v>
      </c>
      <c r="F66" s="3" t="str">
        <f t="shared" si="21"/>
        <v>P</v>
      </c>
      <c r="G66" s="9" t="e">
        <f ca="1">_xll.EURO(E66,C66,0,0,D66,B66,IF(F66="P",0,1),0)</f>
        <v>#NAME?</v>
      </c>
      <c r="H66" s="1">
        <f t="shared" si="25"/>
        <v>37261</v>
      </c>
      <c r="I66" s="37">
        <f t="shared" si="26"/>
        <v>4.1700000000000001E-2</v>
      </c>
      <c r="J66" s="20">
        <f t="shared" ca="1" si="17"/>
        <v>1.6864055766148878</v>
      </c>
      <c r="K66" s="8">
        <f t="shared" si="24"/>
        <v>158947.36842105264</v>
      </c>
      <c r="L66" s="8">
        <f t="shared" ca="1" si="18"/>
        <v>268049.72849352431</v>
      </c>
      <c r="M66" s="8" t="e">
        <f t="shared" ca="1" si="19"/>
        <v>#NAME?</v>
      </c>
    </row>
    <row r="67" spans="1:13" ht="14.25" x14ac:dyDescent="0.2">
      <c r="A67" s="1">
        <v>37246</v>
      </c>
      <c r="B67" s="2">
        <f t="shared" ca="1" si="16"/>
        <v>-4640</v>
      </c>
      <c r="C67" s="9">
        <f t="shared" si="20"/>
        <v>3.25</v>
      </c>
      <c r="D67" s="10">
        <f t="shared" si="22"/>
        <v>0.56999999999999995</v>
      </c>
      <c r="E67" s="9">
        <f t="shared" si="23"/>
        <v>2.8650000000000002</v>
      </c>
      <c r="F67" s="3" t="str">
        <f t="shared" si="21"/>
        <v>P</v>
      </c>
      <c r="G67" s="9" t="e">
        <f ca="1">_xll.EURO(E67,C67,0,0,D67,B67,IF(F67="P",0,1),0)</f>
        <v>#NAME?</v>
      </c>
      <c r="H67" s="1">
        <f t="shared" si="25"/>
        <v>37261</v>
      </c>
      <c r="I67" s="37">
        <f t="shared" si="26"/>
        <v>4.1700000000000001E-2</v>
      </c>
      <c r="J67" s="20">
        <f t="shared" ca="1" si="17"/>
        <v>1.6864055766148878</v>
      </c>
      <c r="K67" s="8">
        <f t="shared" si="24"/>
        <v>158947.36842105264</v>
      </c>
      <c r="L67" s="8">
        <f t="shared" ca="1" si="18"/>
        <v>268049.72849352431</v>
      </c>
      <c r="M67" s="8" t="e">
        <f t="shared" ca="1" si="19"/>
        <v>#NAME?</v>
      </c>
    </row>
    <row r="68" spans="1:13" ht="14.25" x14ac:dyDescent="0.2">
      <c r="A68" s="11">
        <v>37251</v>
      </c>
      <c r="B68" s="2">
        <f t="shared" ca="1" si="16"/>
        <v>-4635</v>
      </c>
      <c r="C68" s="9">
        <f t="shared" si="20"/>
        <v>3.25</v>
      </c>
      <c r="D68" s="10">
        <f t="shared" si="22"/>
        <v>0.56999999999999995</v>
      </c>
      <c r="E68" s="9">
        <f t="shared" si="23"/>
        <v>2.8650000000000002</v>
      </c>
      <c r="F68" s="3" t="str">
        <f t="shared" si="21"/>
        <v>P</v>
      </c>
      <c r="G68" s="9" t="e">
        <f ca="1">_xll.EURO(E68,C68,0,0,D68,B68,IF(F68="P",0,1),0)</f>
        <v>#NAME?</v>
      </c>
      <c r="H68" s="1">
        <f t="shared" si="25"/>
        <v>37261</v>
      </c>
      <c r="I68" s="37">
        <f t="shared" si="26"/>
        <v>4.1700000000000001E-2</v>
      </c>
      <c r="J68" s="20">
        <f t="shared" ca="1" si="17"/>
        <v>1.6864055766148878</v>
      </c>
      <c r="K68" s="8">
        <f t="shared" si="24"/>
        <v>158947.36842105264</v>
      </c>
      <c r="L68" s="8">
        <f t="shared" ca="1" si="18"/>
        <v>268049.72849352431</v>
      </c>
      <c r="M68" s="8" t="e">
        <f t="shared" ca="1" si="19"/>
        <v>#NAME?</v>
      </c>
    </row>
    <row r="69" spans="1:13" ht="14.25" x14ac:dyDescent="0.2">
      <c r="A69" s="1">
        <v>37252</v>
      </c>
      <c r="B69" s="2">
        <f t="shared" ca="1" si="16"/>
        <v>-4634</v>
      </c>
      <c r="C69" s="9">
        <f t="shared" si="20"/>
        <v>3.25</v>
      </c>
      <c r="D69" s="10">
        <f>$F$9</f>
        <v>0.55000000000000004</v>
      </c>
      <c r="E69" s="9">
        <f>$E$9</f>
        <v>2.8675000000000002</v>
      </c>
      <c r="F69" s="3" t="str">
        <f t="shared" si="21"/>
        <v>P</v>
      </c>
      <c r="G69" s="9" t="e">
        <f ca="1">_xll.EURO(E69,C69,0,0,D69,B69,IF(F69="P",0,1),0)</f>
        <v>#NAME?</v>
      </c>
      <c r="H69" s="1">
        <f t="shared" si="25"/>
        <v>37261</v>
      </c>
      <c r="I69" s="37">
        <f t="shared" si="26"/>
        <v>4.1700000000000001E-2</v>
      </c>
      <c r="J69" s="20">
        <f t="shared" ca="1" si="17"/>
        <v>1.6864055766148878</v>
      </c>
      <c r="K69" s="8">
        <f t="shared" si="24"/>
        <v>158947.36842105264</v>
      </c>
      <c r="L69" s="8">
        <f t="shared" ca="1" si="18"/>
        <v>268049.72849352431</v>
      </c>
      <c r="M69" s="8" t="e">
        <f t="shared" ca="1" si="19"/>
        <v>#NAME?</v>
      </c>
    </row>
    <row r="70" spans="1:13" ht="14.25" x14ac:dyDescent="0.2">
      <c r="A70" s="1">
        <v>37253</v>
      </c>
      <c r="B70" s="2">
        <f t="shared" ca="1" si="16"/>
        <v>-4633</v>
      </c>
      <c r="C70" s="9">
        <f t="shared" si="20"/>
        <v>3.25</v>
      </c>
      <c r="D70" s="10">
        <f>$F$9</f>
        <v>0.55000000000000004</v>
      </c>
      <c r="E70" s="9">
        <f>$E$9</f>
        <v>2.8675000000000002</v>
      </c>
      <c r="F70" s="3" t="str">
        <f t="shared" si="21"/>
        <v>P</v>
      </c>
      <c r="G70" s="9" t="e">
        <f ca="1">_xll.EURO(E70,C70,0,0,D70,B70,IF(F70="P",0,1),0)</f>
        <v>#NAME?</v>
      </c>
      <c r="H70" s="1">
        <f t="shared" si="25"/>
        <v>37261</v>
      </c>
      <c r="I70" s="37">
        <f t="shared" si="26"/>
        <v>4.1700000000000001E-2</v>
      </c>
      <c r="J70" s="20">
        <f t="shared" ca="1" si="17"/>
        <v>1.6864055766148878</v>
      </c>
      <c r="K70" s="8">
        <f t="shared" si="24"/>
        <v>158947.36842105264</v>
      </c>
      <c r="L70" s="8">
        <f t="shared" ca="1" si="18"/>
        <v>268049.72849352431</v>
      </c>
      <c r="M70" s="8" t="e">
        <f t="shared" ca="1" si="19"/>
        <v>#NAME?</v>
      </c>
    </row>
    <row r="71" spans="1:13" ht="14.25" x14ac:dyDescent="0.2">
      <c r="A71" s="1">
        <v>37256</v>
      </c>
      <c r="B71" s="2">
        <f t="shared" ca="1" si="16"/>
        <v>-4630</v>
      </c>
      <c r="C71" s="9">
        <f t="shared" si="20"/>
        <v>3.25</v>
      </c>
      <c r="D71" s="10">
        <f>$F$9</f>
        <v>0.55000000000000004</v>
      </c>
      <c r="E71" s="9">
        <f>$E$9</f>
        <v>2.8675000000000002</v>
      </c>
      <c r="F71" s="3" t="str">
        <f t="shared" si="21"/>
        <v>P</v>
      </c>
      <c r="G71" s="9" t="e">
        <f ca="1">_xll.EURO(E71,C71,0,0,D71,B71,IF(F71="P",0,1),0)</f>
        <v>#NAME?</v>
      </c>
      <c r="H71" s="1">
        <f t="shared" si="25"/>
        <v>37261</v>
      </c>
      <c r="I71" s="37">
        <f t="shared" si="26"/>
        <v>4.1700000000000001E-2</v>
      </c>
      <c r="J71" s="20">
        <f t="shared" ca="1" si="17"/>
        <v>1.6864055766148878</v>
      </c>
      <c r="K71" s="8">
        <f t="shared" si="24"/>
        <v>158947.36842105264</v>
      </c>
      <c r="L71" s="8">
        <f t="shared" ca="1" si="18"/>
        <v>268049.72849352431</v>
      </c>
      <c r="M71" s="8" t="e">
        <f t="shared" ca="1" si="19"/>
        <v>#NAME?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pane xSplit="1" ySplit="13" topLeftCell="B14" activePane="bottomRight" state="frozen"/>
      <selection pane="topRight" activeCell="B1" sqref="B1"/>
      <selection pane="bottomLeft" activeCell="A14" sqref="A14"/>
      <selection pane="bottomRight" activeCell="B14" sqref="B14"/>
    </sheetView>
  </sheetViews>
  <sheetFormatPr defaultRowHeight="12.75" x14ac:dyDescent="0.2"/>
  <cols>
    <col min="1" max="1" width="12.28515625" customWidth="1"/>
    <col min="3" max="3" width="11.28515625" bestFit="1" customWidth="1"/>
    <col min="10" max="10" width="12" customWidth="1"/>
    <col min="11" max="11" width="11.28515625" bestFit="1" customWidth="1"/>
    <col min="12" max="12" width="11" bestFit="1" customWidth="1"/>
    <col min="13" max="13" width="11.28515625" bestFit="1" customWidth="1"/>
    <col min="15" max="15" width="11.28515625" bestFit="1" customWidth="1"/>
    <col min="17" max="18" width="12.85546875" bestFit="1" customWidth="1"/>
  </cols>
  <sheetData>
    <row r="1" spans="1:19" x14ac:dyDescent="0.2">
      <c r="A1" s="12" t="s">
        <v>0</v>
      </c>
    </row>
    <row r="2" spans="1:19" x14ac:dyDescent="0.2">
      <c r="A2" s="16">
        <f ca="1">TODAY()</f>
        <v>41886</v>
      </c>
    </row>
    <row r="3" spans="1:19" x14ac:dyDescent="0.2">
      <c r="A3" s="1"/>
    </row>
    <row r="4" spans="1:19" s="5" customFormat="1" x14ac:dyDescent="0.2">
      <c r="A4" s="4"/>
      <c r="E4" s="5" t="s">
        <v>8</v>
      </c>
      <c r="F4" s="5" t="s">
        <v>8</v>
      </c>
      <c r="G4" s="5" t="s">
        <v>10</v>
      </c>
      <c r="J4" s="6" t="s">
        <v>24</v>
      </c>
    </row>
    <row r="5" spans="1:19" s="6" customFormat="1" x14ac:dyDescent="0.2">
      <c r="A5" s="6" t="s">
        <v>12</v>
      </c>
      <c r="C5" s="6" t="s">
        <v>1</v>
      </c>
      <c r="E5" s="6" t="s">
        <v>4</v>
      </c>
      <c r="F5" s="6" t="s">
        <v>9</v>
      </c>
      <c r="G5" s="6" t="s">
        <v>11</v>
      </c>
      <c r="H5" s="6" t="s">
        <v>44</v>
      </c>
      <c r="J5" s="18" t="e">
        <f ca="1">J8/K11</f>
        <v>#NAME?</v>
      </c>
    </row>
    <row r="6" spans="1:19" x14ac:dyDescent="0.2">
      <c r="A6" s="3">
        <f>COUNT(A14:A31)</f>
        <v>18</v>
      </c>
      <c r="B6" s="7">
        <v>37165</v>
      </c>
      <c r="C6" s="15">
        <v>2330323</v>
      </c>
      <c r="D6" s="7">
        <v>37196</v>
      </c>
      <c r="E6" s="14">
        <v>2.27</v>
      </c>
      <c r="F6" s="13">
        <v>0.7</v>
      </c>
      <c r="G6" s="36">
        <v>2.76E-2</v>
      </c>
      <c r="H6" s="36">
        <v>1.4999999999999999E-2</v>
      </c>
    </row>
    <row r="7" spans="1:19" x14ac:dyDescent="0.2">
      <c r="A7" s="3">
        <f>COUNT(A32:A52)</f>
        <v>21</v>
      </c>
      <c r="B7" s="7">
        <v>37196</v>
      </c>
      <c r="C7" s="15">
        <v>3020000</v>
      </c>
      <c r="D7" s="7">
        <v>37226</v>
      </c>
      <c r="E7" s="14">
        <v>2.6524999999999999</v>
      </c>
      <c r="F7" s="13">
        <v>0.6</v>
      </c>
      <c r="G7" s="36">
        <v>2.69E-2</v>
      </c>
      <c r="H7" s="36">
        <v>1.4999999999999999E-2</v>
      </c>
      <c r="J7" s="6" t="s">
        <v>25</v>
      </c>
    </row>
    <row r="8" spans="1:19" ht="13.5" thickBot="1" x14ac:dyDescent="0.25">
      <c r="A8" s="3">
        <f>COUNT(A53:A71)</f>
        <v>19</v>
      </c>
      <c r="B8" s="7">
        <v>37226</v>
      </c>
      <c r="C8" s="23">
        <v>3020000</v>
      </c>
      <c r="D8" s="7">
        <v>37257</v>
      </c>
      <c r="E8" s="14">
        <v>2.8650000000000002</v>
      </c>
      <c r="F8" s="13">
        <v>0.56999999999999995</v>
      </c>
      <c r="G8" s="36">
        <v>2.6700000000000002E-2</v>
      </c>
      <c r="H8" s="36">
        <v>1.4999999999999999E-2</v>
      </c>
      <c r="J8" s="19" t="e">
        <f ca="1">SUM(M14:M71)</f>
        <v>#NAME?</v>
      </c>
    </row>
    <row r="9" spans="1:19" ht="13.5" thickBot="1" x14ac:dyDescent="0.25">
      <c r="A9" s="3"/>
      <c r="B9" s="7" t="s">
        <v>28</v>
      </c>
      <c r="C9" s="24">
        <f>SUM(C6:C8)</f>
        <v>8370323</v>
      </c>
      <c r="D9" s="7">
        <v>37288</v>
      </c>
      <c r="E9" s="14">
        <v>2.8675000000000002</v>
      </c>
      <c r="F9" s="13">
        <v>0.55000000000000004</v>
      </c>
    </row>
    <row r="10" spans="1:19" ht="13.5" thickTop="1" x14ac:dyDescent="0.2">
      <c r="B10" s="1"/>
    </row>
    <row r="11" spans="1:19" x14ac:dyDescent="0.2">
      <c r="B11" s="1"/>
      <c r="D11" s="7"/>
      <c r="K11" s="25">
        <f>SUM(K14:K71)</f>
        <v>8370323.0000000037</v>
      </c>
      <c r="L11" s="25">
        <f ca="1">SUM(L14:L71)</f>
        <v>14218591.804107383</v>
      </c>
    </row>
    <row r="12" spans="1:19" s="5" customFormat="1" x14ac:dyDescent="0.2">
      <c r="A12" s="5" t="s">
        <v>13</v>
      </c>
      <c r="B12" s="5" t="s">
        <v>6</v>
      </c>
      <c r="F12" s="5" t="s">
        <v>15</v>
      </c>
      <c r="G12" s="5" t="s">
        <v>13</v>
      </c>
      <c r="H12" s="5" t="s">
        <v>18</v>
      </c>
      <c r="I12" s="5" t="s">
        <v>10</v>
      </c>
      <c r="J12" s="5" t="s">
        <v>20</v>
      </c>
      <c r="K12" s="5" t="s">
        <v>26</v>
      </c>
      <c r="L12" s="5" t="s">
        <v>22</v>
      </c>
      <c r="M12" s="5" t="s">
        <v>22</v>
      </c>
    </row>
    <row r="13" spans="1:19" s="6" customFormat="1" x14ac:dyDescent="0.2">
      <c r="A13" s="6" t="s">
        <v>27</v>
      </c>
      <c r="B13" s="6" t="s">
        <v>7</v>
      </c>
      <c r="C13" s="6" t="s">
        <v>2</v>
      </c>
      <c r="D13" s="6" t="s">
        <v>3</v>
      </c>
      <c r="E13" s="6" t="s">
        <v>5</v>
      </c>
      <c r="F13" s="6" t="s">
        <v>16</v>
      </c>
      <c r="G13" s="6" t="s">
        <v>14</v>
      </c>
      <c r="H13" s="6" t="s">
        <v>19</v>
      </c>
      <c r="I13" s="6" t="s">
        <v>11</v>
      </c>
      <c r="J13" s="6" t="s">
        <v>21</v>
      </c>
      <c r="K13" s="6" t="s">
        <v>1</v>
      </c>
      <c r="L13" s="6" t="s">
        <v>1</v>
      </c>
      <c r="M13" s="6" t="s">
        <v>23</v>
      </c>
    </row>
    <row r="14" spans="1:19" ht="14.25" x14ac:dyDescent="0.2">
      <c r="A14" s="1">
        <v>37172</v>
      </c>
      <c r="B14" s="2">
        <f t="shared" ref="B14:B45" ca="1" si="0">A14-$A$2</f>
        <v>-4714</v>
      </c>
      <c r="C14" s="14">
        <v>3</v>
      </c>
      <c r="D14" s="10">
        <f t="shared" ref="D14:D28" si="1">$F$6</f>
        <v>0.7</v>
      </c>
      <c r="E14" s="9">
        <f t="shared" ref="E14:E28" si="2">$E$6</f>
        <v>2.27</v>
      </c>
      <c r="F14" s="21" t="s">
        <v>17</v>
      </c>
      <c r="G14" s="9" t="e">
        <f ca="1">_xll.EURO(E14,C14,0,0,D14,B14,IF(F14="P",0,1),0)</f>
        <v>#NAME?</v>
      </c>
      <c r="H14" s="16">
        <v>37200</v>
      </c>
      <c r="I14" s="37">
        <f t="shared" ref="I14:I31" si="3">$G$6+$H$6</f>
        <v>4.2599999999999999E-2</v>
      </c>
      <c r="J14" s="20">
        <f t="shared" ref="J14:J45" ca="1" si="4">1/((1+I14/2)^(2*((H14-$A$2)/365.25)))</f>
        <v>1.7173807978253433</v>
      </c>
      <c r="K14" s="8">
        <f t="shared" ref="K14:K31" si="5">$C$6/$A$6</f>
        <v>129462.38888888889</v>
      </c>
      <c r="L14" s="8">
        <f t="shared" ref="L14:L45" ca="1" si="6">K14*J14</f>
        <v>222336.22071837485</v>
      </c>
      <c r="M14" s="8" t="e">
        <f t="shared" ref="M14:M45" ca="1" si="7">L14*G14</f>
        <v>#NAME?</v>
      </c>
      <c r="O14" s="8">
        <f ca="1">E14*L14</f>
        <v>504703.22103071091</v>
      </c>
      <c r="Q14" s="8">
        <f ca="1">SUM(O14:O31)</f>
        <v>9339788.7918271329</v>
      </c>
      <c r="R14" s="8">
        <f ca="1">SUM(L14:L31)</f>
        <v>4002051.9729307485</v>
      </c>
      <c r="S14">
        <f ca="1">Q14/R14</f>
        <v>2.3337499999999998</v>
      </c>
    </row>
    <row r="15" spans="1:19" ht="14.25" x14ac:dyDescent="0.2">
      <c r="A15" s="1">
        <v>37173</v>
      </c>
      <c r="B15" s="2">
        <f t="shared" ca="1" si="0"/>
        <v>-4713</v>
      </c>
      <c r="C15" s="9">
        <f t="shared" ref="C15:C46" si="8">C14</f>
        <v>3</v>
      </c>
      <c r="D15" s="10">
        <f t="shared" si="1"/>
        <v>0.7</v>
      </c>
      <c r="E15" s="9">
        <f t="shared" si="2"/>
        <v>2.27</v>
      </c>
      <c r="F15" s="3" t="str">
        <f t="shared" ref="F15:F46" si="9">F14</f>
        <v>P</v>
      </c>
      <c r="G15" s="9" t="e">
        <f ca="1">_xll.EURO(E15,C15,0,0,D15,B15,IF(F15="P",0,1),0)</f>
        <v>#NAME?</v>
      </c>
      <c r="H15" s="1">
        <f t="shared" ref="H15:H31" si="10">H14</f>
        <v>37200</v>
      </c>
      <c r="I15" s="37">
        <f t="shared" si="3"/>
        <v>4.2599999999999999E-2</v>
      </c>
      <c r="J15" s="20">
        <f t="shared" ca="1" si="4"/>
        <v>1.7173807978253433</v>
      </c>
      <c r="K15" s="8">
        <f t="shared" si="5"/>
        <v>129462.38888888889</v>
      </c>
      <c r="L15" s="8">
        <f t="shared" ca="1" si="6"/>
        <v>222336.22071837485</v>
      </c>
      <c r="M15" s="8" t="e">
        <f t="shared" ca="1" si="7"/>
        <v>#NAME?</v>
      </c>
      <c r="O15" s="8">
        <f t="shared" ref="O15:O71" ca="1" si="11">E15*L15</f>
        <v>504703.22103071091</v>
      </c>
    </row>
    <row r="16" spans="1:19" ht="14.25" x14ac:dyDescent="0.2">
      <c r="A16" s="1">
        <v>37174</v>
      </c>
      <c r="B16" s="2">
        <f t="shared" ca="1" si="0"/>
        <v>-4712</v>
      </c>
      <c r="C16" s="9">
        <f t="shared" si="8"/>
        <v>3</v>
      </c>
      <c r="D16" s="10">
        <f t="shared" si="1"/>
        <v>0.7</v>
      </c>
      <c r="E16" s="9">
        <f t="shared" si="2"/>
        <v>2.27</v>
      </c>
      <c r="F16" s="3" t="str">
        <f t="shared" si="9"/>
        <v>P</v>
      </c>
      <c r="G16" s="9" t="e">
        <f ca="1">_xll.EURO(E16,C16,0,0,D16,B16,IF(F16="P",0,1),0)</f>
        <v>#NAME?</v>
      </c>
      <c r="H16" s="1">
        <f t="shared" si="10"/>
        <v>37200</v>
      </c>
      <c r="I16" s="37">
        <f t="shared" si="3"/>
        <v>4.2599999999999999E-2</v>
      </c>
      <c r="J16" s="20">
        <f t="shared" ca="1" si="4"/>
        <v>1.7173807978253433</v>
      </c>
      <c r="K16" s="8">
        <f t="shared" si="5"/>
        <v>129462.38888888889</v>
      </c>
      <c r="L16" s="8">
        <f t="shared" ca="1" si="6"/>
        <v>222336.22071837485</v>
      </c>
      <c r="M16" s="8" t="e">
        <f t="shared" ca="1" si="7"/>
        <v>#NAME?</v>
      </c>
      <c r="O16" s="8">
        <f t="shared" ca="1" si="11"/>
        <v>504703.22103071091</v>
      </c>
    </row>
    <row r="17" spans="1:19" ht="14.25" x14ac:dyDescent="0.2">
      <c r="A17" s="1">
        <v>37175</v>
      </c>
      <c r="B17" s="2">
        <f t="shared" ca="1" si="0"/>
        <v>-4711</v>
      </c>
      <c r="C17" s="9">
        <f t="shared" si="8"/>
        <v>3</v>
      </c>
      <c r="D17" s="10">
        <f t="shared" si="1"/>
        <v>0.7</v>
      </c>
      <c r="E17" s="9">
        <f t="shared" si="2"/>
        <v>2.27</v>
      </c>
      <c r="F17" s="3" t="str">
        <f t="shared" si="9"/>
        <v>P</v>
      </c>
      <c r="G17" s="9" t="e">
        <f ca="1">_xll.EURO(E17,C17,0,0,D17,B17,IF(F17="P",0,1),0)</f>
        <v>#NAME?</v>
      </c>
      <c r="H17" s="1">
        <f t="shared" si="10"/>
        <v>37200</v>
      </c>
      <c r="I17" s="37">
        <f t="shared" si="3"/>
        <v>4.2599999999999999E-2</v>
      </c>
      <c r="J17" s="20">
        <f t="shared" ca="1" si="4"/>
        <v>1.7173807978253433</v>
      </c>
      <c r="K17" s="8">
        <f t="shared" si="5"/>
        <v>129462.38888888889</v>
      </c>
      <c r="L17" s="8">
        <f t="shared" ca="1" si="6"/>
        <v>222336.22071837485</v>
      </c>
      <c r="M17" s="8" t="e">
        <f t="shared" ca="1" si="7"/>
        <v>#NAME?</v>
      </c>
      <c r="O17" s="8">
        <f t="shared" ca="1" si="11"/>
        <v>504703.22103071091</v>
      </c>
    </row>
    <row r="18" spans="1:19" ht="14.25" x14ac:dyDescent="0.2">
      <c r="A18" s="1">
        <v>37176</v>
      </c>
      <c r="B18" s="2">
        <f t="shared" ca="1" si="0"/>
        <v>-4710</v>
      </c>
      <c r="C18" s="9">
        <f t="shared" si="8"/>
        <v>3</v>
      </c>
      <c r="D18" s="10">
        <f t="shared" si="1"/>
        <v>0.7</v>
      </c>
      <c r="E18" s="9">
        <f t="shared" si="2"/>
        <v>2.27</v>
      </c>
      <c r="F18" s="3" t="str">
        <f t="shared" si="9"/>
        <v>P</v>
      </c>
      <c r="G18" s="9" t="e">
        <f ca="1">_xll.EURO(E18,C18,0,0,D18,B18,IF(F18="P",0,1),0)</f>
        <v>#NAME?</v>
      </c>
      <c r="H18" s="1">
        <f t="shared" si="10"/>
        <v>37200</v>
      </c>
      <c r="I18" s="37">
        <f t="shared" si="3"/>
        <v>4.2599999999999999E-2</v>
      </c>
      <c r="J18" s="20">
        <f t="shared" ca="1" si="4"/>
        <v>1.7173807978253433</v>
      </c>
      <c r="K18" s="8">
        <f t="shared" si="5"/>
        <v>129462.38888888889</v>
      </c>
      <c r="L18" s="8">
        <f t="shared" ca="1" si="6"/>
        <v>222336.22071837485</v>
      </c>
      <c r="M18" s="8" t="e">
        <f t="shared" ca="1" si="7"/>
        <v>#NAME?</v>
      </c>
      <c r="O18" s="8">
        <f t="shared" ca="1" si="11"/>
        <v>504703.22103071091</v>
      </c>
    </row>
    <row r="19" spans="1:19" ht="14.25" x14ac:dyDescent="0.2">
      <c r="A19" s="1">
        <v>37179</v>
      </c>
      <c r="B19" s="2">
        <f t="shared" ca="1" si="0"/>
        <v>-4707</v>
      </c>
      <c r="C19" s="9">
        <f t="shared" si="8"/>
        <v>3</v>
      </c>
      <c r="D19" s="10">
        <f t="shared" si="1"/>
        <v>0.7</v>
      </c>
      <c r="E19" s="9">
        <f t="shared" si="2"/>
        <v>2.27</v>
      </c>
      <c r="F19" s="3" t="str">
        <f t="shared" si="9"/>
        <v>P</v>
      </c>
      <c r="G19" s="9" t="e">
        <f ca="1">_xll.EURO(E19,C19,0,0,D19,B19,IF(F19="P",0,1),0)</f>
        <v>#NAME?</v>
      </c>
      <c r="H19" s="1">
        <f t="shared" si="10"/>
        <v>37200</v>
      </c>
      <c r="I19" s="37">
        <f t="shared" si="3"/>
        <v>4.2599999999999999E-2</v>
      </c>
      <c r="J19" s="20">
        <f t="shared" ca="1" si="4"/>
        <v>1.7173807978253433</v>
      </c>
      <c r="K19" s="8">
        <f t="shared" si="5"/>
        <v>129462.38888888889</v>
      </c>
      <c r="L19" s="8">
        <f t="shared" ca="1" si="6"/>
        <v>222336.22071837485</v>
      </c>
      <c r="M19" s="8" t="e">
        <f t="shared" ca="1" si="7"/>
        <v>#NAME?</v>
      </c>
      <c r="O19" s="8">
        <f t="shared" ca="1" si="11"/>
        <v>504703.22103071091</v>
      </c>
    </row>
    <row r="20" spans="1:19" ht="14.25" x14ac:dyDescent="0.2">
      <c r="A20" s="1">
        <v>37180</v>
      </c>
      <c r="B20" s="2">
        <f t="shared" ca="1" si="0"/>
        <v>-4706</v>
      </c>
      <c r="C20" s="9">
        <f t="shared" si="8"/>
        <v>3</v>
      </c>
      <c r="D20" s="10">
        <f t="shared" si="1"/>
        <v>0.7</v>
      </c>
      <c r="E20" s="9">
        <f t="shared" si="2"/>
        <v>2.27</v>
      </c>
      <c r="F20" s="3" t="str">
        <f t="shared" si="9"/>
        <v>P</v>
      </c>
      <c r="G20" s="9" t="e">
        <f ca="1">_xll.EURO(E20,C20,0,0,D20,B20,IF(F20="P",0,1),0)</f>
        <v>#NAME?</v>
      </c>
      <c r="H20" s="1">
        <f t="shared" si="10"/>
        <v>37200</v>
      </c>
      <c r="I20" s="37">
        <f t="shared" si="3"/>
        <v>4.2599999999999999E-2</v>
      </c>
      <c r="J20" s="20">
        <f t="shared" ca="1" si="4"/>
        <v>1.7173807978253433</v>
      </c>
      <c r="K20" s="8">
        <f t="shared" si="5"/>
        <v>129462.38888888889</v>
      </c>
      <c r="L20" s="8">
        <f t="shared" ca="1" si="6"/>
        <v>222336.22071837485</v>
      </c>
      <c r="M20" s="8" t="e">
        <f t="shared" ca="1" si="7"/>
        <v>#NAME?</v>
      </c>
      <c r="O20" s="8">
        <f t="shared" ca="1" si="11"/>
        <v>504703.22103071091</v>
      </c>
    </row>
    <row r="21" spans="1:19" ht="14.25" x14ac:dyDescent="0.2">
      <c r="A21" s="1">
        <v>37181</v>
      </c>
      <c r="B21" s="2">
        <f t="shared" ca="1" si="0"/>
        <v>-4705</v>
      </c>
      <c r="C21" s="9">
        <f t="shared" si="8"/>
        <v>3</v>
      </c>
      <c r="D21" s="10">
        <f t="shared" si="1"/>
        <v>0.7</v>
      </c>
      <c r="E21" s="9">
        <f t="shared" si="2"/>
        <v>2.27</v>
      </c>
      <c r="F21" s="3" t="str">
        <f t="shared" si="9"/>
        <v>P</v>
      </c>
      <c r="G21" s="9" t="e">
        <f ca="1">_xll.EURO(E21,C21,0,0,D21,B21,IF(F21="P",0,1),0)</f>
        <v>#NAME?</v>
      </c>
      <c r="H21" s="1">
        <f t="shared" si="10"/>
        <v>37200</v>
      </c>
      <c r="I21" s="37">
        <f t="shared" si="3"/>
        <v>4.2599999999999999E-2</v>
      </c>
      <c r="J21" s="20">
        <f t="shared" ca="1" si="4"/>
        <v>1.7173807978253433</v>
      </c>
      <c r="K21" s="8">
        <f t="shared" si="5"/>
        <v>129462.38888888889</v>
      </c>
      <c r="L21" s="8">
        <f t="shared" ca="1" si="6"/>
        <v>222336.22071837485</v>
      </c>
      <c r="M21" s="8" t="e">
        <f t="shared" ca="1" si="7"/>
        <v>#NAME?</v>
      </c>
      <c r="O21" s="8">
        <f t="shared" ca="1" si="11"/>
        <v>504703.22103071091</v>
      </c>
    </row>
    <row r="22" spans="1:19" ht="14.25" x14ac:dyDescent="0.2">
      <c r="A22" s="1">
        <v>37182</v>
      </c>
      <c r="B22" s="2">
        <f t="shared" ca="1" si="0"/>
        <v>-4704</v>
      </c>
      <c r="C22" s="9">
        <f t="shared" si="8"/>
        <v>3</v>
      </c>
      <c r="D22" s="10">
        <f t="shared" si="1"/>
        <v>0.7</v>
      </c>
      <c r="E22" s="9">
        <f t="shared" si="2"/>
        <v>2.27</v>
      </c>
      <c r="F22" s="3" t="str">
        <f t="shared" si="9"/>
        <v>P</v>
      </c>
      <c r="G22" s="9" t="e">
        <f ca="1">_xll.EURO(E22,C22,0,0,D22,B22,IF(F22="P",0,1),0)</f>
        <v>#NAME?</v>
      </c>
      <c r="H22" s="1">
        <f t="shared" si="10"/>
        <v>37200</v>
      </c>
      <c r="I22" s="37">
        <f t="shared" si="3"/>
        <v>4.2599999999999999E-2</v>
      </c>
      <c r="J22" s="20">
        <f t="shared" ca="1" si="4"/>
        <v>1.7173807978253433</v>
      </c>
      <c r="K22" s="8">
        <f t="shared" si="5"/>
        <v>129462.38888888889</v>
      </c>
      <c r="L22" s="8">
        <f t="shared" ca="1" si="6"/>
        <v>222336.22071837485</v>
      </c>
      <c r="M22" s="8" t="e">
        <f t="shared" ca="1" si="7"/>
        <v>#NAME?</v>
      </c>
      <c r="O22" s="8">
        <f t="shared" ca="1" si="11"/>
        <v>504703.22103071091</v>
      </c>
    </row>
    <row r="23" spans="1:19" ht="14.25" x14ac:dyDescent="0.2">
      <c r="A23" s="1">
        <v>37183</v>
      </c>
      <c r="B23" s="2">
        <f t="shared" ca="1" si="0"/>
        <v>-4703</v>
      </c>
      <c r="C23" s="9">
        <f t="shared" si="8"/>
        <v>3</v>
      </c>
      <c r="D23" s="10">
        <f t="shared" si="1"/>
        <v>0.7</v>
      </c>
      <c r="E23" s="9">
        <f t="shared" si="2"/>
        <v>2.27</v>
      </c>
      <c r="F23" s="3" t="str">
        <f t="shared" si="9"/>
        <v>P</v>
      </c>
      <c r="G23" s="9" t="e">
        <f ca="1">_xll.EURO(E23,C23,0,0,D23,B23,IF(F23="P",0,1),0)</f>
        <v>#NAME?</v>
      </c>
      <c r="H23" s="1">
        <f t="shared" si="10"/>
        <v>37200</v>
      </c>
      <c r="I23" s="37">
        <f t="shared" si="3"/>
        <v>4.2599999999999999E-2</v>
      </c>
      <c r="J23" s="20">
        <f t="shared" ca="1" si="4"/>
        <v>1.7173807978253433</v>
      </c>
      <c r="K23" s="8">
        <f t="shared" si="5"/>
        <v>129462.38888888889</v>
      </c>
      <c r="L23" s="8">
        <f t="shared" ca="1" si="6"/>
        <v>222336.22071837485</v>
      </c>
      <c r="M23" s="8" t="e">
        <f t="shared" ca="1" si="7"/>
        <v>#NAME?</v>
      </c>
      <c r="O23" s="8">
        <f t="shared" ca="1" si="11"/>
        <v>504703.22103071091</v>
      </c>
    </row>
    <row r="24" spans="1:19" ht="14.25" x14ac:dyDescent="0.2">
      <c r="A24" s="1">
        <v>37186</v>
      </c>
      <c r="B24" s="2">
        <f t="shared" ca="1" si="0"/>
        <v>-4700</v>
      </c>
      <c r="C24" s="9">
        <f t="shared" si="8"/>
        <v>3</v>
      </c>
      <c r="D24" s="10">
        <f t="shared" si="1"/>
        <v>0.7</v>
      </c>
      <c r="E24" s="9">
        <f t="shared" si="2"/>
        <v>2.27</v>
      </c>
      <c r="F24" s="3" t="str">
        <f t="shared" si="9"/>
        <v>P</v>
      </c>
      <c r="G24" s="9" t="e">
        <f ca="1">_xll.EURO(E24,C24,0,0,D24,B24,IF(F24="P",0,1),0)</f>
        <v>#NAME?</v>
      </c>
      <c r="H24" s="1">
        <f t="shared" si="10"/>
        <v>37200</v>
      </c>
      <c r="I24" s="37">
        <f t="shared" si="3"/>
        <v>4.2599999999999999E-2</v>
      </c>
      <c r="J24" s="20">
        <f t="shared" ca="1" si="4"/>
        <v>1.7173807978253433</v>
      </c>
      <c r="K24" s="8">
        <f t="shared" si="5"/>
        <v>129462.38888888889</v>
      </c>
      <c r="L24" s="8">
        <f t="shared" ca="1" si="6"/>
        <v>222336.22071837485</v>
      </c>
      <c r="M24" s="8" t="e">
        <f t="shared" ca="1" si="7"/>
        <v>#NAME?</v>
      </c>
      <c r="O24" s="8">
        <f t="shared" ca="1" si="11"/>
        <v>504703.22103071091</v>
      </c>
    </row>
    <row r="25" spans="1:19" ht="14.25" x14ac:dyDescent="0.2">
      <c r="A25" s="1">
        <v>37187</v>
      </c>
      <c r="B25" s="2">
        <f t="shared" ca="1" si="0"/>
        <v>-4699</v>
      </c>
      <c r="C25" s="9">
        <f t="shared" si="8"/>
        <v>3</v>
      </c>
      <c r="D25" s="10">
        <f t="shared" si="1"/>
        <v>0.7</v>
      </c>
      <c r="E25" s="9">
        <f t="shared" si="2"/>
        <v>2.27</v>
      </c>
      <c r="F25" s="3" t="str">
        <f t="shared" si="9"/>
        <v>P</v>
      </c>
      <c r="G25" s="9" t="e">
        <f ca="1">_xll.EURO(E25,C25,0,0,D25,B25,IF(F25="P",0,1),0)</f>
        <v>#NAME?</v>
      </c>
      <c r="H25" s="1">
        <f t="shared" si="10"/>
        <v>37200</v>
      </c>
      <c r="I25" s="37">
        <f t="shared" si="3"/>
        <v>4.2599999999999999E-2</v>
      </c>
      <c r="J25" s="20">
        <f t="shared" ca="1" si="4"/>
        <v>1.7173807978253433</v>
      </c>
      <c r="K25" s="8">
        <f t="shared" si="5"/>
        <v>129462.38888888889</v>
      </c>
      <c r="L25" s="8">
        <f t="shared" ca="1" si="6"/>
        <v>222336.22071837485</v>
      </c>
      <c r="M25" s="8" t="e">
        <f t="shared" ca="1" si="7"/>
        <v>#NAME?</v>
      </c>
      <c r="O25" s="8">
        <f t="shared" ca="1" si="11"/>
        <v>504703.22103071091</v>
      </c>
    </row>
    <row r="26" spans="1:19" ht="14.25" x14ac:dyDescent="0.2">
      <c r="A26" s="1">
        <v>37188</v>
      </c>
      <c r="B26" s="2">
        <f t="shared" ca="1" si="0"/>
        <v>-4698</v>
      </c>
      <c r="C26" s="9">
        <f t="shared" si="8"/>
        <v>3</v>
      </c>
      <c r="D26" s="10">
        <f t="shared" si="1"/>
        <v>0.7</v>
      </c>
      <c r="E26" s="9">
        <f t="shared" si="2"/>
        <v>2.27</v>
      </c>
      <c r="F26" s="3" t="str">
        <f t="shared" si="9"/>
        <v>P</v>
      </c>
      <c r="G26" s="9" t="e">
        <f ca="1">_xll.EURO(E26,C26,0,0,D26,B26,IF(F26="P",0,1),0)</f>
        <v>#NAME?</v>
      </c>
      <c r="H26" s="1">
        <f t="shared" si="10"/>
        <v>37200</v>
      </c>
      <c r="I26" s="37">
        <f t="shared" si="3"/>
        <v>4.2599999999999999E-2</v>
      </c>
      <c r="J26" s="20">
        <f t="shared" ca="1" si="4"/>
        <v>1.7173807978253433</v>
      </c>
      <c r="K26" s="8">
        <f t="shared" si="5"/>
        <v>129462.38888888889</v>
      </c>
      <c r="L26" s="8">
        <f t="shared" ca="1" si="6"/>
        <v>222336.22071837485</v>
      </c>
      <c r="M26" s="8" t="e">
        <f t="shared" ca="1" si="7"/>
        <v>#NAME?</v>
      </c>
      <c r="O26" s="8">
        <f t="shared" ca="1" si="11"/>
        <v>504703.22103071091</v>
      </c>
    </row>
    <row r="27" spans="1:19" ht="14.25" x14ac:dyDescent="0.2">
      <c r="A27" s="1">
        <v>37189</v>
      </c>
      <c r="B27" s="2">
        <f t="shared" ca="1" si="0"/>
        <v>-4697</v>
      </c>
      <c r="C27" s="9">
        <f t="shared" si="8"/>
        <v>3</v>
      </c>
      <c r="D27" s="10">
        <f t="shared" si="1"/>
        <v>0.7</v>
      </c>
      <c r="E27" s="9">
        <f t="shared" si="2"/>
        <v>2.27</v>
      </c>
      <c r="F27" s="3" t="str">
        <f t="shared" si="9"/>
        <v>P</v>
      </c>
      <c r="G27" s="9" t="e">
        <f ca="1">_xll.EURO(E27,C27,0,0,D27,B27,IF(F27="P",0,1),0)</f>
        <v>#NAME?</v>
      </c>
      <c r="H27" s="1">
        <f t="shared" si="10"/>
        <v>37200</v>
      </c>
      <c r="I27" s="37">
        <f t="shared" si="3"/>
        <v>4.2599999999999999E-2</v>
      </c>
      <c r="J27" s="20">
        <f t="shared" ca="1" si="4"/>
        <v>1.7173807978253433</v>
      </c>
      <c r="K27" s="8">
        <f t="shared" si="5"/>
        <v>129462.38888888889</v>
      </c>
      <c r="L27" s="8">
        <f t="shared" ca="1" si="6"/>
        <v>222336.22071837485</v>
      </c>
      <c r="M27" s="8" t="e">
        <f t="shared" ca="1" si="7"/>
        <v>#NAME?</v>
      </c>
      <c r="O27" s="8">
        <f t="shared" ca="1" si="11"/>
        <v>504703.22103071091</v>
      </c>
    </row>
    <row r="28" spans="1:19" ht="14.25" x14ac:dyDescent="0.2">
      <c r="A28" s="11">
        <v>37190</v>
      </c>
      <c r="B28" s="2">
        <f t="shared" ca="1" si="0"/>
        <v>-4696</v>
      </c>
      <c r="C28" s="9">
        <f t="shared" si="8"/>
        <v>3</v>
      </c>
      <c r="D28" s="10">
        <f t="shared" si="1"/>
        <v>0.7</v>
      </c>
      <c r="E28" s="9">
        <f t="shared" si="2"/>
        <v>2.27</v>
      </c>
      <c r="F28" s="3" t="str">
        <f t="shared" si="9"/>
        <v>P</v>
      </c>
      <c r="G28" s="9" t="e">
        <f ca="1">_xll.EURO(E28,C28,0,0,D28,B28,IF(F28="P",0,1),0)</f>
        <v>#NAME?</v>
      </c>
      <c r="H28" s="1">
        <f t="shared" si="10"/>
        <v>37200</v>
      </c>
      <c r="I28" s="37">
        <f t="shared" si="3"/>
        <v>4.2599999999999999E-2</v>
      </c>
      <c r="J28" s="20">
        <f t="shared" ca="1" si="4"/>
        <v>1.7173807978253433</v>
      </c>
      <c r="K28" s="8">
        <f t="shared" si="5"/>
        <v>129462.38888888889</v>
      </c>
      <c r="L28" s="8">
        <f t="shared" ca="1" si="6"/>
        <v>222336.22071837485</v>
      </c>
      <c r="M28" s="8" t="e">
        <f t="shared" ca="1" si="7"/>
        <v>#NAME?</v>
      </c>
      <c r="O28" s="8">
        <f t="shared" ca="1" si="11"/>
        <v>504703.22103071091</v>
      </c>
    </row>
    <row r="29" spans="1:19" ht="14.25" x14ac:dyDescent="0.2">
      <c r="A29" s="1">
        <v>37193</v>
      </c>
      <c r="B29" s="2">
        <f t="shared" ca="1" si="0"/>
        <v>-4693</v>
      </c>
      <c r="C29" s="9">
        <f t="shared" si="8"/>
        <v>3</v>
      </c>
      <c r="D29" s="10">
        <f t="shared" ref="D29:D49" si="12">$F$7</f>
        <v>0.6</v>
      </c>
      <c r="E29" s="9">
        <f t="shared" ref="E29:E49" si="13">$E$7</f>
        <v>2.6524999999999999</v>
      </c>
      <c r="F29" s="3" t="str">
        <f t="shared" si="9"/>
        <v>P</v>
      </c>
      <c r="G29" s="9" t="e">
        <f ca="1">_xll.EURO(E29,C29,0,0,D29,B29,IF(F29="P",0,1),0)</f>
        <v>#NAME?</v>
      </c>
      <c r="H29" s="1">
        <f t="shared" si="10"/>
        <v>37200</v>
      </c>
      <c r="I29" s="37">
        <f t="shared" si="3"/>
        <v>4.2599999999999999E-2</v>
      </c>
      <c r="J29" s="20">
        <f t="shared" ca="1" si="4"/>
        <v>1.7173807978253433</v>
      </c>
      <c r="K29" s="8">
        <f t="shared" si="5"/>
        <v>129462.38888888889</v>
      </c>
      <c r="L29" s="8">
        <f t="shared" ca="1" si="6"/>
        <v>222336.22071837485</v>
      </c>
      <c r="M29" s="8" t="e">
        <f t="shared" ca="1" si="7"/>
        <v>#NAME?</v>
      </c>
      <c r="O29" s="8">
        <f t="shared" ca="1" si="11"/>
        <v>589746.82545548922</v>
      </c>
    </row>
    <row r="30" spans="1:19" ht="14.25" x14ac:dyDescent="0.2">
      <c r="A30" s="1">
        <v>37194</v>
      </c>
      <c r="B30" s="2">
        <f t="shared" ca="1" si="0"/>
        <v>-4692</v>
      </c>
      <c r="C30" s="9">
        <f t="shared" si="8"/>
        <v>3</v>
      </c>
      <c r="D30" s="10">
        <f t="shared" si="12"/>
        <v>0.6</v>
      </c>
      <c r="E30" s="9">
        <f t="shared" si="13"/>
        <v>2.6524999999999999</v>
      </c>
      <c r="F30" s="3" t="str">
        <f t="shared" si="9"/>
        <v>P</v>
      </c>
      <c r="G30" s="9" t="e">
        <f ca="1">_xll.EURO(E30,C30,0,0,D30,B30,IF(F30="P",0,1),0)</f>
        <v>#NAME?</v>
      </c>
      <c r="H30" s="1">
        <f t="shared" si="10"/>
        <v>37200</v>
      </c>
      <c r="I30" s="37">
        <f t="shared" si="3"/>
        <v>4.2599999999999999E-2</v>
      </c>
      <c r="J30" s="20">
        <f t="shared" ca="1" si="4"/>
        <v>1.7173807978253433</v>
      </c>
      <c r="K30" s="8">
        <f t="shared" si="5"/>
        <v>129462.38888888889</v>
      </c>
      <c r="L30" s="8">
        <f t="shared" ca="1" si="6"/>
        <v>222336.22071837485</v>
      </c>
      <c r="M30" s="8" t="e">
        <f t="shared" ca="1" si="7"/>
        <v>#NAME?</v>
      </c>
      <c r="O30" s="8">
        <f t="shared" ca="1" si="11"/>
        <v>589746.82545548922</v>
      </c>
    </row>
    <row r="31" spans="1:19" ht="14.25" x14ac:dyDescent="0.2">
      <c r="A31" s="1">
        <v>37195</v>
      </c>
      <c r="B31" s="2">
        <f t="shared" ca="1" si="0"/>
        <v>-4691</v>
      </c>
      <c r="C31" s="9">
        <f t="shared" si="8"/>
        <v>3</v>
      </c>
      <c r="D31" s="10">
        <f t="shared" si="12"/>
        <v>0.6</v>
      </c>
      <c r="E31" s="9">
        <f t="shared" si="13"/>
        <v>2.6524999999999999</v>
      </c>
      <c r="F31" s="3" t="str">
        <f t="shared" si="9"/>
        <v>P</v>
      </c>
      <c r="G31" s="9" t="e">
        <f ca="1">_xll.EURO(E31,C31,0,0,D31,B31,IF(F31="P",0,1),0)</f>
        <v>#NAME?</v>
      </c>
      <c r="H31" s="1">
        <f t="shared" si="10"/>
        <v>37200</v>
      </c>
      <c r="I31" s="37">
        <f t="shared" si="3"/>
        <v>4.2599999999999999E-2</v>
      </c>
      <c r="J31" s="20">
        <f t="shared" ca="1" si="4"/>
        <v>1.7173807978253433</v>
      </c>
      <c r="K31" s="8">
        <f t="shared" si="5"/>
        <v>129462.38888888889</v>
      </c>
      <c r="L31" s="8">
        <f t="shared" ca="1" si="6"/>
        <v>222336.22071837485</v>
      </c>
      <c r="M31" s="8" t="e">
        <f t="shared" ca="1" si="7"/>
        <v>#NAME?</v>
      </c>
      <c r="O31" s="8">
        <f t="shared" ca="1" si="11"/>
        <v>589746.82545548922</v>
      </c>
    </row>
    <row r="32" spans="1:19" ht="14.25" x14ac:dyDescent="0.2">
      <c r="A32" s="1">
        <v>37196</v>
      </c>
      <c r="B32" s="2">
        <f t="shared" ca="1" si="0"/>
        <v>-4690</v>
      </c>
      <c r="C32" s="9">
        <f t="shared" si="8"/>
        <v>3</v>
      </c>
      <c r="D32" s="10">
        <f t="shared" si="12"/>
        <v>0.6</v>
      </c>
      <c r="E32" s="9">
        <f t="shared" si="13"/>
        <v>2.6524999999999999</v>
      </c>
      <c r="F32" s="3" t="str">
        <f t="shared" si="9"/>
        <v>P</v>
      </c>
      <c r="G32" s="9" t="e">
        <f ca="1">_xll.EURO(E32,C32,0,0,D32,B32,IF(F32="P",0,1),0)</f>
        <v>#NAME?</v>
      </c>
      <c r="H32" s="16">
        <v>37230</v>
      </c>
      <c r="I32" s="37">
        <f>$G$7+$H$7</f>
        <v>4.19E-2</v>
      </c>
      <c r="J32" s="20">
        <f t="shared" ca="1" si="4"/>
        <v>1.6965546323839953</v>
      </c>
      <c r="K32" s="8">
        <f t="shared" ref="K32:K52" si="14">$C$7/$A$7</f>
        <v>143809.52380952382</v>
      </c>
      <c r="L32" s="8">
        <f t="shared" ca="1" si="6"/>
        <v>243980.71379998411</v>
      </c>
      <c r="M32" s="8" t="e">
        <f t="shared" ca="1" si="7"/>
        <v>#NAME?</v>
      </c>
      <c r="O32" s="8">
        <f t="shared" ca="1" si="11"/>
        <v>647158.84335445776</v>
      </c>
      <c r="Q32" s="8">
        <f ca="1">SUM(O32:O52)</f>
        <v>13745873.415491104</v>
      </c>
      <c r="R32" s="8">
        <f ca="1">SUM(L32:L52)</f>
        <v>5123594.9897996671</v>
      </c>
      <c r="S32">
        <f ca="1">Q32/R32</f>
        <v>2.6828571428571424</v>
      </c>
    </row>
    <row r="33" spans="1:15" ht="14.25" x14ac:dyDescent="0.2">
      <c r="A33" s="1">
        <v>37197</v>
      </c>
      <c r="B33" s="2">
        <f t="shared" ca="1" si="0"/>
        <v>-4689</v>
      </c>
      <c r="C33" s="9">
        <f t="shared" si="8"/>
        <v>3</v>
      </c>
      <c r="D33" s="10">
        <f t="shared" si="12"/>
        <v>0.6</v>
      </c>
      <c r="E33" s="9">
        <f t="shared" si="13"/>
        <v>2.6524999999999999</v>
      </c>
      <c r="F33" s="3" t="str">
        <f t="shared" si="9"/>
        <v>P</v>
      </c>
      <c r="G33" s="9" t="e">
        <f ca="1">_xll.EURO(E33,C33,0,0,D33,B33,IF(F33="P",0,1),0)</f>
        <v>#NAME?</v>
      </c>
      <c r="H33" s="1">
        <f t="shared" ref="H33:H52" si="15">H32</f>
        <v>37230</v>
      </c>
      <c r="I33" s="37">
        <f t="shared" ref="I33:I52" si="16">$G$7+$H$7</f>
        <v>4.19E-2</v>
      </c>
      <c r="J33" s="20">
        <f t="shared" ca="1" si="4"/>
        <v>1.6965546323839953</v>
      </c>
      <c r="K33" s="8">
        <f t="shared" si="14"/>
        <v>143809.52380952382</v>
      </c>
      <c r="L33" s="8">
        <f t="shared" ca="1" si="6"/>
        <v>243980.71379998411</v>
      </c>
      <c r="M33" s="8" t="e">
        <f t="shared" ca="1" si="7"/>
        <v>#NAME?</v>
      </c>
      <c r="O33" s="8">
        <f t="shared" ca="1" si="11"/>
        <v>647158.84335445776</v>
      </c>
    </row>
    <row r="34" spans="1:15" ht="14.25" x14ac:dyDescent="0.2">
      <c r="A34" s="1">
        <v>37200</v>
      </c>
      <c r="B34" s="2">
        <f t="shared" ca="1" si="0"/>
        <v>-4686</v>
      </c>
      <c r="C34" s="9">
        <f t="shared" si="8"/>
        <v>3</v>
      </c>
      <c r="D34" s="10">
        <f t="shared" si="12"/>
        <v>0.6</v>
      </c>
      <c r="E34" s="9">
        <f t="shared" si="13"/>
        <v>2.6524999999999999</v>
      </c>
      <c r="F34" s="3" t="str">
        <f t="shared" si="9"/>
        <v>P</v>
      </c>
      <c r="G34" s="9" t="e">
        <f ca="1">_xll.EURO(E34,C34,0,0,D34,B34,IF(F34="P",0,1),0)</f>
        <v>#NAME?</v>
      </c>
      <c r="H34" s="1">
        <f t="shared" si="15"/>
        <v>37230</v>
      </c>
      <c r="I34" s="37">
        <f t="shared" si="16"/>
        <v>4.19E-2</v>
      </c>
      <c r="J34" s="20">
        <f t="shared" ca="1" si="4"/>
        <v>1.6965546323839953</v>
      </c>
      <c r="K34" s="8">
        <f t="shared" si="14"/>
        <v>143809.52380952382</v>
      </c>
      <c r="L34" s="8">
        <f t="shared" ca="1" si="6"/>
        <v>243980.71379998411</v>
      </c>
      <c r="M34" s="8" t="e">
        <f t="shared" ca="1" si="7"/>
        <v>#NAME?</v>
      </c>
      <c r="O34" s="8">
        <f t="shared" ca="1" si="11"/>
        <v>647158.84335445776</v>
      </c>
    </row>
    <row r="35" spans="1:15" ht="14.25" x14ac:dyDescent="0.2">
      <c r="A35" s="1">
        <v>37201</v>
      </c>
      <c r="B35" s="2">
        <f t="shared" ca="1" si="0"/>
        <v>-4685</v>
      </c>
      <c r="C35" s="9">
        <f t="shared" si="8"/>
        <v>3</v>
      </c>
      <c r="D35" s="10">
        <f t="shared" si="12"/>
        <v>0.6</v>
      </c>
      <c r="E35" s="9">
        <f t="shared" si="13"/>
        <v>2.6524999999999999</v>
      </c>
      <c r="F35" s="3" t="str">
        <f t="shared" si="9"/>
        <v>P</v>
      </c>
      <c r="G35" s="9" t="e">
        <f ca="1">_xll.EURO(E35,C35,0,0,D35,B35,IF(F35="P",0,1),0)</f>
        <v>#NAME?</v>
      </c>
      <c r="H35" s="1">
        <f t="shared" si="15"/>
        <v>37230</v>
      </c>
      <c r="I35" s="37">
        <f t="shared" si="16"/>
        <v>4.19E-2</v>
      </c>
      <c r="J35" s="20">
        <f t="shared" ca="1" si="4"/>
        <v>1.6965546323839953</v>
      </c>
      <c r="K35" s="8">
        <f t="shared" si="14"/>
        <v>143809.52380952382</v>
      </c>
      <c r="L35" s="8">
        <f t="shared" ca="1" si="6"/>
        <v>243980.71379998411</v>
      </c>
      <c r="M35" s="8" t="e">
        <f t="shared" ca="1" si="7"/>
        <v>#NAME?</v>
      </c>
      <c r="O35" s="8">
        <f t="shared" ca="1" si="11"/>
        <v>647158.84335445776</v>
      </c>
    </row>
    <row r="36" spans="1:15" ht="14.25" x14ac:dyDescent="0.2">
      <c r="A36" s="1">
        <v>37202</v>
      </c>
      <c r="B36" s="2">
        <f t="shared" ca="1" si="0"/>
        <v>-4684</v>
      </c>
      <c r="C36" s="9">
        <f t="shared" si="8"/>
        <v>3</v>
      </c>
      <c r="D36" s="10">
        <f t="shared" si="12"/>
        <v>0.6</v>
      </c>
      <c r="E36" s="9">
        <f t="shared" si="13"/>
        <v>2.6524999999999999</v>
      </c>
      <c r="F36" s="3" t="str">
        <f t="shared" si="9"/>
        <v>P</v>
      </c>
      <c r="G36" s="9" t="e">
        <f ca="1">_xll.EURO(E36,C36,0,0,D36,B36,IF(F36="P",0,1),0)</f>
        <v>#NAME?</v>
      </c>
      <c r="H36" s="1">
        <f t="shared" si="15"/>
        <v>37230</v>
      </c>
      <c r="I36" s="37">
        <f t="shared" si="16"/>
        <v>4.19E-2</v>
      </c>
      <c r="J36" s="20">
        <f t="shared" ca="1" si="4"/>
        <v>1.6965546323839953</v>
      </c>
      <c r="K36" s="8">
        <f t="shared" si="14"/>
        <v>143809.52380952382</v>
      </c>
      <c r="L36" s="8">
        <f t="shared" ca="1" si="6"/>
        <v>243980.71379998411</v>
      </c>
      <c r="M36" s="8" t="e">
        <f t="shared" ca="1" si="7"/>
        <v>#NAME?</v>
      </c>
      <c r="O36" s="8">
        <f t="shared" ca="1" si="11"/>
        <v>647158.84335445776</v>
      </c>
    </row>
    <row r="37" spans="1:15" ht="14.25" x14ac:dyDescent="0.2">
      <c r="A37" s="1">
        <v>37203</v>
      </c>
      <c r="B37" s="2">
        <f t="shared" ca="1" si="0"/>
        <v>-4683</v>
      </c>
      <c r="C37" s="9">
        <f t="shared" si="8"/>
        <v>3</v>
      </c>
      <c r="D37" s="10">
        <f t="shared" si="12"/>
        <v>0.6</v>
      </c>
      <c r="E37" s="9">
        <f t="shared" si="13"/>
        <v>2.6524999999999999</v>
      </c>
      <c r="F37" s="3" t="str">
        <f t="shared" si="9"/>
        <v>P</v>
      </c>
      <c r="G37" s="9" t="e">
        <f ca="1">_xll.EURO(E37,C37,0,0,D37,B37,IF(F37="P",0,1),0)</f>
        <v>#NAME?</v>
      </c>
      <c r="H37" s="1">
        <f t="shared" si="15"/>
        <v>37230</v>
      </c>
      <c r="I37" s="37">
        <f t="shared" si="16"/>
        <v>4.19E-2</v>
      </c>
      <c r="J37" s="20">
        <f t="shared" ca="1" si="4"/>
        <v>1.6965546323839953</v>
      </c>
      <c r="K37" s="8">
        <f t="shared" si="14"/>
        <v>143809.52380952382</v>
      </c>
      <c r="L37" s="8">
        <f t="shared" ca="1" si="6"/>
        <v>243980.71379998411</v>
      </c>
      <c r="M37" s="8" t="e">
        <f t="shared" ca="1" si="7"/>
        <v>#NAME?</v>
      </c>
      <c r="O37" s="8">
        <f t="shared" ca="1" si="11"/>
        <v>647158.84335445776</v>
      </c>
    </row>
    <row r="38" spans="1:15" ht="14.25" x14ac:dyDescent="0.2">
      <c r="A38" s="1">
        <v>37204</v>
      </c>
      <c r="B38" s="2">
        <f t="shared" ca="1" si="0"/>
        <v>-4682</v>
      </c>
      <c r="C38" s="9">
        <f t="shared" si="8"/>
        <v>3</v>
      </c>
      <c r="D38" s="10">
        <f t="shared" si="12"/>
        <v>0.6</v>
      </c>
      <c r="E38" s="9">
        <f t="shared" si="13"/>
        <v>2.6524999999999999</v>
      </c>
      <c r="F38" s="3" t="str">
        <f t="shared" si="9"/>
        <v>P</v>
      </c>
      <c r="G38" s="9" t="e">
        <f ca="1">_xll.EURO(E38,C38,0,0,D38,B38,IF(F38="P",0,1),0)</f>
        <v>#NAME?</v>
      </c>
      <c r="H38" s="1">
        <f t="shared" si="15"/>
        <v>37230</v>
      </c>
      <c r="I38" s="37">
        <f t="shared" si="16"/>
        <v>4.19E-2</v>
      </c>
      <c r="J38" s="20">
        <f t="shared" ca="1" si="4"/>
        <v>1.6965546323839953</v>
      </c>
      <c r="K38" s="8">
        <f t="shared" si="14"/>
        <v>143809.52380952382</v>
      </c>
      <c r="L38" s="8">
        <f t="shared" ca="1" si="6"/>
        <v>243980.71379998411</v>
      </c>
      <c r="M38" s="8" t="e">
        <f t="shared" ca="1" si="7"/>
        <v>#NAME?</v>
      </c>
      <c r="O38" s="8">
        <f t="shared" ca="1" si="11"/>
        <v>647158.84335445776</v>
      </c>
    </row>
    <row r="39" spans="1:15" ht="14.25" x14ac:dyDescent="0.2">
      <c r="A39" s="1">
        <v>37207</v>
      </c>
      <c r="B39" s="2">
        <f t="shared" ca="1" si="0"/>
        <v>-4679</v>
      </c>
      <c r="C39" s="9">
        <f t="shared" si="8"/>
        <v>3</v>
      </c>
      <c r="D39" s="10">
        <f t="shared" si="12"/>
        <v>0.6</v>
      </c>
      <c r="E39" s="9">
        <f t="shared" si="13"/>
        <v>2.6524999999999999</v>
      </c>
      <c r="F39" s="3" t="str">
        <f t="shared" si="9"/>
        <v>P</v>
      </c>
      <c r="G39" s="9" t="e">
        <f ca="1">_xll.EURO(E39,C39,0,0,D39,B39,IF(F39="P",0,1),0)</f>
        <v>#NAME?</v>
      </c>
      <c r="H39" s="1">
        <f t="shared" si="15"/>
        <v>37230</v>
      </c>
      <c r="I39" s="37">
        <f t="shared" si="16"/>
        <v>4.19E-2</v>
      </c>
      <c r="J39" s="20">
        <f t="shared" ca="1" si="4"/>
        <v>1.6965546323839953</v>
      </c>
      <c r="K39" s="8">
        <f t="shared" si="14"/>
        <v>143809.52380952382</v>
      </c>
      <c r="L39" s="8">
        <f t="shared" ca="1" si="6"/>
        <v>243980.71379998411</v>
      </c>
      <c r="M39" s="8" t="e">
        <f t="shared" ca="1" si="7"/>
        <v>#NAME?</v>
      </c>
      <c r="O39" s="8">
        <f t="shared" ca="1" si="11"/>
        <v>647158.84335445776</v>
      </c>
    </row>
    <row r="40" spans="1:15" ht="14.25" x14ac:dyDescent="0.2">
      <c r="A40" s="1">
        <v>37208</v>
      </c>
      <c r="B40" s="2">
        <f t="shared" ca="1" si="0"/>
        <v>-4678</v>
      </c>
      <c r="C40" s="9">
        <f t="shared" si="8"/>
        <v>3</v>
      </c>
      <c r="D40" s="10">
        <f t="shared" si="12"/>
        <v>0.6</v>
      </c>
      <c r="E40" s="9">
        <f t="shared" si="13"/>
        <v>2.6524999999999999</v>
      </c>
      <c r="F40" s="3" t="str">
        <f t="shared" si="9"/>
        <v>P</v>
      </c>
      <c r="G40" s="9" t="e">
        <f ca="1">_xll.EURO(E40,C40,0,0,D40,B40,IF(F40="P",0,1),0)</f>
        <v>#NAME?</v>
      </c>
      <c r="H40" s="1">
        <f t="shared" si="15"/>
        <v>37230</v>
      </c>
      <c r="I40" s="37">
        <f t="shared" si="16"/>
        <v>4.19E-2</v>
      </c>
      <c r="J40" s="20">
        <f t="shared" ca="1" si="4"/>
        <v>1.6965546323839953</v>
      </c>
      <c r="K40" s="8">
        <f t="shared" si="14"/>
        <v>143809.52380952382</v>
      </c>
      <c r="L40" s="8">
        <f t="shared" ca="1" si="6"/>
        <v>243980.71379998411</v>
      </c>
      <c r="M40" s="8" t="e">
        <f t="shared" ca="1" si="7"/>
        <v>#NAME?</v>
      </c>
      <c r="O40" s="8">
        <f t="shared" ca="1" si="11"/>
        <v>647158.84335445776</v>
      </c>
    </row>
    <row r="41" spans="1:15" ht="14.25" x14ac:dyDescent="0.2">
      <c r="A41" s="1">
        <v>37209</v>
      </c>
      <c r="B41" s="2">
        <f t="shared" ca="1" si="0"/>
        <v>-4677</v>
      </c>
      <c r="C41" s="9">
        <f t="shared" si="8"/>
        <v>3</v>
      </c>
      <c r="D41" s="10">
        <f t="shared" si="12"/>
        <v>0.6</v>
      </c>
      <c r="E41" s="9">
        <f t="shared" si="13"/>
        <v>2.6524999999999999</v>
      </c>
      <c r="F41" s="3" t="str">
        <f t="shared" si="9"/>
        <v>P</v>
      </c>
      <c r="G41" s="9" t="e">
        <f ca="1">_xll.EURO(E41,C41,0,0,D41,B41,IF(F41="P",0,1),0)</f>
        <v>#NAME?</v>
      </c>
      <c r="H41" s="1">
        <f t="shared" si="15"/>
        <v>37230</v>
      </c>
      <c r="I41" s="37">
        <f t="shared" si="16"/>
        <v>4.19E-2</v>
      </c>
      <c r="J41" s="20">
        <f t="shared" ca="1" si="4"/>
        <v>1.6965546323839953</v>
      </c>
      <c r="K41" s="8">
        <f t="shared" si="14"/>
        <v>143809.52380952382</v>
      </c>
      <c r="L41" s="8">
        <f t="shared" ca="1" si="6"/>
        <v>243980.71379998411</v>
      </c>
      <c r="M41" s="8" t="e">
        <f t="shared" ca="1" si="7"/>
        <v>#NAME?</v>
      </c>
      <c r="O41" s="8">
        <f t="shared" ca="1" si="11"/>
        <v>647158.84335445776</v>
      </c>
    </row>
    <row r="42" spans="1:15" ht="14.25" x14ac:dyDescent="0.2">
      <c r="A42" s="1">
        <v>37210</v>
      </c>
      <c r="B42" s="2">
        <f t="shared" ca="1" si="0"/>
        <v>-4676</v>
      </c>
      <c r="C42" s="9">
        <f t="shared" si="8"/>
        <v>3</v>
      </c>
      <c r="D42" s="10">
        <f t="shared" si="12"/>
        <v>0.6</v>
      </c>
      <c r="E42" s="9">
        <f t="shared" si="13"/>
        <v>2.6524999999999999</v>
      </c>
      <c r="F42" s="3" t="str">
        <f t="shared" si="9"/>
        <v>P</v>
      </c>
      <c r="G42" s="9" t="e">
        <f ca="1">_xll.EURO(E42,C42,0,0,D42,B42,IF(F42="P",0,1),0)</f>
        <v>#NAME?</v>
      </c>
      <c r="H42" s="1">
        <f t="shared" si="15"/>
        <v>37230</v>
      </c>
      <c r="I42" s="37">
        <f t="shared" si="16"/>
        <v>4.19E-2</v>
      </c>
      <c r="J42" s="20">
        <f t="shared" ca="1" si="4"/>
        <v>1.6965546323839953</v>
      </c>
      <c r="K42" s="8">
        <f t="shared" si="14"/>
        <v>143809.52380952382</v>
      </c>
      <c r="L42" s="8">
        <f t="shared" ca="1" si="6"/>
        <v>243980.71379998411</v>
      </c>
      <c r="M42" s="8" t="e">
        <f t="shared" ca="1" si="7"/>
        <v>#NAME?</v>
      </c>
      <c r="O42" s="8">
        <f t="shared" ca="1" si="11"/>
        <v>647158.84335445776</v>
      </c>
    </row>
    <row r="43" spans="1:15" ht="14.25" x14ac:dyDescent="0.2">
      <c r="A43" s="1">
        <v>37211</v>
      </c>
      <c r="B43" s="2">
        <f t="shared" ca="1" si="0"/>
        <v>-4675</v>
      </c>
      <c r="C43" s="9">
        <f t="shared" si="8"/>
        <v>3</v>
      </c>
      <c r="D43" s="10">
        <f t="shared" si="12"/>
        <v>0.6</v>
      </c>
      <c r="E43" s="9">
        <f t="shared" si="13"/>
        <v>2.6524999999999999</v>
      </c>
      <c r="F43" s="3" t="str">
        <f t="shared" si="9"/>
        <v>P</v>
      </c>
      <c r="G43" s="9" t="e">
        <f ca="1">_xll.EURO(E43,C43,0,0,D43,B43,IF(F43="P",0,1),0)</f>
        <v>#NAME?</v>
      </c>
      <c r="H43" s="1">
        <f t="shared" si="15"/>
        <v>37230</v>
      </c>
      <c r="I43" s="37">
        <f t="shared" si="16"/>
        <v>4.19E-2</v>
      </c>
      <c r="J43" s="20">
        <f t="shared" ca="1" si="4"/>
        <v>1.6965546323839953</v>
      </c>
      <c r="K43" s="8">
        <f t="shared" si="14"/>
        <v>143809.52380952382</v>
      </c>
      <c r="L43" s="8">
        <f t="shared" ca="1" si="6"/>
        <v>243980.71379998411</v>
      </c>
      <c r="M43" s="8" t="e">
        <f t="shared" ca="1" si="7"/>
        <v>#NAME?</v>
      </c>
      <c r="O43" s="8">
        <f t="shared" ca="1" si="11"/>
        <v>647158.84335445776</v>
      </c>
    </row>
    <row r="44" spans="1:15" ht="14.25" x14ac:dyDescent="0.2">
      <c r="A44" s="1">
        <v>37214</v>
      </c>
      <c r="B44" s="2">
        <f t="shared" ca="1" si="0"/>
        <v>-4672</v>
      </c>
      <c r="C44" s="9">
        <f t="shared" si="8"/>
        <v>3</v>
      </c>
      <c r="D44" s="10">
        <f t="shared" si="12"/>
        <v>0.6</v>
      </c>
      <c r="E44" s="9">
        <f t="shared" si="13"/>
        <v>2.6524999999999999</v>
      </c>
      <c r="F44" s="3" t="str">
        <f t="shared" si="9"/>
        <v>P</v>
      </c>
      <c r="G44" s="9" t="e">
        <f ca="1">_xll.EURO(E44,C44,0,0,D44,B44,IF(F44="P",0,1),0)</f>
        <v>#NAME?</v>
      </c>
      <c r="H44" s="1">
        <f t="shared" si="15"/>
        <v>37230</v>
      </c>
      <c r="I44" s="37">
        <f t="shared" si="16"/>
        <v>4.19E-2</v>
      </c>
      <c r="J44" s="20">
        <f t="shared" ca="1" si="4"/>
        <v>1.6965546323839953</v>
      </c>
      <c r="K44" s="8">
        <f t="shared" si="14"/>
        <v>143809.52380952382</v>
      </c>
      <c r="L44" s="8">
        <f t="shared" ca="1" si="6"/>
        <v>243980.71379998411</v>
      </c>
      <c r="M44" s="8" t="e">
        <f t="shared" ca="1" si="7"/>
        <v>#NAME?</v>
      </c>
      <c r="O44" s="8">
        <f t="shared" ca="1" si="11"/>
        <v>647158.84335445776</v>
      </c>
    </row>
    <row r="45" spans="1:15" ht="14.25" x14ac:dyDescent="0.2">
      <c r="A45" s="1">
        <v>37215</v>
      </c>
      <c r="B45" s="2">
        <f t="shared" ca="1" si="0"/>
        <v>-4671</v>
      </c>
      <c r="C45" s="9">
        <f t="shared" si="8"/>
        <v>3</v>
      </c>
      <c r="D45" s="10">
        <f t="shared" si="12"/>
        <v>0.6</v>
      </c>
      <c r="E45" s="9">
        <f t="shared" si="13"/>
        <v>2.6524999999999999</v>
      </c>
      <c r="F45" s="3" t="str">
        <f t="shared" si="9"/>
        <v>P</v>
      </c>
      <c r="G45" s="9" t="e">
        <f ca="1">_xll.EURO(E45,C45,0,0,D45,B45,IF(F45="P",0,1),0)</f>
        <v>#NAME?</v>
      </c>
      <c r="H45" s="1">
        <f t="shared" si="15"/>
        <v>37230</v>
      </c>
      <c r="I45" s="37">
        <f t="shared" si="16"/>
        <v>4.19E-2</v>
      </c>
      <c r="J45" s="20">
        <f t="shared" ca="1" si="4"/>
        <v>1.6965546323839953</v>
      </c>
      <c r="K45" s="8">
        <f t="shared" si="14"/>
        <v>143809.52380952382</v>
      </c>
      <c r="L45" s="8">
        <f t="shared" ca="1" si="6"/>
        <v>243980.71379998411</v>
      </c>
      <c r="M45" s="8" t="e">
        <f t="shared" ca="1" si="7"/>
        <v>#NAME?</v>
      </c>
      <c r="O45" s="8">
        <f t="shared" ca="1" si="11"/>
        <v>647158.84335445776</v>
      </c>
    </row>
    <row r="46" spans="1:15" ht="14.25" x14ac:dyDescent="0.2">
      <c r="A46" s="1">
        <v>37216</v>
      </c>
      <c r="B46" s="2">
        <f t="shared" ref="B46:B71" ca="1" si="17">A46-$A$2</f>
        <v>-4670</v>
      </c>
      <c r="C46" s="9">
        <f t="shared" si="8"/>
        <v>3</v>
      </c>
      <c r="D46" s="10">
        <f t="shared" si="12"/>
        <v>0.6</v>
      </c>
      <c r="E46" s="9">
        <f t="shared" si="13"/>
        <v>2.6524999999999999</v>
      </c>
      <c r="F46" s="3" t="str">
        <f t="shared" si="9"/>
        <v>P</v>
      </c>
      <c r="G46" s="9" t="e">
        <f ca="1">_xll.EURO(E46,C46,0,0,D46,B46,IF(F46="P",0,1),0)</f>
        <v>#NAME?</v>
      </c>
      <c r="H46" s="1">
        <f t="shared" si="15"/>
        <v>37230</v>
      </c>
      <c r="I46" s="37">
        <f t="shared" si="16"/>
        <v>4.19E-2</v>
      </c>
      <c r="J46" s="20">
        <f t="shared" ref="J46:J71" ca="1" si="18">1/((1+I46/2)^(2*((H46-$A$2)/365.25)))</f>
        <v>1.6965546323839953</v>
      </c>
      <c r="K46" s="8">
        <f t="shared" si="14"/>
        <v>143809.52380952382</v>
      </c>
      <c r="L46" s="8">
        <f t="shared" ref="L46:L71" ca="1" si="19">K46*J46</f>
        <v>243980.71379998411</v>
      </c>
      <c r="M46" s="8" t="e">
        <f t="shared" ref="M46:M71" ca="1" si="20">L46*G46</f>
        <v>#NAME?</v>
      </c>
      <c r="O46" s="8">
        <f t="shared" ca="1" si="11"/>
        <v>647158.84335445776</v>
      </c>
    </row>
    <row r="47" spans="1:15" ht="14.25" x14ac:dyDescent="0.2">
      <c r="A47" s="1">
        <v>37218</v>
      </c>
      <c r="B47" s="2">
        <f t="shared" ca="1" si="17"/>
        <v>-4668</v>
      </c>
      <c r="C47" s="9">
        <f t="shared" ref="C47:C71" si="21">C46</f>
        <v>3</v>
      </c>
      <c r="D47" s="10">
        <f t="shared" si="12"/>
        <v>0.6</v>
      </c>
      <c r="E47" s="9">
        <f t="shared" si="13"/>
        <v>2.6524999999999999</v>
      </c>
      <c r="F47" s="3" t="str">
        <f t="shared" ref="F47:F71" si="22">F46</f>
        <v>P</v>
      </c>
      <c r="G47" s="9" t="e">
        <f ca="1">_xll.EURO(E47,C47,0,0,D47,B47,IF(F47="P",0,1),0)</f>
        <v>#NAME?</v>
      </c>
      <c r="H47" s="1">
        <f t="shared" si="15"/>
        <v>37230</v>
      </c>
      <c r="I47" s="37">
        <f t="shared" si="16"/>
        <v>4.19E-2</v>
      </c>
      <c r="J47" s="20">
        <f t="shared" ca="1" si="18"/>
        <v>1.6965546323839953</v>
      </c>
      <c r="K47" s="8">
        <f t="shared" si="14"/>
        <v>143809.52380952382</v>
      </c>
      <c r="L47" s="8">
        <f t="shared" ca="1" si="19"/>
        <v>243980.71379998411</v>
      </c>
      <c r="M47" s="8" t="e">
        <f t="shared" ca="1" si="20"/>
        <v>#NAME?</v>
      </c>
      <c r="O47" s="8">
        <f t="shared" ca="1" si="11"/>
        <v>647158.84335445776</v>
      </c>
    </row>
    <row r="48" spans="1:15" ht="14.25" x14ac:dyDescent="0.2">
      <c r="A48" s="1">
        <v>37221</v>
      </c>
      <c r="B48" s="2">
        <f t="shared" ca="1" si="17"/>
        <v>-4665</v>
      </c>
      <c r="C48" s="9">
        <f t="shared" si="21"/>
        <v>3</v>
      </c>
      <c r="D48" s="10">
        <f t="shared" si="12"/>
        <v>0.6</v>
      </c>
      <c r="E48" s="9">
        <f t="shared" si="13"/>
        <v>2.6524999999999999</v>
      </c>
      <c r="F48" s="3" t="str">
        <f t="shared" si="22"/>
        <v>P</v>
      </c>
      <c r="G48" s="9" t="e">
        <f ca="1">_xll.EURO(E48,C48,0,0,D48,B48,IF(F48="P",0,1),0)</f>
        <v>#NAME?</v>
      </c>
      <c r="H48" s="1">
        <f t="shared" si="15"/>
        <v>37230</v>
      </c>
      <c r="I48" s="37">
        <f t="shared" si="16"/>
        <v>4.19E-2</v>
      </c>
      <c r="J48" s="20">
        <f t="shared" ca="1" si="18"/>
        <v>1.6965546323839953</v>
      </c>
      <c r="K48" s="8">
        <f t="shared" si="14"/>
        <v>143809.52380952382</v>
      </c>
      <c r="L48" s="8">
        <f t="shared" ca="1" si="19"/>
        <v>243980.71379998411</v>
      </c>
      <c r="M48" s="8" t="e">
        <f t="shared" ca="1" si="20"/>
        <v>#NAME?</v>
      </c>
      <c r="O48" s="8">
        <f t="shared" ca="1" si="11"/>
        <v>647158.84335445776</v>
      </c>
    </row>
    <row r="49" spans="1:19" ht="14.25" x14ac:dyDescent="0.2">
      <c r="A49" s="11">
        <v>37222</v>
      </c>
      <c r="B49" s="2">
        <f t="shared" ca="1" si="17"/>
        <v>-4664</v>
      </c>
      <c r="C49" s="9">
        <f t="shared" si="21"/>
        <v>3</v>
      </c>
      <c r="D49" s="10">
        <f t="shared" si="12"/>
        <v>0.6</v>
      </c>
      <c r="E49" s="9">
        <f t="shared" si="13"/>
        <v>2.6524999999999999</v>
      </c>
      <c r="F49" s="3" t="str">
        <f t="shared" si="22"/>
        <v>P</v>
      </c>
      <c r="G49" s="9" t="e">
        <f ca="1">_xll.EURO(E49,C49,0,0,D49,B49,IF(F49="P",0,1),0)</f>
        <v>#NAME?</v>
      </c>
      <c r="H49" s="1">
        <f t="shared" si="15"/>
        <v>37230</v>
      </c>
      <c r="I49" s="37">
        <f t="shared" si="16"/>
        <v>4.19E-2</v>
      </c>
      <c r="J49" s="20">
        <f t="shared" ca="1" si="18"/>
        <v>1.6965546323839953</v>
      </c>
      <c r="K49" s="8">
        <f t="shared" si="14"/>
        <v>143809.52380952382</v>
      </c>
      <c r="L49" s="8">
        <f t="shared" ca="1" si="19"/>
        <v>243980.71379998411</v>
      </c>
      <c r="M49" s="8" t="e">
        <f t="shared" ca="1" si="20"/>
        <v>#NAME?</v>
      </c>
      <c r="O49" s="8">
        <f t="shared" ca="1" si="11"/>
        <v>647158.84335445776</v>
      </c>
    </row>
    <row r="50" spans="1:19" ht="14.25" x14ac:dyDescent="0.2">
      <c r="A50" s="1">
        <v>37223</v>
      </c>
      <c r="B50" s="2">
        <f t="shared" ca="1" si="17"/>
        <v>-4663</v>
      </c>
      <c r="C50" s="9">
        <f t="shared" si="21"/>
        <v>3</v>
      </c>
      <c r="D50" s="10">
        <f t="shared" ref="D50:D68" si="23">$F$8</f>
        <v>0.56999999999999995</v>
      </c>
      <c r="E50" s="9">
        <f t="shared" ref="E50:E68" si="24">$E$8</f>
        <v>2.8650000000000002</v>
      </c>
      <c r="F50" s="3" t="str">
        <f t="shared" si="22"/>
        <v>P</v>
      </c>
      <c r="G50" s="9" t="e">
        <f ca="1">_xll.EURO(E50,C50,0,0,D50,B50,IF(F50="P",0,1),0)</f>
        <v>#NAME?</v>
      </c>
      <c r="H50" s="1">
        <f t="shared" si="15"/>
        <v>37230</v>
      </c>
      <c r="I50" s="37">
        <f t="shared" si="16"/>
        <v>4.19E-2</v>
      </c>
      <c r="J50" s="20">
        <f t="shared" ca="1" si="18"/>
        <v>1.6965546323839953</v>
      </c>
      <c r="K50" s="8">
        <f t="shared" si="14"/>
        <v>143809.52380952382</v>
      </c>
      <c r="L50" s="8">
        <f t="shared" ca="1" si="19"/>
        <v>243980.71379998411</v>
      </c>
      <c r="M50" s="8" t="e">
        <f t="shared" ca="1" si="20"/>
        <v>#NAME?</v>
      </c>
      <c r="O50" s="8">
        <f t="shared" ca="1" si="11"/>
        <v>699004.74503695453</v>
      </c>
    </row>
    <row r="51" spans="1:19" ht="14.25" x14ac:dyDescent="0.2">
      <c r="A51" s="1">
        <v>37224</v>
      </c>
      <c r="B51" s="2">
        <f t="shared" ca="1" si="17"/>
        <v>-4662</v>
      </c>
      <c r="C51" s="9">
        <f t="shared" si="21"/>
        <v>3</v>
      </c>
      <c r="D51" s="10">
        <f t="shared" si="23"/>
        <v>0.56999999999999995</v>
      </c>
      <c r="E51" s="9">
        <f t="shared" si="24"/>
        <v>2.8650000000000002</v>
      </c>
      <c r="F51" s="3" t="str">
        <f t="shared" si="22"/>
        <v>P</v>
      </c>
      <c r="G51" s="9" t="e">
        <f ca="1">_xll.EURO(E51,C51,0,0,D51,B51,IF(F51="P",0,1),0)</f>
        <v>#NAME?</v>
      </c>
      <c r="H51" s="1">
        <f t="shared" si="15"/>
        <v>37230</v>
      </c>
      <c r="I51" s="37">
        <f t="shared" si="16"/>
        <v>4.19E-2</v>
      </c>
      <c r="J51" s="20">
        <f t="shared" ca="1" si="18"/>
        <v>1.6965546323839953</v>
      </c>
      <c r="K51" s="8">
        <f t="shared" si="14"/>
        <v>143809.52380952382</v>
      </c>
      <c r="L51" s="8">
        <f t="shared" ca="1" si="19"/>
        <v>243980.71379998411</v>
      </c>
      <c r="M51" s="8" t="e">
        <f t="shared" ca="1" si="20"/>
        <v>#NAME?</v>
      </c>
      <c r="O51" s="8">
        <f t="shared" ca="1" si="11"/>
        <v>699004.74503695453</v>
      </c>
    </row>
    <row r="52" spans="1:19" ht="14.25" x14ac:dyDescent="0.2">
      <c r="A52" s="1">
        <v>37225</v>
      </c>
      <c r="B52" s="2">
        <f t="shared" ca="1" si="17"/>
        <v>-4661</v>
      </c>
      <c r="C52" s="9">
        <f t="shared" si="21"/>
        <v>3</v>
      </c>
      <c r="D52" s="10">
        <f t="shared" si="23"/>
        <v>0.56999999999999995</v>
      </c>
      <c r="E52" s="9">
        <f t="shared" si="24"/>
        <v>2.8650000000000002</v>
      </c>
      <c r="F52" s="3" t="str">
        <f t="shared" si="22"/>
        <v>P</v>
      </c>
      <c r="G52" s="9" t="e">
        <f ca="1">_xll.EURO(E52,C52,0,0,D52,B52,IF(F52="P",0,1),0)</f>
        <v>#NAME?</v>
      </c>
      <c r="H52" s="1">
        <f t="shared" si="15"/>
        <v>37230</v>
      </c>
      <c r="I52" s="37">
        <f t="shared" si="16"/>
        <v>4.19E-2</v>
      </c>
      <c r="J52" s="20">
        <f t="shared" ca="1" si="18"/>
        <v>1.6965546323839953</v>
      </c>
      <c r="K52" s="8">
        <f t="shared" si="14"/>
        <v>143809.52380952382</v>
      </c>
      <c r="L52" s="8">
        <f t="shared" ca="1" si="19"/>
        <v>243980.71379998411</v>
      </c>
      <c r="M52" s="8" t="e">
        <f t="shared" ca="1" si="20"/>
        <v>#NAME?</v>
      </c>
      <c r="O52" s="8">
        <f t="shared" ca="1" si="11"/>
        <v>699004.74503695453</v>
      </c>
    </row>
    <row r="53" spans="1:19" ht="14.25" x14ac:dyDescent="0.2">
      <c r="A53" s="1">
        <v>37228</v>
      </c>
      <c r="B53" s="2">
        <f t="shared" ca="1" si="17"/>
        <v>-4658</v>
      </c>
      <c r="C53" s="9">
        <f t="shared" si="21"/>
        <v>3</v>
      </c>
      <c r="D53" s="10">
        <f t="shared" si="23"/>
        <v>0.56999999999999995</v>
      </c>
      <c r="E53" s="9">
        <f t="shared" si="24"/>
        <v>2.8650000000000002</v>
      </c>
      <c r="F53" s="3" t="str">
        <f t="shared" si="22"/>
        <v>P</v>
      </c>
      <c r="G53" s="9" t="e">
        <f ca="1">_xll.EURO(E53,C53,0,0,D53,B53,IF(F53="P",0,1),0)</f>
        <v>#NAME?</v>
      </c>
      <c r="H53" s="16">
        <v>37261</v>
      </c>
      <c r="I53" s="37">
        <f>$G$8+$H$8</f>
        <v>4.1700000000000001E-2</v>
      </c>
      <c r="J53" s="20">
        <f t="shared" ca="1" si="18"/>
        <v>1.6864055766148878</v>
      </c>
      <c r="K53" s="8">
        <f t="shared" ref="K53:K71" si="25">$C$8/$A$8</f>
        <v>158947.36842105264</v>
      </c>
      <c r="L53" s="8">
        <f t="shared" ca="1" si="19"/>
        <v>268049.72849352431</v>
      </c>
      <c r="M53" s="8" t="e">
        <f t="shared" ca="1" si="20"/>
        <v>#NAME?</v>
      </c>
      <c r="O53" s="8">
        <f t="shared" ca="1" si="11"/>
        <v>767962.47213394719</v>
      </c>
      <c r="Q53" s="8">
        <f ca="1">SUM(O53:O71)</f>
        <v>14593297.343508702</v>
      </c>
      <c r="R53" s="8">
        <f ca="1">SUM(L53:L71)</f>
        <v>5092944.8413769631</v>
      </c>
      <c r="S53">
        <f ca="1">Q53/R53</f>
        <v>2.8653947368421053</v>
      </c>
    </row>
    <row r="54" spans="1:19" ht="14.25" x14ac:dyDescent="0.2">
      <c r="A54" s="1">
        <v>37229</v>
      </c>
      <c r="B54" s="2">
        <f t="shared" ca="1" si="17"/>
        <v>-4657</v>
      </c>
      <c r="C54" s="9">
        <f t="shared" si="21"/>
        <v>3</v>
      </c>
      <c r="D54" s="10">
        <f t="shared" si="23"/>
        <v>0.56999999999999995</v>
      </c>
      <c r="E54" s="9">
        <f t="shared" si="24"/>
        <v>2.8650000000000002</v>
      </c>
      <c r="F54" s="3" t="str">
        <f t="shared" si="22"/>
        <v>P</v>
      </c>
      <c r="G54" s="9" t="e">
        <f ca="1">_xll.EURO(E54,C54,0,0,D54,B54,IF(F54="P",0,1),0)</f>
        <v>#NAME?</v>
      </c>
      <c r="H54" s="1">
        <f t="shared" ref="H54:H71" si="26">H53</f>
        <v>37261</v>
      </c>
      <c r="I54" s="37">
        <f t="shared" ref="I54:I71" si="27">$G$8+$H$8</f>
        <v>4.1700000000000001E-2</v>
      </c>
      <c r="J54" s="20">
        <f t="shared" ca="1" si="18"/>
        <v>1.6864055766148878</v>
      </c>
      <c r="K54" s="8">
        <f t="shared" si="25"/>
        <v>158947.36842105264</v>
      </c>
      <c r="L54" s="8">
        <f t="shared" ca="1" si="19"/>
        <v>268049.72849352431</v>
      </c>
      <c r="M54" s="8" t="e">
        <f t="shared" ca="1" si="20"/>
        <v>#NAME?</v>
      </c>
      <c r="O54" s="8">
        <f t="shared" ca="1" si="11"/>
        <v>767962.47213394719</v>
      </c>
    </row>
    <row r="55" spans="1:19" ht="14.25" x14ac:dyDescent="0.2">
      <c r="A55" s="1">
        <v>37230</v>
      </c>
      <c r="B55" s="2">
        <f t="shared" ca="1" si="17"/>
        <v>-4656</v>
      </c>
      <c r="C55" s="9">
        <f t="shared" si="21"/>
        <v>3</v>
      </c>
      <c r="D55" s="10">
        <f t="shared" si="23"/>
        <v>0.56999999999999995</v>
      </c>
      <c r="E55" s="9">
        <f t="shared" si="24"/>
        <v>2.8650000000000002</v>
      </c>
      <c r="F55" s="3" t="str">
        <f t="shared" si="22"/>
        <v>P</v>
      </c>
      <c r="G55" s="9" t="e">
        <f ca="1">_xll.EURO(E55,C55,0,0,D55,B55,IF(F55="P",0,1),0)</f>
        <v>#NAME?</v>
      </c>
      <c r="H55" s="1">
        <f t="shared" si="26"/>
        <v>37261</v>
      </c>
      <c r="I55" s="37">
        <f t="shared" si="27"/>
        <v>4.1700000000000001E-2</v>
      </c>
      <c r="J55" s="20">
        <f t="shared" ca="1" si="18"/>
        <v>1.6864055766148878</v>
      </c>
      <c r="K55" s="8">
        <f t="shared" si="25"/>
        <v>158947.36842105264</v>
      </c>
      <c r="L55" s="8">
        <f t="shared" ca="1" si="19"/>
        <v>268049.72849352431</v>
      </c>
      <c r="M55" s="8" t="e">
        <f t="shared" ca="1" si="20"/>
        <v>#NAME?</v>
      </c>
      <c r="O55" s="8">
        <f t="shared" ca="1" si="11"/>
        <v>767962.47213394719</v>
      </c>
    </row>
    <row r="56" spans="1:19" ht="14.25" x14ac:dyDescent="0.2">
      <c r="A56" s="1">
        <v>37231</v>
      </c>
      <c r="B56" s="2">
        <f t="shared" ca="1" si="17"/>
        <v>-4655</v>
      </c>
      <c r="C56" s="9">
        <f t="shared" si="21"/>
        <v>3</v>
      </c>
      <c r="D56" s="10">
        <f t="shared" si="23"/>
        <v>0.56999999999999995</v>
      </c>
      <c r="E56" s="9">
        <f t="shared" si="24"/>
        <v>2.8650000000000002</v>
      </c>
      <c r="F56" s="3" t="str">
        <f t="shared" si="22"/>
        <v>P</v>
      </c>
      <c r="G56" s="9" t="e">
        <f ca="1">_xll.EURO(E56,C56,0,0,D56,B56,IF(F56="P",0,1),0)</f>
        <v>#NAME?</v>
      </c>
      <c r="H56" s="1">
        <f t="shared" si="26"/>
        <v>37261</v>
      </c>
      <c r="I56" s="37">
        <f t="shared" si="27"/>
        <v>4.1700000000000001E-2</v>
      </c>
      <c r="J56" s="20">
        <f t="shared" ca="1" si="18"/>
        <v>1.6864055766148878</v>
      </c>
      <c r="K56" s="8">
        <f t="shared" si="25"/>
        <v>158947.36842105264</v>
      </c>
      <c r="L56" s="8">
        <f t="shared" ca="1" si="19"/>
        <v>268049.72849352431</v>
      </c>
      <c r="M56" s="8" t="e">
        <f t="shared" ca="1" si="20"/>
        <v>#NAME?</v>
      </c>
      <c r="O56" s="8">
        <f t="shared" ca="1" si="11"/>
        <v>767962.47213394719</v>
      </c>
    </row>
    <row r="57" spans="1:19" ht="14.25" x14ac:dyDescent="0.2">
      <c r="A57" s="1">
        <v>37232</v>
      </c>
      <c r="B57" s="2">
        <f t="shared" ca="1" si="17"/>
        <v>-4654</v>
      </c>
      <c r="C57" s="9">
        <f t="shared" si="21"/>
        <v>3</v>
      </c>
      <c r="D57" s="10">
        <f t="shared" si="23"/>
        <v>0.56999999999999995</v>
      </c>
      <c r="E57" s="9">
        <f t="shared" si="24"/>
        <v>2.8650000000000002</v>
      </c>
      <c r="F57" s="3" t="str">
        <f t="shared" si="22"/>
        <v>P</v>
      </c>
      <c r="G57" s="9" t="e">
        <f ca="1">_xll.EURO(E57,C57,0,0,D57,B57,IF(F57="P",0,1),0)</f>
        <v>#NAME?</v>
      </c>
      <c r="H57" s="1">
        <f t="shared" si="26"/>
        <v>37261</v>
      </c>
      <c r="I57" s="37">
        <f t="shared" si="27"/>
        <v>4.1700000000000001E-2</v>
      </c>
      <c r="J57" s="20">
        <f t="shared" ca="1" si="18"/>
        <v>1.6864055766148878</v>
      </c>
      <c r="K57" s="8">
        <f t="shared" si="25"/>
        <v>158947.36842105264</v>
      </c>
      <c r="L57" s="8">
        <f t="shared" ca="1" si="19"/>
        <v>268049.72849352431</v>
      </c>
      <c r="M57" s="8" t="e">
        <f t="shared" ca="1" si="20"/>
        <v>#NAME?</v>
      </c>
      <c r="O57" s="8">
        <f t="shared" ca="1" si="11"/>
        <v>767962.47213394719</v>
      </c>
    </row>
    <row r="58" spans="1:19" ht="14.25" x14ac:dyDescent="0.2">
      <c r="A58" s="1">
        <v>37235</v>
      </c>
      <c r="B58" s="2">
        <f t="shared" ca="1" si="17"/>
        <v>-4651</v>
      </c>
      <c r="C58" s="9">
        <f t="shared" si="21"/>
        <v>3</v>
      </c>
      <c r="D58" s="10">
        <f t="shared" si="23"/>
        <v>0.56999999999999995</v>
      </c>
      <c r="E58" s="9">
        <f t="shared" si="24"/>
        <v>2.8650000000000002</v>
      </c>
      <c r="F58" s="3" t="str">
        <f t="shared" si="22"/>
        <v>P</v>
      </c>
      <c r="G58" s="9" t="e">
        <f ca="1">_xll.EURO(E58,C58,0,0,D58,B58,IF(F58="P",0,1),0)</f>
        <v>#NAME?</v>
      </c>
      <c r="H58" s="1">
        <f t="shared" si="26"/>
        <v>37261</v>
      </c>
      <c r="I58" s="37">
        <f t="shared" si="27"/>
        <v>4.1700000000000001E-2</v>
      </c>
      <c r="J58" s="20">
        <f t="shared" ca="1" si="18"/>
        <v>1.6864055766148878</v>
      </c>
      <c r="K58" s="8">
        <f t="shared" si="25"/>
        <v>158947.36842105264</v>
      </c>
      <c r="L58" s="8">
        <f t="shared" ca="1" si="19"/>
        <v>268049.72849352431</v>
      </c>
      <c r="M58" s="8" t="e">
        <f t="shared" ca="1" si="20"/>
        <v>#NAME?</v>
      </c>
      <c r="O58" s="8">
        <f t="shared" ca="1" si="11"/>
        <v>767962.47213394719</v>
      </c>
    </row>
    <row r="59" spans="1:19" ht="14.25" x14ac:dyDescent="0.2">
      <c r="A59" s="1">
        <v>37236</v>
      </c>
      <c r="B59" s="2">
        <f t="shared" ca="1" si="17"/>
        <v>-4650</v>
      </c>
      <c r="C59" s="9">
        <f t="shared" si="21"/>
        <v>3</v>
      </c>
      <c r="D59" s="10">
        <f t="shared" si="23"/>
        <v>0.56999999999999995</v>
      </c>
      <c r="E59" s="9">
        <f t="shared" si="24"/>
        <v>2.8650000000000002</v>
      </c>
      <c r="F59" s="3" t="str">
        <f t="shared" si="22"/>
        <v>P</v>
      </c>
      <c r="G59" s="9" t="e">
        <f ca="1">_xll.EURO(E59,C59,0,0,D59,B59,IF(F59="P",0,1),0)</f>
        <v>#NAME?</v>
      </c>
      <c r="H59" s="1">
        <f t="shared" si="26"/>
        <v>37261</v>
      </c>
      <c r="I59" s="37">
        <f t="shared" si="27"/>
        <v>4.1700000000000001E-2</v>
      </c>
      <c r="J59" s="20">
        <f t="shared" ca="1" si="18"/>
        <v>1.6864055766148878</v>
      </c>
      <c r="K59" s="8">
        <f t="shared" si="25"/>
        <v>158947.36842105264</v>
      </c>
      <c r="L59" s="8">
        <f t="shared" ca="1" si="19"/>
        <v>268049.72849352431</v>
      </c>
      <c r="M59" s="8" t="e">
        <f t="shared" ca="1" si="20"/>
        <v>#NAME?</v>
      </c>
      <c r="O59" s="8">
        <f t="shared" ca="1" si="11"/>
        <v>767962.47213394719</v>
      </c>
    </row>
    <row r="60" spans="1:19" ht="14.25" x14ac:dyDescent="0.2">
      <c r="A60" s="1">
        <v>37237</v>
      </c>
      <c r="B60" s="2">
        <f t="shared" ca="1" si="17"/>
        <v>-4649</v>
      </c>
      <c r="C60" s="9">
        <f t="shared" si="21"/>
        <v>3</v>
      </c>
      <c r="D60" s="10">
        <f t="shared" si="23"/>
        <v>0.56999999999999995</v>
      </c>
      <c r="E60" s="9">
        <f t="shared" si="24"/>
        <v>2.8650000000000002</v>
      </c>
      <c r="F60" s="3" t="str">
        <f t="shared" si="22"/>
        <v>P</v>
      </c>
      <c r="G60" s="9" t="e">
        <f ca="1">_xll.EURO(E60,C60,0,0,D60,B60,IF(F60="P",0,1),0)</f>
        <v>#NAME?</v>
      </c>
      <c r="H60" s="1">
        <f t="shared" si="26"/>
        <v>37261</v>
      </c>
      <c r="I60" s="37">
        <f t="shared" si="27"/>
        <v>4.1700000000000001E-2</v>
      </c>
      <c r="J60" s="20">
        <f t="shared" ca="1" si="18"/>
        <v>1.6864055766148878</v>
      </c>
      <c r="K60" s="8">
        <f t="shared" si="25"/>
        <v>158947.36842105264</v>
      </c>
      <c r="L60" s="8">
        <f t="shared" ca="1" si="19"/>
        <v>268049.72849352431</v>
      </c>
      <c r="M60" s="8" t="e">
        <f t="shared" ca="1" si="20"/>
        <v>#NAME?</v>
      </c>
      <c r="O60" s="8">
        <f t="shared" ca="1" si="11"/>
        <v>767962.47213394719</v>
      </c>
    </row>
    <row r="61" spans="1:19" ht="14.25" x14ac:dyDescent="0.2">
      <c r="A61" s="1">
        <v>37238</v>
      </c>
      <c r="B61" s="2">
        <f t="shared" ca="1" si="17"/>
        <v>-4648</v>
      </c>
      <c r="C61" s="9">
        <f t="shared" si="21"/>
        <v>3</v>
      </c>
      <c r="D61" s="10">
        <f t="shared" si="23"/>
        <v>0.56999999999999995</v>
      </c>
      <c r="E61" s="9">
        <f t="shared" si="24"/>
        <v>2.8650000000000002</v>
      </c>
      <c r="F61" s="3" t="str">
        <f t="shared" si="22"/>
        <v>P</v>
      </c>
      <c r="G61" s="9" t="e">
        <f ca="1">_xll.EURO(E61,C61,0,0,D61,B61,IF(F61="P",0,1),0)</f>
        <v>#NAME?</v>
      </c>
      <c r="H61" s="1">
        <f t="shared" si="26"/>
        <v>37261</v>
      </c>
      <c r="I61" s="37">
        <f t="shared" si="27"/>
        <v>4.1700000000000001E-2</v>
      </c>
      <c r="J61" s="20">
        <f t="shared" ca="1" si="18"/>
        <v>1.6864055766148878</v>
      </c>
      <c r="K61" s="8">
        <f t="shared" si="25"/>
        <v>158947.36842105264</v>
      </c>
      <c r="L61" s="8">
        <f t="shared" ca="1" si="19"/>
        <v>268049.72849352431</v>
      </c>
      <c r="M61" s="8" t="e">
        <f t="shared" ca="1" si="20"/>
        <v>#NAME?</v>
      </c>
      <c r="O61" s="8">
        <f t="shared" ca="1" si="11"/>
        <v>767962.47213394719</v>
      </c>
    </row>
    <row r="62" spans="1:19" ht="14.25" x14ac:dyDescent="0.2">
      <c r="A62" s="1">
        <v>37239</v>
      </c>
      <c r="B62" s="2">
        <f t="shared" ca="1" si="17"/>
        <v>-4647</v>
      </c>
      <c r="C62" s="9">
        <f t="shared" si="21"/>
        <v>3</v>
      </c>
      <c r="D62" s="10">
        <f t="shared" si="23"/>
        <v>0.56999999999999995</v>
      </c>
      <c r="E62" s="9">
        <f t="shared" si="24"/>
        <v>2.8650000000000002</v>
      </c>
      <c r="F62" s="3" t="str">
        <f t="shared" si="22"/>
        <v>P</v>
      </c>
      <c r="G62" s="9" t="e">
        <f ca="1">_xll.EURO(E62,C62,0,0,D62,B62,IF(F62="P",0,1),0)</f>
        <v>#NAME?</v>
      </c>
      <c r="H62" s="1">
        <f t="shared" si="26"/>
        <v>37261</v>
      </c>
      <c r="I62" s="37">
        <f t="shared" si="27"/>
        <v>4.1700000000000001E-2</v>
      </c>
      <c r="J62" s="20">
        <f t="shared" ca="1" si="18"/>
        <v>1.6864055766148878</v>
      </c>
      <c r="K62" s="8">
        <f t="shared" si="25"/>
        <v>158947.36842105264</v>
      </c>
      <c r="L62" s="8">
        <f t="shared" ca="1" si="19"/>
        <v>268049.72849352431</v>
      </c>
      <c r="M62" s="8" t="e">
        <f t="shared" ca="1" si="20"/>
        <v>#NAME?</v>
      </c>
      <c r="O62" s="8">
        <f t="shared" ca="1" si="11"/>
        <v>767962.47213394719</v>
      </c>
    </row>
    <row r="63" spans="1:19" ht="14.25" x14ac:dyDescent="0.2">
      <c r="A63" s="1">
        <v>37242</v>
      </c>
      <c r="B63" s="2">
        <f t="shared" ca="1" si="17"/>
        <v>-4644</v>
      </c>
      <c r="C63" s="9">
        <f t="shared" si="21"/>
        <v>3</v>
      </c>
      <c r="D63" s="10">
        <f t="shared" si="23"/>
        <v>0.56999999999999995</v>
      </c>
      <c r="E63" s="9">
        <f t="shared" si="24"/>
        <v>2.8650000000000002</v>
      </c>
      <c r="F63" s="3" t="str">
        <f t="shared" si="22"/>
        <v>P</v>
      </c>
      <c r="G63" s="9" t="e">
        <f ca="1">_xll.EURO(E63,C63,0,0,D63,B63,IF(F63="P",0,1),0)</f>
        <v>#NAME?</v>
      </c>
      <c r="H63" s="1">
        <f t="shared" si="26"/>
        <v>37261</v>
      </c>
      <c r="I63" s="37">
        <f t="shared" si="27"/>
        <v>4.1700000000000001E-2</v>
      </c>
      <c r="J63" s="20">
        <f t="shared" ca="1" si="18"/>
        <v>1.6864055766148878</v>
      </c>
      <c r="K63" s="8">
        <f t="shared" si="25"/>
        <v>158947.36842105264</v>
      </c>
      <c r="L63" s="8">
        <f t="shared" ca="1" si="19"/>
        <v>268049.72849352431</v>
      </c>
      <c r="M63" s="8" t="e">
        <f t="shared" ca="1" si="20"/>
        <v>#NAME?</v>
      </c>
      <c r="O63" s="8">
        <f t="shared" ca="1" si="11"/>
        <v>767962.47213394719</v>
      </c>
    </row>
    <row r="64" spans="1:19" ht="14.25" x14ac:dyDescent="0.2">
      <c r="A64" s="1">
        <v>37243</v>
      </c>
      <c r="B64" s="2">
        <f t="shared" ca="1" si="17"/>
        <v>-4643</v>
      </c>
      <c r="C64" s="9">
        <f t="shared" si="21"/>
        <v>3</v>
      </c>
      <c r="D64" s="10">
        <f t="shared" si="23"/>
        <v>0.56999999999999995</v>
      </c>
      <c r="E64" s="9">
        <f t="shared" si="24"/>
        <v>2.8650000000000002</v>
      </c>
      <c r="F64" s="3" t="str">
        <f t="shared" si="22"/>
        <v>P</v>
      </c>
      <c r="G64" s="9" t="e">
        <f ca="1">_xll.EURO(E64,C64,0,0,D64,B64,IF(F64="P",0,1),0)</f>
        <v>#NAME?</v>
      </c>
      <c r="H64" s="1">
        <f t="shared" si="26"/>
        <v>37261</v>
      </c>
      <c r="I64" s="37">
        <f t="shared" si="27"/>
        <v>4.1700000000000001E-2</v>
      </c>
      <c r="J64" s="20">
        <f t="shared" ca="1" si="18"/>
        <v>1.6864055766148878</v>
      </c>
      <c r="K64" s="8">
        <f t="shared" si="25"/>
        <v>158947.36842105264</v>
      </c>
      <c r="L64" s="8">
        <f t="shared" ca="1" si="19"/>
        <v>268049.72849352431</v>
      </c>
      <c r="M64" s="8" t="e">
        <f t="shared" ca="1" si="20"/>
        <v>#NAME?</v>
      </c>
      <c r="O64" s="8">
        <f t="shared" ca="1" si="11"/>
        <v>767962.47213394719</v>
      </c>
    </row>
    <row r="65" spans="1:15" ht="14.25" x14ac:dyDescent="0.2">
      <c r="A65" s="1">
        <v>37244</v>
      </c>
      <c r="B65" s="2">
        <f t="shared" ca="1" si="17"/>
        <v>-4642</v>
      </c>
      <c r="C65" s="9">
        <f t="shared" si="21"/>
        <v>3</v>
      </c>
      <c r="D65" s="10">
        <f t="shared" si="23"/>
        <v>0.56999999999999995</v>
      </c>
      <c r="E65" s="9">
        <f t="shared" si="24"/>
        <v>2.8650000000000002</v>
      </c>
      <c r="F65" s="3" t="str">
        <f t="shared" si="22"/>
        <v>P</v>
      </c>
      <c r="G65" s="9" t="e">
        <f ca="1">_xll.EURO(E65,C65,0,0,D65,B65,IF(F65="P",0,1),0)</f>
        <v>#NAME?</v>
      </c>
      <c r="H65" s="1">
        <f t="shared" si="26"/>
        <v>37261</v>
      </c>
      <c r="I65" s="37">
        <f t="shared" si="27"/>
        <v>4.1700000000000001E-2</v>
      </c>
      <c r="J65" s="20">
        <f t="shared" ca="1" si="18"/>
        <v>1.6864055766148878</v>
      </c>
      <c r="K65" s="8">
        <f t="shared" si="25"/>
        <v>158947.36842105264</v>
      </c>
      <c r="L65" s="8">
        <f t="shared" ca="1" si="19"/>
        <v>268049.72849352431</v>
      </c>
      <c r="M65" s="8" t="e">
        <f t="shared" ca="1" si="20"/>
        <v>#NAME?</v>
      </c>
      <c r="O65" s="8">
        <f t="shared" ca="1" si="11"/>
        <v>767962.47213394719</v>
      </c>
    </row>
    <row r="66" spans="1:15" ht="14.25" x14ac:dyDescent="0.2">
      <c r="A66" s="1">
        <v>37245</v>
      </c>
      <c r="B66" s="2">
        <f t="shared" ca="1" si="17"/>
        <v>-4641</v>
      </c>
      <c r="C66" s="9">
        <f t="shared" si="21"/>
        <v>3</v>
      </c>
      <c r="D66" s="10">
        <f t="shared" si="23"/>
        <v>0.56999999999999995</v>
      </c>
      <c r="E66" s="9">
        <f t="shared" si="24"/>
        <v>2.8650000000000002</v>
      </c>
      <c r="F66" s="3" t="str">
        <f t="shared" si="22"/>
        <v>P</v>
      </c>
      <c r="G66" s="9" t="e">
        <f ca="1">_xll.EURO(E66,C66,0,0,D66,B66,IF(F66="P",0,1),0)</f>
        <v>#NAME?</v>
      </c>
      <c r="H66" s="1">
        <f t="shared" si="26"/>
        <v>37261</v>
      </c>
      <c r="I66" s="37">
        <f t="shared" si="27"/>
        <v>4.1700000000000001E-2</v>
      </c>
      <c r="J66" s="20">
        <f t="shared" ca="1" si="18"/>
        <v>1.6864055766148878</v>
      </c>
      <c r="K66" s="8">
        <f t="shared" si="25"/>
        <v>158947.36842105264</v>
      </c>
      <c r="L66" s="8">
        <f t="shared" ca="1" si="19"/>
        <v>268049.72849352431</v>
      </c>
      <c r="M66" s="8" t="e">
        <f t="shared" ca="1" si="20"/>
        <v>#NAME?</v>
      </c>
      <c r="O66" s="8">
        <f t="shared" ca="1" si="11"/>
        <v>767962.47213394719</v>
      </c>
    </row>
    <row r="67" spans="1:15" ht="14.25" x14ac:dyDescent="0.2">
      <c r="A67" s="1">
        <v>37246</v>
      </c>
      <c r="B67" s="2">
        <f t="shared" ca="1" si="17"/>
        <v>-4640</v>
      </c>
      <c r="C67" s="9">
        <f t="shared" si="21"/>
        <v>3</v>
      </c>
      <c r="D67" s="10">
        <f t="shared" si="23"/>
        <v>0.56999999999999995</v>
      </c>
      <c r="E67" s="9">
        <f t="shared" si="24"/>
        <v>2.8650000000000002</v>
      </c>
      <c r="F67" s="3" t="str">
        <f t="shared" si="22"/>
        <v>P</v>
      </c>
      <c r="G67" s="9" t="e">
        <f ca="1">_xll.EURO(E67,C67,0,0,D67,B67,IF(F67="P",0,1),0)</f>
        <v>#NAME?</v>
      </c>
      <c r="H67" s="1">
        <f t="shared" si="26"/>
        <v>37261</v>
      </c>
      <c r="I67" s="37">
        <f t="shared" si="27"/>
        <v>4.1700000000000001E-2</v>
      </c>
      <c r="J67" s="20">
        <f t="shared" ca="1" si="18"/>
        <v>1.6864055766148878</v>
      </c>
      <c r="K67" s="8">
        <f t="shared" si="25"/>
        <v>158947.36842105264</v>
      </c>
      <c r="L67" s="8">
        <f t="shared" ca="1" si="19"/>
        <v>268049.72849352431</v>
      </c>
      <c r="M67" s="8" t="e">
        <f t="shared" ca="1" si="20"/>
        <v>#NAME?</v>
      </c>
      <c r="O67" s="8">
        <f t="shared" ca="1" si="11"/>
        <v>767962.47213394719</v>
      </c>
    </row>
    <row r="68" spans="1:15" ht="14.25" x14ac:dyDescent="0.2">
      <c r="A68" s="11">
        <v>37251</v>
      </c>
      <c r="B68" s="2">
        <f t="shared" ca="1" si="17"/>
        <v>-4635</v>
      </c>
      <c r="C68" s="9">
        <f t="shared" si="21"/>
        <v>3</v>
      </c>
      <c r="D68" s="10">
        <f t="shared" si="23"/>
        <v>0.56999999999999995</v>
      </c>
      <c r="E68" s="9">
        <f t="shared" si="24"/>
        <v>2.8650000000000002</v>
      </c>
      <c r="F68" s="3" t="str">
        <f t="shared" si="22"/>
        <v>P</v>
      </c>
      <c r="G68" s="9" t="e">
        <f ca="1">_xll.EURO(E68,C68,0,0,D68,B68,IF(F68="P",0,1),0)</f>
        <v>#NAME?</v>
      </c>
      <c r="H68" s="1">
        <f t="shared" si="26"/>
        <v>37261</v>
      </c>
      <c r="I68" s="37">
        <f t="shared" si="27"/>
        <v>4.1700000000000001E-2</v>
      </c>
      <c r="J68" s="20">
        <f t="shared" ca="1" si="18"/>
        <v>1.6864055766148878</v>
      </c>
      <c r="K68" s="8">
        <f t="shared" si="25"/>
        <v>158947.36842105264</v>
      </c>
      <c r="L68" s="8">
        <f t="shared" ca="1" si="19"/>
        <v>268049.72849352431</v>
      </c>
      <c r="M68" s="8" t="e">
        <f t="shared" ca="1" si="20"/>
        <v>#NAME?</v>
      </c>
      <c r="O68" s="8">
        <f t="shared" ca="1" si="11"/>
        <v>767962.47213394719</v>
      </c>
    </row>
    <row r="69" spans="1:15" ht="14.25" x14ac:dyDescent="0.2">
      <c r="A69" s="1">
        <v>37252</v>
      </c>
      <c r="B69" s="2">
        <f t="shared" ca="1" si="17"/>
        <v>-4634</v>
      </c>
      <c r="C69" s="9">
        <f t="shared" si="21"/>
        <v>3</v>
      </c>
      <c r="D69" s="10">
        <f>$F$9</f>
        <v>0.55000000000000004</v>
      </c>
      <c r="E69" s="9">
        <f>$E$9</f>
        <v>2.8675000000000002</v>
      </c>
      <c r="F69" s="3" t="str">
        <f t="shared" si="22"/>
        <v>P</v>
      </c>
      <c r="G69" s="9" t="e">
        <f ca="1">_xll.EURO(E69,C69,0,0,D69,B69,IF(F69="P",0,1),0)</f>
        <v>#NAME?</v>
      </c>
      <c r="H69" s="1">
        <f t="shared" si="26"/>
        <v>37261</v>
      </c>
      <c r="I69" s="37">
        <f t="shared" si="27"/>
        <v>4.1700000000000001E-2</v>
      </c>
      <c r="J69" s="20">
        <f t="shared" ca="1" si="18"/>
        <v>1.6864055766148878</v>
      </c>
      <c r="K69" s="8">
        <f t="shared" si="25"/>
        <v>158947.36842105264</v>
      </c>
      <c r="L69" s="8">
        <f t="shared" ca="1" si="19"/>
        <v>268049.72849352431</v>
      </c>
      <c r="M69" s="8" t="e">
        <f t="shared" ca="1" si="20"/>
        <v>#NAME?</v>
      </c>
      <c r="O69" s="8">
        <f t="shared" ca="1" si="11"/>
        <v>768632.59645518102</v>
      </c>
    </row>
    <row r="70" spans="1:15" ht="14.25" x14ac:dyDescent="0.2">
      <c r="A70" s="1">
        <v>37253</v>
      </c>
      <c r="B70" s="2">
        <f t="shared" ca="1" si="17"/>
        <v>-4633</v>
      </c>
      <c r="C70" s="9">
        <f t="shared" si="21"/>
        <v>3</v>
      </c>
      <c r="D70" s="10">
        <f>$F$9</f>
        <v>0.55000000000000004</v>
      </c>
      <c r="E70" s="9">
        <f>$E$9</f>
        <v>2.8675000000000002</v>
      </c>
      <c r="F70" s="3" t="str">
        <f t="shared" si="22"/>
        <v>P</v>
      </c>
      <c r="G70" s="9" t="e">
        <f ca="1">_xll.EURO(E70,C70,0,0,D70,B70,IF(F70="P",0,1),0)</f>
        <v>#NAME?</v>
      </c>
      <c r="H70" s="1">
        <f t="shared" si="26"/>
        <v>37261</v>
      </c>
      <c r="I70" s="37">
        <f t="shared" si="27"/>
        <v>4.1700000000000001E-2</v>
      </c>
      <c r="J70" s="20">
        <f t="shared" ca="1" si="18"/>
        <v>1.6864055766148878</v>
      </c>
      <c r="K70" s="8">
        <f t="shared" si="25"/>
        <v>158947.36842105264</v>
      </c>
      <c r="L70" s="8">
        <f t="shared" ca="1" si="19"/>
        <v>268049.72849352431</v>
      </c>
      <c r="M70" s="8" t="e">
        <f t="shared" ca="1" si="20"/>
        <v>#NAME?</v>
      </c>
      <c r="O70" s="8">
        <f t="shared" ca="1" si="11"/>
        <v>768632.59645518102</v>
      </c>
    </row>
    <row r="71" spans="1:15" ht="14.25" x14ac:dyDescent="0.2">
      <c r="A71" s="1">
        <v>37256</v>
      </c>
      <c r="B71" s="2">
        <f t="shared" ca="1" si="17"/>
        <v>-4630</v>
      </c>
      <c r="C71" s="9">
        <f t="shared" si="21"/>
        <v>3</v>
      </c>
      <c r="D71" s="10">
        <f>$F$9</f>
        <v>0.55000000000000004</v>
      </c>
      <c r="E71" s="9">
        <f>$E$9</f>
        <v>2.8675000000000002</v>
      </c>
      <c r="F71" s="3" t="str">
        <f t="shared" si="22"/>
        <v>P</v>
      </c>
      <c r="G71" s="9" t="e">
        <f ca="1">_xll.EURO(E71,C71,0,0,D71,B71,IF(F71="P",0,1),0)</f>
        <v>#NAME?</v>
      </c>
      <c r="H71" s="1">
        <f t="shared" si="26"/>
        <v>37261</v>
      </c>
      <c r="I71" s="37">
        <f t="shared" si="27"/>
        <v>4.1700000000000001E-2</v>
      </c>
      <c r="J71" s="20">
        <f t="shared" ca="1" si="18"/>
        <v>1.6864055766148878</v>
      </c>
      <c r="K71" s="8">
        <f t="shared" si="25"/>
        <v>158947.36842105264</v>
      </c>
      <c r="L71" s="8">
        <f t="shared" ca="1" si="19"/>
        <v>268049.72849352431</v>
      </c>
      <c r="M71" s="8" t="e">
        <f t="shared" ca="1" si="20"/>
        <v>#NAME?</v>
      </c>
      <c r="O71" s="8">
        <f t="shared" ca="1" si="11"/>
        <v>768632.59645518102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workbookViewId="0">
      <selection activeCell="D12" sqref="D12"/>
    </sheetView>
  </sheetViews>
  <sheetFormatPr defaultColWidth="8" defaultRowHeight="11.25" x14ac:dyDescent="0.2"/>
  <cols>
    <col min="1" max="1" width="4.28515625" style="26" customWidth="1"/>
    <col min="2" max="2" width="8" style="26" customWidth="1"/>
    <col min="3" max="3" width="17.28515625" style="26" bestFit="1" customWidth="1"/>
    <col min="4" max="4" width="12.85546875" style="26" bestFit="1" customWidth="1"/>
    <col min="5" max="5" width="8" style="26" customWidth="1"/>
    <col min="6" max="6" width="3.7109375" style="26" customWidth="1"/>
    <col min="7" max="7" width="8" style="26" customWidth="1"/>
    <col min="8" max="8" width="13.7109375" style="26" customWidth="1"/>
    <col min="9" max="9" width="8.7109375" style="26" bestFit="1" customWidth="1"/>
    <col min="10" max="10" width="8" style="26" customWidth="1"/>
    <col min="11" max="11" width="2.140625" style="26" customWidth="1"/>
    <col min="12" max="12" width="8" style="26" customWidth="1"/>
    <col min="13" max="13" width="14.5703125" style="26" customWidth="1"/>
    <col min="14" max="14" width="8.7109375" style="26" bestFit="1" customWidth="1"/>
    <col min="15" max="16384" width="8" style="26"/>
  </cols>
  <sheetData>
    <row r="2" spans="2:15" ht="23.25" x14ac:dyDescent="0.35">
      <c r="B2" s="27" t="s">
        <v>29</v>
      </c>
    </row>
    <row r="4" spans="2:15" x14ac:dyDescent="0.2">
      <c r="B4" s="26" t="s">
        <v>30</v>
      </c>
      <c r="C4" s="28">
        <f ca="1">TODAY()</f>
        <v>41886</v>
      </c>
    </row>
    <row r="5" spans="2:15" x14ac:dyDescent="0.2">
      <c r="C5" s="28"/>
    </row>
    <row r="6" spans="2:15" ht="15.75" x14ac:dyDescent="0.25">
      <c r="B6" s="29" t="s">
        <v>31</v>
      </c>
      <c r="C6" s="29"/>
      <c r="D6" s="30" t="e">
        <f ca="1">_xll.xFxLKBK(D11,D12,D13,D14,D15,D16,D17,0,D19,D20)</f>
        <v>#NAME?</v>
      </c>
      <c r="E6" s="26" t="e">
        <f ca="1">D6*E22</f>
        <v>#NAME?</v>
      </c>
      <c r="G6" s="29" t="s">
        <v>31</v>
      </c>
      <c r="H6" s="29"/>
      <c r="I6" s="30" t="e">
        <f ca="1">_xll.xFxLKBK(I11,I12,I13,I14,I15,I16,I17,0,I19,I20)</f>
        <v>#NAME?</v>
      </c>
      <c r="J6" s="26" t="e">
        <f ca="1">I6*J22</f>
        <v>#NAME?</v>
      </c>
      <c r="L6" s="29" t="s">
        <v>31</v>
      </c>
      <c r="M6" s="29"/>
      <c r="N6" s="30" t="e">
        <f ca="1">_xll.xFxLKBK(N11,N12,N13,N14,N15,N16,N17,0,N19,N20)</f>
        <v>#NAME?</v>
      </c>
      <c r="O6" s="26" t="e">
        <f ca="1">N6*O22</f>
        <v>#NAME?</v>
      </c>
    </row>
    <row r="8" spans="2:15" x14ac:dyDescent="0.2">
      <c r="B8" s="26" t="s">
        <v>32</v>
      </c>
      <c r="D8" s="28">
        <v>37172</v>
      </c>
      <c r="G8" s="26" t="s">
        <v>32</v>
      </c>
      <c r="I8" s="28">
        <v>37196</v>
      </c>
      <c r="L8" s="26" t="s">
        <v>32</v>
      </c>
      <c r="N8" s="28">
        <v>37226</v>
      </c>
    </row>
    <row r="9" spans="2:15" x14ac:dyDescent="0.2">
      <c r="B9" s="26" t="s">
        <v>33</v>
      </c>
      <c r="D9" s="28">
        <v>37195</v>
      </c>
      <c r="G9" s="26" t="s">
        <v>33</v>
      </c>
      <c r="I9" s="28">
        <v>37225</v>
      </c>
      <c r="L9" s="26" t="s">
        <v>33</v>
      </c>
      <c r="N9" s="28">
        <v>37256</v>
      </c>
    </row>
    <row r="11" spans="2:15" x14ac:dyDescent="0.2">
      <c r="C11" s="26" t="s">
        <v>34</v>
      </c>
      <c r="D11" s="32">
        <f ca="1">'3.00 put'!S14</f>
        <v>2.3337499999999998</v>
      </c>
      <c r="H11" s="26" t="s">
        <v>34</v>
      </c>
      <c r="I11" s="32">
        <f ca="1">'3.00 put'!S32</f>
        <v>2.6828571428571424</v>
      </c>
      <c r="M11" s="26" t="s">
        <v>34</v>
      </c>
      <c r="N11" s="32">
        <f ca="1">'3.00 put'!S53</f>
        <v>2.8653947368421053</v>
      </c>
    </row>
    <row r="12" spans="2:15" x14ac:dyDescent="0.2">
      <c r="C12" s="26" t="s">
        <v>35</v>
      </c>
      <c r="D12" s="32">
        <v>3.5</v>
      </c>
      <c r="H12" s="26" t="s">
        <v>35</v>
      </c>
      <c r="I12" s="32">
        <f>D12</f>
        <v>3.5</v>
      </c>
      <c r="M12" s="26" t="s">
        <v>35</v>
      </c>
      <c r="N12" s="32">
        <f>I12</f>
        <v>3.5</v>
      </c>
    </row>
    <row r="13" spans="2:15" x14ac:dyDescent="0.2">
      <c r="C13" s="26" t="s">
        <v>36</v>
      </c>
      <c r="D13" s="32">
        <v>0</v>
      </c>
      <c r="E13" s="38" t="s">
        <v>46</v>
      </c>
      <c r="H13" s="26" t="s">
        <v>36</v>
      </c>
      <c r="I13" s="32">
        <v>0</v>
      </c>
      <c r="J13" s="38" t="s">
        <v>46</v>
      </c>
      <c r="M13" s="26" t="s">
        <v>36</v>
      </c>
      <c r="N13" s="32">
        <v>0</v>
      </c>
      <c r="O13" s="38" t="s">
        <v>46</v>
      </c>
    </row>
    <row r="14" spans="2:15" x14ac:dyDescent="0.2">
      <c r="C14" s="26" t="s">
        <v>37</v>
      </c>
      <c r="D14" s="33">
        <v>0.4</v>
      </c>
      <c r="E14" s="26">
        <f ca="1">SQRT((D14^2*(D8-$C$4)+D15^2*(D9-D8))/(D9-$C$4))</f>
        <v>0.39877236470053884</v>
      </c>
      <c r="H14" s="26" t="s">
        <v>37</v>
      </c>
      <c r="I14" s="33">
        <v>0.45</v>
      </c>
      <c r="J14" s="26">
        <f ca="1">SQRT((I14^2*(I8-$C$4)+I15^2*(I9-I8))/(I9-$C$4))</f>
        <v>0.4484765267241167</v>
      </c>
      <c r="M14" s="26" t="s">
        <v>37</v>
      </c>
      <c r="N14" s="33">
        <v>0.5</v>
      </c>
      <c r="O14" s="26">
        <f ca="1">SQRT((N14^2*(N8-$C$4)+N15^2*(N9-N8))/(N9-$C$4))</f>
        <v>0.49844249859542228</v>
      </c>
    </row>
    <row r="15" spans="2:15" x14ac:dyDescent="0.2">
      <c r="C15" s="26" t="s">
        <v>38</v>
      </c>
      <c r="D15" s="33">
        <v>0.6</v>
      </c>
      <c r="H15" s="26" t="s">
        <v>38</v>
      </c>
      <c r="I15" s="33">
        <v>0.65</v>
      </c>
      <c r="M15" s="26" t="s">
        <v>38</v>
      </c>
      <c r="N15" s="33">
        <v>0.7</v>
      </c>
    </row>
    <row r="16" spans="2:15" x14ac:dyDescent="0.2">
      <c r="C16" s="26" t="s">
        <v>39</v>
      </c>
      <c r="D16" s="34">
        <f ca="1">(D8-$C$4)/365.25</f>
        <v>-12.906228610540726</v>
      </c>
      <c r="H16" s="26" t="s">
        <v>39</v>
      </c>
      <c r="I16" s="34">
        <f ca="1">(I8-$C$4)/365.25</f>
        <v>-12.840520191649555</v>
      </c>
      <c r="M16" s="26" t="s">
        <v>39</v>
      </c>
      <c r="N16" s="34">
        <f ca="1">(N8-$C$4)/365.25</f>
        <v>-12.758384668035593</v>
      </c>
    </row>
    <row r="17" spans="3:15" x14ac:dyDescent="0.2">
      <c r="C17" s="26" t="s">
        <v>40</v>
      </c>
      <c r="D17" s="34">
        <f ca="1">(D9-$C$4)/365.25</f>
        <v>-12.843258042436688</v>
      </c>
      <c r="H17" s="26" t="s">
        <v>40</v>
      </c>
      <c r="I17" s="34">
        <f ca="1">(I9-$C$4)/365.25</f>
        <v>-12.761122518822724</v>
      </c>
      <c r="M17" s="26" t="s">
        <v>40</v>
      </c>
      <c r="N17" s="34">
        <f ca="1">(N9-$C$4)/365.25</f>
        <v>-12.676249144421629</v>
      </c>
    </row>
    <row r="18" spans="3:15" x14ac:dyDescent="0.2">
      <c r="C18" s="26" t="s">
        <v>41</v>
      </c>
      <c r="D18" s="33">
        <v>4.4999999999999998E-2</v>
      </c>
      <c r="H18" s="26" t="s">
        <v>41</v>
      </c>
      <c r="I18" s="33">
        <v>4.4999999999999998E-2</v>
      </c>
      <c r="M18" s="26" t="s">
        <v>41</v>
      </c>
      <c r="N18" s="33">
        <v>4.4999999999999998E-2</v>
      </c>
    </row>
    <row r="19" spans="3:15" x14ac:dyDescent="0.2">
      <c r="C19" s="26" t="s">
        <v>42</v>
      </c>
      <c r="D19" s="35">
        <v>0</v>
      </c>
      <c r="H19" s="26" t="s">
        <v>42</v>
      </c>
      <c r="I19" s="35">
        <v>0</v>
      </c>
      <c r="M19" s="26" t="s">
        <v>42</v>
      </c>
      <c r="N19" s="35">
        <v>0</v>
      </c>
    </row>
    <row r="20" spans="3:15" x14ac:dyDescent="0.2">
      <c r="C20" s="26" t="s">
        <v>43</v>
      </c>
      <c r="D20" s="35">
        <v>0</v>
      </c>
      <c r="H20" s="26" t="s">
        <v>43</v>
      </c>
      <c r="I20" s="35">
        <v>0</v>
      </c>
      <c r="M20" s="26" t="s">
        <v>43</v>
      </c>
      <c r="N20" s="35">
        <v>0</v>
      </c>
    </row>
    <row r="22" spans="3:15" x14ac:dyDescent="0.2">
      <c r="C22" s="38" t="s">
        <v>45</v>
      </c>
      <c r="D22" s="28">
        <v>37200</v>
      </c>
      <c r="E22" s="31">
        <f ca="1">1/((1+D18/2)^(2*((D22-$C$4)/365.25)))</f>
        <v>1.7699148460118519</v>
      </c>
      <c r="H22" s="38" t="s">
        <v>45</v>
      </c>
      <c r="I22" s="28">
        <v>37230</v>
      </c>
      <c r="J22" s="31">
        <f ca="1">1/((1+I18/2)^(2*((I22-$C$4)/365.25)))</f>
        <v>1.7634573843125976</v>
      </c>
      <c r="M22" s="38" t="s">
        <v>45</v>
      </c>
      <c r="N22" s="28">
        <v>37261</v>
      </c>
      <c r="O22" s="31">
        <f ca="1">1/((1+N18/2)^(2*((N22-$C$4)/365.25)))</f>
        <v>1.756809423747832</v>
      </c>
    </row>
    <row r="24" spans="3:15" x14ac:dyDescent="0.2">
      <c r="C24" s="38" t="s">
        <v>1</v>
      </c>
      <c r="D24" s="26">
        <f>'3.50 put'!C6</f>
        <v>2330323</v>
      </c>
      <c r="H24" s="38" t="s">
        <v>1</v>
      </c>
      <c r="I24" s="26">
        <f>'3.50 put'!C7</f>
        <v>3020000</v>
      </c>
      <c r="M24" s="38" t="s">
        <v>1</v>
      </c>
      <c r="N24" s="26">
        <f>'3.50 put'!C8</f>
        <v>3020000</v>
      </c>
    </row>
    <row r="26" spans="3:15" x14ac:dyDescent="0.2">
      <c r="D26" s="26" t="e">
        <f ca="1">D24*E6</f>
        <v>#NAME?</v>
      </c>
      <c r="I26" s="26" t="e">
        <f ca="1">I24*J6</f>
        <v>#NAME?</v>
      </c>
      <c r="N26" s="26" t="e">
        <f ca="1">N24*O6</f>
        <v>#NAME?</v>
      </c>
    </row>
    <row r="28" spans="3:15" x14ac:dyDescent="0.2">
      <c r="C28" s="38" t="s">
        <v>47</v>
      </c>
      <c r="D28" s="39" t="e">
        <f ca="1">D26+I26+N26</f>
        <v>#NAME?</v>
      </c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workbookViewId="0">
      <selection activeCell="D12" sqref="D12"/>
    </sheetView>
  </sheetViews>
  <sheetFormatPr defaultColWidth="8" defaultRowHeight="11.25" x14ac:dyDescent="0.2"/>
  <cols>
    <col min="1" max="1" width="4.28515625" style="26" customWidth="1"/>
    <col min="2" max="2" width="8" style="26" customWidth="1"/>
    <col min="3" max="3" width="17.28515625" style="26" bestFit="1" customWidth="1"/>
    <col min="4" max="4" width="12.85546875" style="26" bestFit="1" customWidth="1"/>
    <col min="5" max="5" width="8" style="26" customWidth="1"/>
    <col min="6" max="6" width="3.7109375" style="26" customWidth="1"/>
    <col min="7" max="7" width="8" style="26" customWidth="1"/>
    <col min="8" max="8" width="13.7109375" style="26" customWidth="1"/>
    <col min="9" max="9" width="8.7109375" style="26" bestFit="1" customWidth="1"/>
    <col min="10" max="10" width="8" style="26" customWidth="1"/>
    <col min="11" max="11" width="2.140625" style="26" customWidth="1"/>
    <col min="12" max="12" width="8" style="26" customWidth="1"/>
    <col min="13" max="13" width="14.5703125" style="26" customWidth="1"/>
    <col min="14" max="14" width="8.7109375" style="26" bestFit="1" customWidth="1"/>
    <col min="15" max="16384" width="8" style="26"/>
  </cols>
  <sheetData>
    <row r="2" spans="2:15" ht="23.25" x14ac:dyDescent="0.35">
      <c r="B2" s="27" t="s">
        <v>29</v>
      </c>
    </row>
    <row r="4" spans="2:15" x14ac:dyDescent="0.2">
      <c r="B4" s="26" t="s">
        <v>30</v>
      </c>
      <c r="C4" s="28">
        <f ca="1">TODAY()</f>
        <v>41886</v>
      </c>
    </row>
    <row r="5" spans="2:15" x14ac:dyDescent="0.2">
      <c r="C5" s="28"/>
    </row>
    <row r="6" spans="2:15" ht="15.75" x14ac:dyDescent="0.25">
      <c r="B6" s="29" t="s">
        <v>31</v>
      </c>
      <c r="C6" s="29"/>
      <c r="D6" s="30" t="e">
        <f ca="1">_xll.xFxLKBK(D11,D12,D13,D14,D15,D16,D17,0,D19,D20)</f>
        <v>#NAME?</v>
      </c>
      <c r="E6" s="26" t="e">
        <f ca="1">D6*E22</f>
        <v>#NAME?</v>
      </c>
      <c r="G6" s="29" t="s">
        <v>31</v>
      </c>
      <c r="H6" s="29"/>
      <c r="I6" s="30" t="e">
        <f ca="1">_xll.xFxLKBK(I11,I12,I13,I14,I15,I16,I17,0,I19,I20)</f>
        <v>#NAME?</v>
      </c>
      <c r="J6" s="26" t="e">
        <f ca="1">I6*J22</f>
        <v>#NAME?</v>
      </c>
      <c r="L6" s="29" t="s">
        <v>31</v>
      </c>
      <c r="M6" s="29"/>
      <c r="N6" s="30" t="e">
        <f ca="1">_xll.xFxLKBK(N11,N12,N13,N14,N15,N16,N17,0,N19,N20)</f>
        <v>#NAME?</v>
      </c>
      <c r="O6" s="26" t="e">
        <f ca="1">N6*O22</f>
        <v>#NAME?</v>
      </c>
    </row>
    <row r="8" spans="2:15" x14ac:dyDescent="0.2">
      <c r="B8" s="26" t="s">
        <v>32</v>
      </c>
      <c r="D8" s="28">
        <v>37172</v>
      </c>
      <c r="G8" s="26" t="s">
        <v>32</v>
      </c>
      <c r="I8" s="28">
        <v>37196</v>
      </c>
      <c r="L8" s="26" t="s">
        <v>32</v>
      </c>
      <c r="N8" s="28">
        <v>37226</v>
      </c>
    </row>
    <row r="9" spans="2:15" x14ac:dyDescent="0.2">
      <c r="B9" s="26" t="s">
        <v>33</v>
      </c>
      <c r="D9" s="28">
        <v>37195</v>
      </c>
      <c r="G9" s="26" t="s">
        <v>33</v>
      </c>
      <c r="I9" s="28">
        <v>37225</v>
      </c>
      <c r="L9" s="26" t="s">
        <v>33</v>
      </c>
      <c r="N9" s="28">
        <v>37256</v>
      </c>
    </row>
    <row r="11" spans="2:15" x14ac:dyDescent="0.2">
      <c r="C11" s="26" t="s">
        <v>34</v>
      </c>
      <c r="D11" s="32">
        <f ca="1">'3.00 put'!S14</f>
        <v>2.3337499999999998</v>
      </c>
      <c r="H11" s="26" t="s">
        <v>34</v>
      </c>
      <c r="I11" s="32">
        <f ca="1">'3.00 put'!S32</f>
        <v>2.6828571428571424</v>
      </c>
      <c r="M11" s="26" t="s">
        <v>34</v>
      </c>
      <c r="N11" s="32">
        <f ca="1">'3.00 put'!S53</f>
        <v>2.8653947368421053</v>
      </c>
    </row>
    <row r="12" spans="2:15" x14ac:dyDescent="0.2">
      <c r="C12" s="26" t="s">
        <v>35</v>
      </c>
      <c r="D12" s="32">
        <v>3.25</v>
      </c>
      <c r="H12" s="26" t="s">
        <v>35</v>
      </c>
      <c r="I12" s="32">
        <f>D12</f>
        <v>3.25</v>
      </c>
      <c r="M12" s="26" t="s">
        <v>35</v>
      </c>
      <c r="N12" s="32">
        <f>I12</f>
        <v>3.25</v>
      </c>
    </row>
    <row r="13" spans="2:15" x14ac:dyDescent="0.2">
      <c r="C13" s="26" t="s">
        <v>36</v>
      </c>
      <c r="D13" s="32">
        <v>0</v>
      </c>
      <c r="E13" s="38" t="s">
        <v>46</v>
      </c>
      <c r="H13" s="26" t="s">
        <v>36</v>
      </c>
      <c r="I13" s="32">
        <v>0</v>
      </c>
      <c r="J13" s="38" t="s">
        <v>46</v>
      </c>
      <c r="M13" s="26" t="s">
        <v>36</v>
      </c>
      <c r="N13" s="32">
        <v>0</v>
      </c>
      <c r="O13" s="38" t="s">
        <v>46</v>
      </c>
    </row>
    <row r="14" spans="2:15" x14ac:dyDescent="0.2">
      <c r="C14" s="26" t="s">
        <v>37</v>
      </c>
      <c r="D14" s="33">
        <v>0.4</v>
      </c>
      <c r="E14" s="26">
        <f ca="1">SQRT((D14^2*(D8-$C$4)+D15^2*(D9-D8))/(D9-$C$4))</f>
        <v>0.39877236470053884</v>
      </c>
      <c r="H14" s="26" t="s">
        <v>37</v>
      </c>
      <c r="I14" s="33">
        <v>0.45</v>
      </c>
      <c r="J14" s="26">
        <f ca="1">SQRT((I14^2*(I8-$C$4)+I15^2*(I9-I8))/(I9-$C$4))</f>
        <v>0.4484765267241167</v>
      </c>
      <c r="M14" s="26" t="s">
        <v>37</v>
      </c>
      <c r="N14" s="33">
        <v>0.5</v>
      </c>
      <c r="O14" s="26">
        <f ca="1">SQRT((N14^2*(N8-$C$4)+N15^2*(N9-N8))/(N9-$C$4))</f>
        <v>0.49844249859542228</v>
      </c>
    </row>
    <row r="15" spans="2:15" x14ac:dyDescent="0.2">
      <c r="C15" s="26" t="s">
        <v>38</v>
      </c>
      <c r="D15" s="33">
        <v>0.6</v>
      </c>
      <c r="H15" s="26" t="s">
        <v>38</v>
      </c>
      <c r="I15" s="33">
        <v>0.65</v>
      </c>
      <c r="M15" s="26" t="s">
        <v>38</v>
      </c>
      <c r="N15" s="33">
        <v>0.7</v>
      </c>
    </row>
    <row r="16" spans="2:15" x14ac:dyDescent="0.2">
      <c r="C16" s="26" t="s">
        <v>39</v>
      </c>
      <c r="D16" s="34">
        <f ca="1">(D8-$C$4)/365.25</f>
        <v>-12.906228610540726</v>
      </c>
      <c r="H16" s="26" t="s">
        <v>39</v>
      </c>
      <c r="I16" s="34">
        <f ca="1">(I8-$C$4)/365.25</f>
        <v>-12.840520191649555</v>
      </c>
      <c r="M16" s="26" t="s">
        <v>39</v>
      </c>
      <c r="N16" s="34">
        <f ca="1">(N8-$C$4)/365.25</f>
        <v>-12.758384668035593</v>
      </c>
    </row>
    <row r="17" spans="3:15" x14ac:dyDescent="0.2">
      <c r="C17" s="26" t="s">
        <v>40</v>
      </c>
      <c r="D17" s="34">
        <f ca="1">(D9-$C$4)/365.25</f>
        <v>-12.843258042436688</v>
      </c>
      <c r="H17" s="26" t="s">
        <v>40</v>
      </c>
      <c r="I17" s="34">
        <f ca="1">(I9-$C$4)/365.25</f>
        <v>-12.761122518822724</v>
      </c>
      <c r="M17" s="26" t="s">
        <v>40</v>
      </c>
      <c r="N17" s="34">
        <f ca="1">(N9-$C$4)/365.25</f>
        <v>-12.676249144421629</v>
      </c>
    </row>
    <row r="18" spans="3:15" x14ac:dyDescent="0.2">
      <c r="C18" s="26" t="s">
        <v>41</v>
      </c>
      <c r="D18" s="33">
        <v>4.4999999999999998E-2</v>
      </c>
      <c r="H18" s="26" t="s">
        <v>41</v>
      </c>
      <c r="I18" s="33">
        <v>4.4999999999999998E-2</v>
      </c>
      <c r="M18" s="26" t="s">
        <v>41</v>
      </c>
      <c r="N18" s="33">
        <v>4.4999999999999998E-2</v>
      </c>
    </row>
    <row r="19" spans="3:15" x14ac:dyDescent="0.2">
      <c r="C19" s="26" t="s">
        <v>42</v>
      </c>
      <c r="D19" s="35">
        <v>0</v>
      </c>
      <c r="H19" s="26" t="s">
        <v>42</v>
      </c>
      <c r="I19" s="35">
        <v>0</v>
      </c>
      <c r="M19" s="26" t="s">
        <v>42</v>
      </c>
      <c r="N19" s="35">
        <v>0</v>
      </c>
    </row>
    <row r="20" spans="3:15" x14ac:dyDescent="0.2">
      <c r="C20" s="26" t="s">
        <v>43</v>
      </c>
      <c r="D20" s="35">
        <v>0</v>
      </c>
      <c r="H20" s="26" t="s">
        <v>43</v>
      </c>
      <c r="I20" s="35">
        <v>0</v>
      </c>
      <c r="M20" s="26" t="s">
        <v>43</v>
      </c>
      <c r="N20" s="35">
        <v>0</v>
      </c>
    </row>
    <row r="22" spans="3:15" x14ac:dyDescent="0.2">
      <c r="C22" s="38" t="s">
        <v>45</v>
      </c>
      <c r="D22" s="28">
        <v>37200</v>
      </c>
      <c r="E22" s="31">
        <f ca="1">1/((1+D18/2)^(2*((D22-$C$4)/365.25)))</f>
        <v>1.7699148460118519</v>
      </c>
      <c r="H22" s="38" t="s">
        <v>45</v>
      </c>
      <c r="I22" s="28">
        <v>37230</v>
      </c>
      <c r="J22" s="31">
        <f ca="1">1/((1+I18/2)^(2*((I22-$C$4)/365.25)))</f>
        <v>1.7634573843125976</v>
      </c>
      <c r="M22" s="38" t="s">
        <v>45</v>
      </c>
      <c r="N22" s="28">
        <v>37261</v>
      </c>
      <c r="O22" s="31">
        <f ca="1">1/((1+N18/2)^(2*((N22-$C$4)/365.25)))</f>
        <v>1.756809423747832</v>
      </c>
    </row>
    <row r="24" spans="3:15" x14ac:dyDescent="0.2">
      <c r="C24" s="38" t="s">
        <v>1</v>
      </c>
      <c r="D24" s="26">
        <f>'3.50 put'!C6</f>
        <v>2330323</v>
      </c>
      <c r="H24" s="38" t="s">
        <v>1</v>
      </c>
      <c r="I24" s="26">
        <f>'3.50 put'!C7</f>
        <v>3020000</v>
      </c>
      <c r="M24" s="38" t="s">
        <v>1</v>
      </c>
      <c r="N24" s="26">
        <f>'3.50 put'!C8</f>
        <v>3020000</v>
      </c>
    </row>
    <row r="26" spans="3:15" x14ac:dyDescent="0.2">
      <c r="D26" s="26" t="e">
        <f ca="1">D24*E6</f>
        <v>#NAME?</v>
      </c>
      <c r="I26" s="26" t="e">
        <f ca="1">I24*J6</f>
        <v>#NAME?</v>
      </c>
      <c r="N26" s="26" t="e">
        <f ca="1">N24*O6</f>
        <v>#NAME?</v>
      </c>
    </row>
    <row r="28" spans="3:15" x14ac:dyDescent="0.2">
      <c r="C28" s="38" t="s">
        <v>47</v>
      </c>
      <c r="D28" s="39" t="e">
        <f ca="1">D26+I26+N26</f>
        <v>#NAME?</v>
      </c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workbookViewId="0"/>
  </sheetViews>
  <sheetFormatPr defaultColWidth="8" defaultRowHeight="11.25" x14ac:dyDescent="0.2"/>
  <cols>
    <col min="1" max="1" width="4.28515625" style="26" customWidth="1"/>
    <col min="2" max="2" width="8" style="26" customWidth="1"/>
    <col min="3" max="3" width="17.28515625" style="26" bestFit="1" customWidth="1"/>
    <col min="4" max="4" width="12.85546875" style="26" bestFit="1" customWidth="1"/>
    <col min="5" max="5" width="8" style="26" customWidth="1"/>
    <col min="6" max="6" width="3.7109375" style="26" customWidth="1"/>
    <col min="7" max="7" width="8" style="26" customWidth="1"/>
    <col min="8" max="8" width="13.7109375" style="26" customWidth="1"/>
    <col min="9" max="9" width="8.7109375" style="26" bestFit="1" customWidth="1"/>
    <col min="10" max="10" width="8" style="26" customWidth="1"/>
    <col min="11" max="11" width="2.140625" style="26" customWidth="1"/>
    <col min="12" max="12" width="8" style="26" customWidth="1"/>
    <col min="13" max="13" width="14.5703125" style="26" customWidth="1"/>
    <col min="14" max="14" width="8.7109375" style="26" bestFit="1" customWidth="1"/>
    <col min="15" max="16384" width="8" style="26"/>
  </cols>
  <sheetData>
    <row r="2" spans="2:15" ht="23.25" x14ac:dyDescent="0.35">
      <c r="B2" s="27" t="s">
        <v>29</v>
      </c>
    </row>
    <row r="4" spans="2:15" x14ac:dyDescent="0.2">
      <c r="B4" s="26" t="s">
        <v>30</v>
      </c>
      <c r="C4" s="28">
        <f ca="1">TODAY()</f>
        <v>41886</v>
      </c>
    </row>
    <row r="5" spans="2:15" x14ac:dyDescent="0.2">
      <c r="C5" s="28"/>
    </row>
    <row r="6" spans="2:15" ht="15.75" x14ac:dyDescent="0.25">
      <c r="B6" s="29" t="s">
        <v>31</v>
      </c>
      <c r="C6" s="29"/>
      <c r="D6" s="30" t="e">
        <f ca="1">_xll.xFxLKBK(D11,D12,D13,D14,D15,D16,D17,0,D19,D20)</f>
        <v>#NAME?</v>
      </c>
      <c r="E6" s="26" t="e">
        <f ca="1">D6*E22</f>
        <v>#NAME?</v>
      </c>
      <c r="G6" s="29" t="s">
        <v>31</v>
      </c>
      <c r="H6" s="29"/>
      <c r="I6" s="30" t="e">
        <f ca="1">_xll.xFxLKBK(I11,I12,I13,I14,I15,I16,I17,0,I19,I20)</f>
        <v>#NAME?</v>
      </c>
      <c r="J6" s="26" t="e">
        <f ca="1">I6*J22</f>
        <v>#NAME?</v>
      </c>
      <c r="L6" s="29" t="s">
        <v>31</v>
      </c>
      <c r="M6" s="29"/>
      <c r="N6" s="30" t="e">
        <f ca="1">_xll.xFxLKBK(N11,N12,N13,N14,N15,N16,N17,0,N19,N20)</f>
        <v>#NAME?</v>
      </c>
      <c r="O6" s="26" t="e">
        <f ca="1">N6*O22</f>
        <v>#NAME?</v>
      </c>
    </row>
    <row r="8" spans="2:15" x14ac:dyDescent="0.2">
      <c r="B8" s="26" t="s">
        <v>32</v>
      </c>
      <c r="D8" s="28">
        <v>37172</v>
      </c>
      <c r="G8" s="26" t="s">
        <v>32</v>
      </c>
      <c r="I8" s="28">
        <v>37196</v>
      </c>
      <c r="L8" s="26" t="s">
        <v>32</v>
      </c>
      <c r="N8" s="28">
        <v>37226</v>
      </c>
    </row>
    <row r="9" spans="2:15" x14ac:dyDescent="0.2">
      <c r="B9" s="26" t="s">
        <v>33</v>
      </c>
      <c r="D9" s="28">
        <v>37195</v>
      </c>
      <c r="G9" s="26" t="s">
        <v>33</v>
      </c>
      <c r="I9" s="28">
        <v>37225</v>
      </c>
      <c r="L9" s="26" t="s">
        <v>33</v>
      </c>
      <c r="N9" s="28">
        <v>37256</v>
      </c>
    </row>
    <row r="11" spans="2:15" x14ac:dyDescent="0.2">
      <c r="C11" s="26" t="s">
        <v>34</v>
      </c>
      <c r="D11" s="32">
        <f ca="1">'3.00 put'!S14</f>
        <v>2.3337499999999998</v>
      </c>
      <c r="H11" s="26" t="s">
        <v>34</v>
      </c>
      <c r="I11" s="32">
        <f ca="1">'3.00 put'!S32</f>
        <v>2.6828571428571424</v>
      </c>
      <c r="M11" s="26" t="s">
        <v>34</v>
      </c>
      <c r="N11" s="32">
        <f ca="1">'3.00 put'!S53</f>
        <v>2.8653947368421053</v>
      </c>
    </row>
    <row r="12" spans="2:15" x14ac:dyDescent="0.2">
      <c r="C12" s="26" t="s">
        <v>35</v>
      </c>
      <c r="D12" s="32">
        <v>3</v>
      </c>
      <c r="H12" s="26" t="s">
        <v>35</v>
      </c>
      <c r="I12" s="32">
        <f>D12</f>
        <v>3</v>
      </c>
      <c r="M12" s="26" t="s">
        <v>35</v>
      </c>
      <c r="N12" s="32">
        <f>I12</f>
        <v>3</v>
      </c>
    </row>
    <row r="13" spans="2:15" x14ac:dyDescent="0.2">
      <c r="C13" s="26" t="s">
        <v>36</v>
      </c>
      <c r="D13" s="32">
        <v>0</v>
      </c>
      <c r="E13" s="38" t="s">
        <v>46</v>
      </c>
      <c r="H13" s="26" t="s">
        <v>36</v>
      </c>
      <c r="I13" s="32">
        <v>0</v>
      </c>
      <c r="J13" s="38" t="s">
        <v>46</v>
      </c>
      <c r="M13" s="26" t="s">
        <v>36</v>
      </c>
      <c r="N13" s="32">
        <v>0</v>
      </c>
      <c r="O13" s="38" t="s">
        <v>46</v>
      </c>
    </row>
    <row r="14" spans="2:15" x14ac:dyDescent="0.2">
      <c r="C14" s="26" t="s">
        <v>37</v>
      </c>
      <c r="D14" s="33">
        <v>0.4</v>
      </c>
      <c r="E14" s="26">
        <f ca="1">SQRT((D14^2*(D8-$C$4)+D15^2*(D9-D8))/(D9-$C$4))</f>
        <v>0.39877236470053884</v>
      </c>
      <c r="H14" s="26" t="s">
        <v>37</v>
      </c>
      <c r="I14" s="33">
        <v>0.45</v>
      </c>
      <c r="J14" s="26">
        <f ca="1">SQRT((I14^2*(I8-$C$4)+I15^2*(I9-I8))/(I9-$C$4))</f>
        <v>0.4484765267241167</v>
      </c>
      <c r="M14" s="26" t="s">
        <v>37</v>
      </c>
      <c r="N14" s="33">
        <v>0.5</v>
      </c>
      <c r="O14" s="26">
        <f ca="1">SQRT((N14^2*(N8-$C$4)+N15^2*(N9-N8))/(N9-$C$4))</f>
        <v>0.49844249859542228</v>
      </c>
    </row>
    <row r="15" spans="2:15" x14ac:dyDescent="0.2">
      <c r="C15" s="26" t="s">
        <v>38</v>
      </c>
      <c r="D15" s="33">
        <v>0.6</v>
      </c>
      <c r="H15" s="26" t="s">
        <v>38</v>
      </c>
      <c r="I15" s="33">
        <v>0.65</v>
      </c>
      <c r="M15" s="26" t="s">
        <v>38</v>
      </c>
      <c r="N15" s="33">
        <v>0.7</v>
      </c>
    </row>
    <row r="16" spans="2:15" x14ac:dyDescent="0.2">
      <c r="C16" s="26" t="s">
        <v>39</v>
      </c>
      <c r="D16" s="34">
        <f ca="1">(D8-$C$4)/365.25</f>
        <v>-12.906228610540726</v>
      </c>
      <c r="H16" s="26" t="s">
        <v>39</v>
      </c>
      <c r="I16" s="34">
        <f ca="1">(I8-$C$4)/365.25</f>
        <v>-12.840520191649555</v>
      </c>
      <c r="M16" s="26" t="s">
        <v>39</v>
      </c>
      <c r="N16" s="34">
        <f ca="1">(N8-$C$4)/365.25</f>
        <v>-12.758384668035593</v>
      </c>
    </row>
    <row r="17" spans="3:15" x14ac:dyDescent="0.2">
      <c r="C17" s="26" t="s">
        <v>40</v>
      </c>
      <c r="D17" s="34">
        <f ca="1">(D9-$C$4)/365.25</f>
        <v>-12.843258042436688</v>
      </c>
      <c r="H17" s="26" t="s">
        <v>40</v>
      </c>
      <c r="I17" s="34">
        <f ca="1">(I9-$C$4)/365.25</f>
        <v>-12.761122518822724</v>
      </c>
      <c r="M17" s="26" t="s">
        <v>40</v>
      </c>
      <c r="N17" s="34">
        <f ca="1">(N9-$C$4)/365.25</f>
        <v>-12.676249144421629</v>
      </c>
    </row>
    <row r="18" spans="3:15" x14ac:dyDescent="0.2">
      <c r="C18" s="26" t="s">
        <v>41</v>
      </c>
      <c r="D18" s="33">
        <v>4.4999999999999998E-2</v>
      </c>
      <c r="H18" s="26" t="s">
        <v>41</v>
      </c>
      <c r="I18" s="33">
        <v>4.4999999999999998E-2</v>
      </c>
      <c r="M18" s="26" t="s">
        <v>41</v>
      </c>
      <c r="N18" s="33">
        <v>4.4999999999999998E-2</v>
      </c>
    </row>
    <row r="19" spans="3:15" x14ac:dyDescent="0.2">
      <c r="C19" s="26" t="s">
        <v>42</v>
      </c>
      <c r="D19" s="35">
        <v>0</v>
      </c>
      <c r="H19" s="26" t="s">
        <v>42</v>
      </c>
      <c r="I19" s="35">
        <v>0</v>
      </c>
      <c r="M19" s="26" t="s">
        <v>42</v>
      </c>
      <c r="N19" s="35">
        <v>0</v>
      </c>
    </row>
    <row r="20" spans="3:15" x14ac:dyDescent="0.2">
      <c r="C20" s="26" t="s">
        <v>43</v>
      </c>
      <c r="D20" s="35">
        <v>0</v>
      </c>
      <c r="H20" s="26" t="s">
        <v>43</v>
      </c>
      <c r="I20" s="35">
        <v>0</v>
      </c>
      <c r="M20" s="26" t="s">
        <v>43</v>
      </c>
      <c r="N20" s="35">
        <v>0</v>
      </c>
    </row>
    <row r="22" spans="3:15" x14ac:dyDescent="0.2">
      <c r="C22" s="38" t="s">
        <v>45</v>
      </c>
      <c r="D22" s="28">
        <v>37200</v>
      </c>
      <c r="E22" s="31">
        <f ca="1">1/((1+D18/2)^(2*((D22-$C$4)/365.25)))</f>
        <v>1.7699148460118519</v>
      </c>
      <c r="H22" s="38" t="s">
        <v>45</v>
      </c>
      <c r="I22" s="28">
        <v>37230</v>
      </c>
      <c r="J22" s="31">
        <f ca="1">1/((1+I18/2)^(2*((I22-$C$4)/365.25)))</f>
        <v>1.7634573843125976</v>
      </c>
      <c r="M22" s="38" t="s">
        <v>45</v>
      </c>
      <c r="N22" s="28">
        <v>37261</v>
      </c>
      <c r="O22" s="31">
        <f ca="1">1/((1+N18/2)^(2*((N22-$C$4)/365.25)))</f>
        <v>1.756809423747832</v>
      </c>
    </row>
    <row r="24" spans="3:15" x14ac:dyDescent="0.2">
      <c r="C24" s="38" t="s">
        <v>1</v>
      </c>
      <c r="D24" s="26">
        <f>'3.50 put'!C6</f>
        <v>2330323</v>
      </c>
      <c r="H24" s="38" t="s">
        <v>1</v>
      </c>
      <c r="I24" s="26">
        <f>'3.50 put'!C7</f>
        <v>3020000</v>
      </c>
      <c r="M24" s="38" t="s">
        <v>1</v>
      </c>
      <c r="N24" s="26">
        <f>'3.50 put'!C8</f>
        <v>3020000</v>
      </c>
    </row>
    <row r="26" spans="3:15" x14ac:dyDescent="0.2">
      <c r="D26" s="26" t="e">
        <f ca="1">D24*E6</f>
        <v>#NAME?</v>
      </c>
      <c r="I26" s="26" t="e">
        <f ca="1">I24*J6</f>
        <v>#NAME?</v>
      </c>
      <c r="N26" s="26" t="e">
        <f ca="1">N24*O6</f>
        <v>#NAME?</v>
      </c>
    </row>
    <row r="28" spans="3:15" x14ac:dyDescent="0.2">
      <c r="C28" s="38" t="s">
        <v>47</v>
      </c>
      <c r="D28" s="39" t="e">
        <f ca="1">D26+I26+N26</f>
        <v>#NAME?</v>
      </c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3.50 put</vt:lpstr>
      <vt:lpstr>3.25 put</vt:lpstr>
      <vt:lpstr>3.00 put</vt:lpstr>
      <vt:lpstr>3.50 lookback</vt:lpstr>
      <vt:lpstr>3.25 lookback</vt:lpstr>
      <vt:lpstr>3.00 lookback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Felienne</cp:lastModifiedBy>
  <dcterms:created xsi:type="dcterms:W3CDTF">2001-09-27T21:05:27Z</dcterms:created>
  <dcterms:modified xsi:type="dcterms:W3CDTF">2014-09-04T16:37:05Z</dcterms:modified>
</cp:coreProperties>
</file>