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30" windowWidth="15180" windowHeight="8325" activeTab="1"/>
  </bookViews>
  <sheets>
    <sheet name="Sheet1" sheetId="3" r:id="rId1"/>
    <sheet name="West Power Position" sheetId="2" r:id="rId2"/>
    <sheet name="West position" sheetId="1" r:id="rId3"/>
  </sheets>
  <externalReferences>
    <externalReference r:id="rId4"/>
  </externalReferences>
  <definedNames>
    <definedName name="CurveDate">#REF!</definedName>
    <definedName name="DateToday">#REF!</definedName>
    <definedName name="IRFirstMonth">#REF!</definedName>
    <definedName name="nr_west_pow_pos">'West Power Position'!$A$5:$Q$45</definedName>
  </definedNames>
  <calcPr calcId="152511" calcMode="manual"/>
</workbook>
</file>

<file path=xl/calcChain.xml><?xml version="1.0" encoding="utf-8"?>
<calcChain xmlns="http://schemas.openxmlformats.org/spreadsheetml/2006/main">
  <c r="A6" i="2" l="1"/>
  <c r="C8" i="2"/>
  <c r="G8" i="2" s="1"/>
  <c r="D8" i="2"/>
  <c r="E8" i="2"/>
  <c r="F8" i="2"/>
  <c r="H8" i="2"/>
  <c r="L8" i="2" s="1"/>
  <c r="I8" i="2"/>
  <c r="J8" i="2"/>
  <c r="K8" i="2"/>
  <c r="M8" i="2"/>
  <c r="Q8" i="2" s="1"/>
  <c r="N8" i="2"/>
  <c r="O8" i="2"/>
  <c r="P8" i="2"/>
  <c r="C9" i="2"/>
  <c r="G9" i="2" s="1"/>
  <c r="D9" i="2"/>
  <c r="E9" i="2"/>
  <c r="F9" i="2"/>
  <c r="H9" i="2"/>
  <c r="L9" i="2" s="1"/>
  <c r="I9" i="2"/>
  <c r="J9" i="2"/>
  <c r="K9" i="2"/>
  <c r="M9" i="2"/>
  <c r="Q9" i="2" s="1"/>
  <c r="B9" i="2" s="1"/>
  <c r="N9" i="2"/>
  <c r="O9" i="2"/>
  <c r="P9" i="2"/>
  <c r="C10" i="2"/>
  <c r="G10" i="2" s="1"/>
  <c r="D10" i="2"/>
  <c r="E10" i="2"/>
  <c r="F10" i="2"/>
  <c r="H10" i="2"/>
  <c r="L10" i="2" s="1"/>
  <c r="I10" i="2"/>
  <c r="J10" i="2"/>
  <c r="K10" i="2"/>
  <c r="M10" i="2"/>
  <c r="Q10" i="2" s="1"/>
  <c r="N10" i="2"/>
  <c r="O10" i="2"/>
  <c r="P10" i="2"/>
  <c r="C11" i="2"/>
  <c r="G11" i="2" s="1"/>
  <c r="D11" i="2"/>
  <c r="E11" i="2"/>
  <c r="F11" i="2"/>
  <c r="H11" i="2"/>
  <c r="L11" i="2" s="1"/>
  <c r="I11" i="2"/>
  <c r="J11" i="2"/>
  <c r="K11" i="2"/>
  <c r="M11" i="2"/>
  <c r="Q11" i="2" s="1"/>
  <c r="B11" i="2" s="1"/>
  <c r="N11" i="2"/>
  <c r="O11" i="2"/>
  <c r="P11" i="2"/>
  <c r="C12" i="2"/>
  <c r="G12" i="2" s="1"/>
  <c r="D12" i="2"/>
  <c r="E12" i="2"/>
  <c r="F12" i="2"/>
  <c r="H12" i="2"/>
  <c r="L12" i="2" s="1"/>
  <c r="I12" i="2"/>
  <c r="J12" i="2"/>
  <c r="K12" i="2"/>
  <c r="M12" i="2"/>
  <c r="Q12" i="2" s="1"/>
  <c r="N12" i="2"/>
  <c r="O12" i="2"/>
  <c r="P12" i="2"/>
  <c r="C13" i="2"/>
  <c r="G13" i="2" s="1"/>
  <c r="D13" i="2"/>
  <c r="E13" i="2"/>
  <c r="F13" i="2"/>
  <c r="H13" i="2"/>
  <c r="L13" i="2" s="1"/>
  <c r="I13" i="2"/>
  <c r="J13" i="2"/>
  <c r="K13" i="2"/>
  <c r="K15" i="2" s="1"/>
  <c r="M13" i="2"/>
  <c r="Q13" i="2" s="1"/>
  <c r="B13" i="2" s="1"/>
  <c r="N13" i="2"/>
  <c r="O13" i="2"/>
  <c r="P13" i="2"/>
  <c r="C14" i="2"/>
  <c r="G14" i="2" s="1"/>
  <c r="D14" i="2"/>
  <c r="E14" i="2"/>
  <c r="F14" i="2"/>
  <c r="H14" i="2"/>
  <c r="L14" i="2" s="1"/>
  <c r="I14" i="2"/>
  <c r="J14" i="2"/>
  <c r="K14" i="2"/>
  <c r="M14" i="2"/>
  <c r="Q14" i="2" s="1"/>
  <c r="N14" i="2"/>
  <c r="N15" i="2" s="1"/>
  <c r="O14" i="2"/>
  <c r="P14" i="2"/>
  <c r="C15" i="2"/>
  <c r="D15" i="2"/>
  <c r="E15" i="2"/>
  <c r="F15" i="2"/>
  <c r="H15" i="2"/>
  <c r="I15" i="2"/>
  <c r="J15" i="2"/>
  <c r="O15" i="2"/>
  <c r="P15" i="2"/>
  <c r="C20" i="2"/>
  <c r="G20" i="2" s="1"/>
  <c r="D20" i="2"/>
  <c r="E20" i="2"/>
  <c r="F20" i="2"/>
  <c r="H20" i="2"/>
  <c r="L20" i="2" s="1"/>
  <c r="I20" i="2"/>
  <c r="J20" i="2"/>
  <c r="K20" i="2"/>
  <c r="M20" i="2"/>
  <c r="Q20" i="2" s="1"/>
  <c r="N20" i="2"/>
  <c r="O20" i="2"/>
  <c r="P20" i="2"/>
  <c r="C21" i="2"/>
  <c r="G21" i="2" s="1"/>
  <c r="D21" i="2"/>
  <c r="E21" i="2"/>
  <c r="F21" i="2"/>
  <c r="H21" i="2"/>
  <c r="L21" i="2" s="1"/>
  <c r="L31" i="2" s="1"/>
  <c r="I21" i="2"/>
  <c r="J21" i="2"/>
  <c r="K21" i="2"/>
  <c r="M21" i="2"/>
  <c r="Q21" i="2" s="1"/>
  <c r="N21" i="2"/>
  <c r="O21" i="2"/>
  <c r="P21" i="2"/>
  <c r="C22" i="2"/>
  <c r="G22" i="2" s="1"/>
  <c r="G32" i="2" s="1"/>
  <c r="D22" i="2"/>
  <c r="E22" i="2"/>
  <c r="F22" i="2"/>
  <c r="H22" i="2"/>
  <c r="L22" i="2" s="1"/>
  <c r="I22" i="2"/>
  <c r="J22" i="2"/>
  <c r="K22" i="2"/>
  <c r="M22" i="2"/>
  <c r="Q22" i="2" s="1"/>
  <c r="N22" i="2"/>
  <c r="O22" i="2"/>
  <c r="P22" i="2"/>
  <c r="C23" i="2"/>
  <c r="G23" i="2" s="1"/>
  <c r="D23" i="2"/>
  <c r="E23" i="2"/>
  <c r="F23" i="2"/>
  <c r="H23" i="2"/>
  <c r="L23" i="2" s="1"/>
  <c r="L33" i="2" s="1"/>
  <c r="I23" i="2"/>
  <c r="J23" i="2"/>
  <c r="K23" i="2"/>
  <c r="M23" i="2"/>
  <c r="Q23" i="2" s="1"/>
  <c r="N23" i="2"/>
  <c r="O23" i="2"/>
  <c r="P23" i="2"/>
  <c r="C24" i="2"/>
  <c r="G24" i="2" s="1"/>
  <c r="G34" i="2" s="1"/>
  <c r="D24" i="2"/>
  <c r="E24" i="2"/>
  <c r="F24" i="2"/>
  <c r="H24" i="2"/>
  <c r="L24" i="2" s="1"/>
  <c r="I24" i="2"/>
  <c r="J24" i="2"/>
  <c r="K24" i="2"/>
  <c r="M24" i="2"/>
  <c r="Q24" i="2" s="1"/>
  <c r="N24" i="2"/>
  <c r="O24" i="2"/>
  <c r="P24" i="2"/>
  <c r="C25" i="2"/>
  <c r="G25" i="2" s="1"/>
  <c r="D25" i="2"/>
  <c r="E25" i="2"/>
  <c r="F25" i="2"/>
  <c r="H25" i="2"/>
  <c r="L25" i="2" s="1"/>
  <c r="L35" i="2" s="1"/>
  <c r="I25" i="2"/>
  <c r="J25" i="2"/>
  <c r="K25" i="2"/>
  <c r="M25" i="2"/>
  <c r="Q25" i="2" s="1"/>
  <c r="N25" i="2"/>
  <c r="N27" i="2" s="1"/>
  <c r="O25" i="2"/>
  <c r="P25" i="2"/>
  <c r="C26" i="2"/>
  <c r="G26" i="2" s="1"/>
  <c r="G36" i="2" s="1"/>
  <c r="D26" i="2"/>
  <c r="E26" i="2"/>
  <c r="F26" i="2"/>
  <c r="H26" i="2"/>
  <c r="L26" i="2" s="1"/>
  <c r="I26" i="2"/>
  <c r="J26" i="2"/>
  <c r="K26" i="2"/>
  <c r="M26" i="2"/>
  <c r="Q26" i="2" s="1"/>
  <c r="N26" i="2"/>
  <c r="O26" i="2"/>
  <c r="P26" i="2"/>
  <c r="C27" i="2"/>
  <c r="D27" i="2"/>
  <c r="E27" i="2"/>
  <c r="F27" i="2"/>
  <c r="H27" i="2"/>
  <c r="I27" i="2"/>
  <c r="J27" i="2"/>
  <c r="K27" i="2"/>
  <c r="O27" i="2"/>
  <c r="P27" i="2"/>
  <c r="C30" i="2"/>
  <c r="D30" i="2"/>
  <c r="E30" i="2"/>
  <c r="F30" i="2"/>
  <c r="H30" i="2"/>
  <c r="I30" i="2"/>
  <c r="J30" i="2"/>
  <c r="K30" i="2"/>
  <c r="M30" i="2"/>
  <c r="N30" i="2"/>
  <c r="O30" i="2"/>
  <c r="P30" i="2"/>
  <c r="C31" i="2"/>
  <c r="D31" i="2"/>
  <c r="E31" i="2"/>
  <c r="F31" i="2"/>
  <c r="H31" i="2"/>
  <c r="I31" i="2"/>
  <c r="J31" i="2"/>
  <c r="K31" i="2"/>
  <c r="M31" i="2"/>
  <c r="N31" i="2"/>
  <c r="O31" i="2"/>
  <c r="P31" i="2"/>
  <c r="C32" i="2"/>
  <c r="D32" i="2"/>
  <c r="E32" i="2"/>
  <c r="F32" i="2"/>
  <c r="H32" i="2"/>
  <c r="I32" i="2"/>
  <c r="J32" i="2"/>
  <c r="K32" i="2"/>
  <c r="M32" i="2"/>
  <c r="N32" i="2"/>
  <c r="O32" i="2"/>
  <c r="P32" i="2"/>
  <c r="C33" i="2"/>
  <c r="D33" i="2"/>
  <c r="E33" i="2"/>
  <c r="F33" i="2"/>
  <c r="H33" i="2"/>
  <c r="I33" i="2"/>
  <c r="J33" i="2"/>
  <c r="K33" i="2"/>
  <c r="M33" i="2"/>
  <c r="N33" i="2"/>
  <c r="O33" i="2"/>
  <c r="P33" i="2"/>
  <c r="C34" i="2"/>
  <c r="D34" i="2"/>
  <c r="E34" i="2"/>
  <c r="F34" i="2"/>
  <c r="H34" i="2"/>
  <c r="I34" i="2"/>
  <c r="J34" i="2"/>
  <c r="K34" i="2"/>
  <c r="M34" i="2"/>
  <c r="N34" i="2"/>
  <c r="O34" i="2"/>
  <c r="P34" i="2"/>
  <c r="C35" i="2"/>
  <c r="D35" i="2"/>
  <c r="E35" i="2"/>
  <c r="F35" i="2"/>
  <c r="H35" i="2"/>
  <c r="I35" i="2"/>
  <c r="J35" i="2"/>
  <c r="K35" i="2"/>
  <c r="M35" i="2"/>
  <c r="N35" i="2"/>
  <c r="O35" i="2"/>
  <c r="P35" i="2"/>
  <c r="C36" i="2"/>
  <c r="D36" i="2"/>
  <c r="E36" i="2"/>
  <c r="F36" i="2"/>
  <c r="H36" i="2"/>
  <c r="I36" i="2"/>
  <c r="J36" i="2"/>
  <c r="K36" i="2"/>
  <c r="M36" i="2"/>
  <c r="N36" i="2"/>
  <c r="O36" i="2"/>
  <c r="P36" i="2"/>
  <c r="C37" i="2"/>
  <c r="D37" i="2"/>
  <c r="E37" i="2"/>
  <c r="F37" i="2"/>
  <c r="H37" i="2"/>
  <c r="I37" i="2"/>
  <c r="J37" i="2"/>
  <c r="K37" i="2"/>
  <c r="M37" i="2"/>
  <c r="N37" i="2"/>
  <c r="O37" i="2"/>
  <c r="P37" i="2"/>
  <c r="G41" i="2"/>
  <c r="Q41" i="2"/>
  <c r="B41" i="2" s="1"/>
  <c r="C44" i="2"/>
  <c r="G44" i="2" s="1"/>
  <c r="D44" i="2"/>
  <c r="E44" i="2"/>
  <c r="F44" i="2"/>
  <c r="H44" i="2"/>
  <c r="I44" i="2"/>
  <c r="J44" i="2"/>
  <c r="L44" i="2" s="1"/>
  <c r="K44" i="2"/>
  <c r="M44" i="2"/>
  <c r="N44" i="2"/>
  <c r="O44" i="2"/>
  <c r="P44" i="2"/>
  <c r="Q44" i="2"/>
  <c r="Q32" i="2" l="1"/>
  <c r="B22" i="2"/>
  <c r="G27" i="2"/>
  <c r="G30" i="2"/>
  <c r="B44" i="2"/>
  <c r="L36" i="2"/>
  <c r="G35" i="2"/>
  <c r="L34" i="2"/>
  <c r="Q33" i="2"/>
  <c r="B23" i="2"/>
  <c r="B33" i="2" s="1"/>
  <c r="G33" i="2"/>
  <c r="L32" i="2"/>
  <c r="Q31" i="2"/>
  <c r="B21" i="2"/>
  <c r="B31" i="2" s="1"/>
  <c r="G31" i="2"/>
  <c r="L27" i="2"/>
  <c r="L30" i="2"/>
  <c r="Q36" i="2"/>
  <c r="B26" i="2"/>
  <c r="Q34" i="2"/>
  <c r="B24" i="2"/>
  <c r="Q27" i="2"/>
  <c r="Q30" i="2"/>
  <c r="Q37" i="2" s="1"/>
  <c r="B20" i="2"/>
  <c r="L15" i="2"/>
  <c r="Q35" i="2"/>
  <c r="B25" i="2"/>
  <c r="B35" i="2" s="1"/>
  <c r="B14" i="2"/>
  <c r="B12" i="2"/>
  <c r="B10" i="2"/>
  <c r="Q15" i="2"/>
  <c r="B15" i="2" s="1"/>
  <c r="B8" i="2"/>
  <c r="G15" i="2"/>
  <c r="M27" i="2"/>
  <c r="M15" i="2"/>
  <c r="B34" i="2" l="1"/>
  <c r="B36" i="2"/>
  <c r="B27" i="2"/>
  <c r="B30" i="2"/>
  <c r="B37" i="2" s="1"/>
  <c r="B32" i="2"/>
  <c r="G37" i="2"/>
  <c r="L37" i="2"/>
</calcChain>
</file>

<file path=xl/sharedStrings.xml><?xml version="1.0" encoding="utf-8"?>
<sst xmlns="http://schemas.openxmlformats.org/spreadsheetml/2006/main" count="514" uniqueCount="65">
  <si>
    <t>Region</t>
  </si>
  <si>
    <t>Peak Delta</t>
  </si>
  <si>
    <t>Total</t>
  </si>
  <si>
    <t>MID-COLUMBIA</t>
  </si>
  <si>
    <t>NP15</t>
  </si>
  <si>
    <t>ROCKIES</t>
  </si>
  <si>
    <t>SP15</t>
  </si>
  <si>
    <t>ZP26</t>
  </si>
  <si>
    <t xml:space="preserve">Grand Total: </t>
  </si>
  <si>
    <t>Off peak</t>
  </si>
  <si>
    <t>WEST POSITION</t>
  </si>
  <si>
    <t>BOM</t>
  </si>
  <si>
    <t>Q3-00</t>
  </si>
  <si>
    <t>Q4-00</t>
  </si>
  <si>
    <t>Total-00</t>
  </si>
  <si>
    <t>Q1-01</t>
  </si>
  <si>
    <t>Q3-01</t>
  </si>
  <si>
    <t>Q2-01</t>
  </si>
  <si>
    <t>Q4-01</t>
  </si>
  <si>
    <t>Total-01</t>
  </si>
  <si>
    <t>2002-2015</t>
  </si>
  <si>
    <t>Q1</t>
  </si>
  <si>
    <t>Q2</t>
  </si>
  <si>
    <t>Q3</t>
  </si>
  <si>
    <t>Q4</t>
  </si>
  <si>
    <t xml:space="preserve">All Years </t>
  </si>
  <si>
    <t>Peak</t>
  </si>
  <si>
    <t>Off-peak</t>
  </si>
  <si>
    <t>Grand Total</t>
  </si>
  <si>
    <t>total</t>
  </si>
  <si>
    <t>Gas position contracts</t>
  </si>
  <si>
    <t>Sumas (Daily)</t>
  </si>
  <si>
    <t>Gas position MMBTU's</t>
  </si>
  <si>
    <t>COB</t>
  </si>
  <si>
    <t>Palo Verde</t>
  </si>
  <si>
    <t>All positions are PV'd</t>
  </si>
  <si>
    <t>Instructions:</t>
  </si>
  <si>
    <t xml:space="preserve">1)  Run ADHOC report from today through Dec 31,2014. </t>
  </si>
  <si>
    <t>Portolio=West</t>
  </si>
  <si>
    <t>Click position type MTM to go to Hedge Management Screen</t>
  </si>
  <si>
    <t>Columns to display needs to be Region</t>
  </si>
  <si>
    <t xml:space="preserve">Period structure =Peak </t>
  </si>
  <si>
    <t>First get peak positions, then save as text to m:\power2\curve\new_sys\data\wstrepton.txt</t>
  </si>
  <si>
    <t>2)  Rerun Adhoc as off-peak and save as text (same path as above - file wstreptoff.txt)</t>
  </si>
  <si>
    <t xml:space="preserve">3)  Go into excel and open file (on peak).  </t>
  </si>
  <si>
    <t>MIDC</t>
  </si>
  <si>
    <t>NP</t>
  </si>
  <si>
    <t>ZP</t>
  </si>
  <si>
    <t>SP</t>
  </si>
  <si>
    <t>Rockies</t>
  </si>
  <si>
    <t>Don't sort the grand total line or it will mess things up.</t>
  </si>
  <si>
    <t>Save as .xls</t>
  </si>
  <si>
    <t>4)  Do the same for wstrept off.</t>
  </si>
  <si>
    <t>Off peak has no ZP position so you will have to add a row before the grand total.</t>
  </si>
  <si>
    <t xml:space="preserve">Sort in the same order (this will give you a blank row labled ZP26 in the 4th row down).  </t>
  </si>
  <si>
    <t>Save as .xls file.</t>
  </si>
  <si>
    <t xml:space="preserve">5)  When both files are saved, open the west position page and copy and paste the positions from wstrepton and wstreptoff into the appropriate place on the West position page (page 2) of the West position file.  </t>
  </si>
  <si>
    <t xml:space="preserve">The first page has links that pull the data the way Tim wants to see it.  </t>
  </si>
  <si>
    <t>Save and hit the "Publish West Power Position" macro button and then save as west position (date) in the daily position and price folder.</t>
  </si>
  <si>
    <t xml:space="preserve"> Sort by column A and the delivery points will be in following order.</t>
  </si>
  <si>
    <t>WSCC-N</t>
  </si>
  <si>
    <t>WSCC-S</t>
  </si>
  <si>
    <t xml:space="preserve">Add a new column A and put following numbers in 1,3,7,5,2,6,4.  Adhoc does not pull delivery points in the correct order.  </t>
  </si>
  <si>
    <t>Off-Peak Delta</t>
  </si>
  <si>
    <t>ZP-26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</si>
</sst>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0"/>
      <name val="Arial"/>
    </font>
    <font>
      <sz val="10"/>
      <name val="Arial"/>
    </font>
    <font>
      <b/>
      <sz val="10"/>
      <name val="Arial"/>
      <family val="2"/>
    </font>
  </fonts>
  <fills count="12">
    <fill>
      <patternFill patternType="none"/>
    </fill>
    <fill>
      <patternFill patternType="gray125"/>
    </fill>
    <fill>
      <patternFill patternType="solid">
        <fgColor indexed="47"/>
        <bgColor indexed="64"/>
      </patternFill>
    </fill>
    <fill>
      <patternFill patternType="solid">
        <fgColor indexed="15"/>
        <bgColor indexed="64"/>
      </patternFill>
    </fill>
    <fill>
      <patternFill patternType="solid">
        <fgColor indexed="49"/>
        <bgColor indexed="64"/>
      </patternFill>
    </fill>
    <fill>
      <patternFill patternType="solid">
        <fgColor indexed="50"/>
        <bgColor indexed="64"/>
      </patternFill>
    </fill>
    <fill>
      <patternFill patternType="solid">
        <fgColor indexed="13"/>
        <bgColor indexed="64"/>
      </patternFill>
    </fill>
    <fill>
      <patternFill patternType="solid">
        <fgColor indexed="53"/>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02">
    <xf numFmtId="0" fontId="0" fillId="0" borderId="0" xfId="0"/>
    <xf numFmtId="14" fontId="0" fillId="0" borderId="0" xfId="0" applyNumberFormat="1"/>
    <xf numFmtId="4" fontId="0" fillId="0" borderId="0" xfId="0" applyNumberFormat="1"/>
    <xf numFmtId="3" fontId="0" fillId="0" borderId="0" xfId="0" applyNumberFormat="1"/>
    <xf numFmtId="0" fontId="0" fillId="2" borderId="0" xfId="0" applyFill="1"/>
    <xf numFmtId="4" fontId="0" fillId="2" borderId="0" xfId="0" applyNumberFormat="1" applyFill="1"/>
    <xf numFmtId="3" fontId="0" fillId="2" borderId="0" xfId="0" applyNumberFormat="1" applyFill="1"/>
    <xf numFmtId="0" fontId="0" fillId="3" borderId="0" xfId="0" applyFill="1"/>
    <xf numFmtId="4" fontId="0" fillId="3" borderId="0" xfId="0" applyNumberFormat="1" applyFill="1"/>
    <xf numFmtId="3" fontId="0" fillId="3" borderId="0" xfId="0" applyNumberFormat="1" applyFill="1"/>
    <xf numFmtId="0" fontId="0" fillId="4" borderId="0" xfId="0" applyFill="1"/>
    <xf numFmtId="4" fontId="0" fillId="4" borderId="0" xfId="0" applyNumberFormat="1" applyFill="1"/>
    <xf numFmtId="3" fontId="0" fillId="4" borderId="0" xfId="0" applyNumberFormat="1" applyFill="1"/>
    <xf numFmtId="0" fontId="0" fillId="5" borderId="0" xfId="0" applyFill="1"/>
    <xf numFmtId="4" fontId="0" fillId="5" borderId="0" xfId="0" applyNumberFormat="1" applyFill="1"/>
    <xf numFmtId="3" fontId="0" fillId="5" borderId="0" xfId="0" applyNumberFormat="1" applyFill="1"/>
    <xf numFmtId="0" fontId="0" fillId="6" borderId="0" xfId="0" applyFill="1"/>
    <xf numFmtId="4" fontId="0" fillId="6" borderId="0" xfId="0" applyNumberFormat="1" applyFill="1"/>
    <xf numFmtId="3" fontId="0" fillId="6" borderId="0" xfId="0" applyNumberFormat="1" applyFill="1"/>
    <xf numFmtId="0" fontId="0" fillId="7" borderId="0" xfId="0" applyFill="1"/>
    <xf numFmtId="4" fontId="0" fillId="7" borderId="0" xfId="0" applyNumberFormat="1" applyFill="1"/>
    <xf numFmtId="3" fontId="0" fillId="7" borderId="0" xfId="0" applyNumberFormat="1" applyFill="1"/>
    <xf numFmtId="0" fontId="0" fillId="8" borderId="0" xfId="0" applyFill="1"/>
    <xf numFmtId="0" fontId="0" fillId="0" borderId="0" xfId="0" applyBorder="1"/>
    <xf numFmtId="2" fontId="0" fillId="2" borderId="0" xfId="0" applyNumberFormat="1" applyFill="1"/>
    <xf numFmtId="2" fontId="0" fillId="3" borderId="0" xfId="0" applyNumberFormat="1" applyFill="1"/>
    <xf numFmtId="2" fontId="0" fillId="4" borderId="0" xfId="0" applyNumberFormat="1" applyFill="1"/>
    <xf numFmtId="2" fontId="0" fillId="0" borderId="0" xfId="0" applyNumberFormat="1"/>
    <xf numFmtId="2" fontId="0" fillId="5" borderId="0" xfId="0" applyNumberFormat="1" applyFill="1"/>
    <xf numFmtId="2" fontId="0" fillId="6" borderId="0" xfId="0" applyNumberFormat="1" applyFill="1"/>
    <xf numFmtId="2" fontId="0" fillId="7" borderId="0" xfId="0" applyNumberFormat="1" applyFill="1"/>
    <xf numFmtId="0" fontId="2" fillId="0" borderId="0" xfId="0" applyFont="1" applyBorder="1"/>
    <xf numFmtId="0" fontId="2" fillId="0" borderId="0" xfId="0" applyFont="1"/>
    <xf numFmtId="0" fontId="2" fillId="9" borderId="1" xfId="0" applyFont="1" applyFill="1" applyBorder="1"/>
    <xf numFmtId="17" fontId="2" fillId="9" borderId="2" xfId="0" applyNumberFormat="1" applyFont="1" applyFill="1" applyBorder="1"/>
    <xf numFmtId="0" fontId="2" fillId="9" borderId="2" xfId="0" applyFont="1" applyFill="1" applyBorder="1"/>
    <xf numFmtId="0" fontId="2" fillId="9" borderId="3" xfId="0" applyFont="1" applyFill="1" applyBorder="1"/>
    <xf numFmtId="0" fontId="2" fillId="8" borderId="1" xfId="0" applyFont="1" applyFill="1" applyBorder="1"/>
    <xf numFmtId="0" fontId="2" fillId="8" borderId="2" xfId="0" applyFont="1" applyFill="1" applyBorder="1"/>
    <xf numFmtId="0" fontId="2" fillId="8" borderId="3" xfId="0" applyFont="1" applyFill="1" applyBorder="1"/>
    <xf numFmtId="0" fontId="2" fillId="10" borderId="1" xfId="0" applyFont="1" applyFill="1" applyBorder="1"/>
    <xf numFmtId="0" fontId="2" fillId="10" borderId="2" xfId="0" applyFont="1" applyFill="1" applyBorder="1"/>
    <xf numFmtId="0" fontId="2" fillId="10" borderId="3" xfId="0" applyFont="1" applyFill="1" applyBorder="1"/>
    <xf numFmtId="0" fontId="2" fillId="9" borderId="4" xfId="0" applyFont="1" applyFill="1" applyBorder="1"/>
    <xf numFmtId="17" fontId="2" fillId="9" borderId="5" xfId="0" applyNumberFormat="1" applyFont="1" applyFill="1" applyBorder="1"/>
    <xf numFmtId="0" fontId="2" fillId="9" borderId="5" xfId="0" applyFont="1" applyFill="1" applyBorder="1"/>
    <xf numFmtId="0" fontId="2" fillId="9" borderId="6"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10" borderId="4" xfId="0" applyFont="1" applyFill="1" applyBorder="1"/>
    <xf numFmtId="0" fontId="2" fillId="10" borderId="5" xfId="0" applyFont="1" applyFill="1" applyBorder="1"/>
    <xf numFmtId="0" fontId="2" fillId="10" borderId="6" xfId="0" applyFont="1" applyFill="1" applyBorder="1"/>
    <xf numFmtId="0" fontId="2" fillId="0" borderId="7" xfId="0" applyFont="1" applyBorder="1"/>
    <xf numFmtId="43" fontId="0" fillId="2" borderId="0" xfId="1" applyFont="1" applyFill="1"/>
    <xf numFmtId="43" fontId="0" fillId="3" borderId="0" xfId="1" applyFont="1" applyFill="1"/>
    <xf numFmtId="43" fontId="0" fillId="4" borderId="0" xfId="1" applyFont="1" applyFill="1"/>
    <xf numFmtId="43" fontId="0" fillId="8" borderId="0" xfId="1" applyFont="1" applyFill="1"/>
    <xf numFmtId="43" fontId="0" fillId="5" borderId="0" xfId="1" applyFont="1" applyFill="1"/>
    <xf numFmtId="43" fontId="0" fillId="6" borderId="0" xfId="1" applyFont="1" applyFill="1"/>
    <xf numFmtId="43" fontId="0" fillId="7" borderId="0" xfId="1" applyFont="1" applyFill="1"/>
    <xf numFmtId="43" fontId="0" fillId="0" borderId="0" xfId="1" applyFont="1"/>
    <xf numFmtId="0" fontId="2" fillId="11" borderId="8" xfId="0" applyFont="1" applyFill="1" applyBorder="1"/>
    <xf numFmtId="14" fontId="0" fillId="0" borderId="0" xfId="0" applyNumberFormat="1" applyBorder="1"/>
    <xf numFmtId="3" fontId="0" fillId="11" borderId="9" xfId="0" applyNumberFormat="1" applyFill="1" applyBorder="1"/>
    <xf numFmtId="3" fontId="0" fillId="9" borderId="10" xfId="0" applyNumberFormat="1" applyFill="1" applyBorder="1"/>
    <xf numFmtId="3" fontId="0" fillId="9" borderId="0" xfId="0" applyNumberFormat="1" applyFill="1" applyBorder="1"/>
    <xf numFmtId="3" fontId="0" fillId="8" borderId="10" xfId="0" applyNumberFormat="1" applyFill="1" applyBorder="1"/>
    <xf numFmtId="3" fontId="0" fillId="8" borderId="0" xfId="0" applyNumberFormat="1" applyFill="1" applyBorder="1"/>
    <xf numFmtId="3" fontId="0" fillId="8" borderId="11" xfId="0" applyNumberFormat="1" applyFill="1" applyBorder="1"/>
    <xf numFmtId="3" fontId="0" fillId="10" borderId="10" xfId="0" applyNumberFormat="1" applyFill="1" applyBorder="1"/>
    <xf numFmtId="3" fontId="0" fillId="10" borderId="0" xfId="0" applyNumberFormat="1" applyFill="1" applyBorder="1"/>
    <xf numFmtId="3" fontId="0" fillId="10" borderId="11" xfId="0" applyNumberFormat="1" applyFill="1" applyBorder="1"/>
    <xf numFmtId="3" fontId="2" fillId="11" borderId="9" xfId="0" applyNumberFormat="1" applyFont="1" applyFill="1" applyBorder="1"/>
    <xf numFmtId="3" fontId="2" fillId="9" borderId="0" xfId="0" applyNumberFormat="1" applyFont="1" applyFill="1" applyBorder="1"/>
    <xf numFmtId="3" fontId="2" fillId="8" borderId="11" xfId="0" applyNumberFormat="1" applyFont="1" applyFill="1" applyBorder="1"/>
    <xf numFmtId="3" fontId="2" fillId="11" borderId="12" xfId="0" applyNumberFormat="1" applyFont="1" applyFill="1" applyBorder="1"/>
    <xf numFmtId="3" fontId="0" fillId="9" borderId="13" xfId="0" applyNumberFormat="1" applyFill="1" applyBorder="1"/>
    <xf numFmtId="3" fontId="0" fillId="9" borderId="14" xfId="0" applyNumberFormat="1" applyFill="1" applyBorder="1"/>
    <xf numFmtId="3" fontId="2" fillId="9" borderId="14" xfId="0" applyNumberFormat="1" applyFont="1" applyFill="1" applyBorder="1"/>
    <xf numFmtId="3" fontId="0" fillId="8" borderId="13" xfId="0" applyNumberFormat="1" applyFill="1" applyBorder="1"/>
    <xf numFmtId="3" fontId="0" fillId="8" borderId="14" xfId="0" applyNumberFormat="1" applyFill="1" applyBorder="1"/>
    <xf numFmtId="3" fontId="2" fillId="8" borderId="15" xfId="0" applyNumberFormat="1" applyFont="1" applyFill="1" applyBorder="1"/>
    <xf numFmtId="3" fontId="0" fillId="10" borderId="13" xfId="0" applyNumberFormat="1" applyFill="1" applyBorder="1"/>
    <xf numFmtId="3" fontId="0" fillId="10" borderId="14" xfId="0" applyNumberFormat="1" applyFill="1" applyBorder="1"/>
    <xf numFmtId="3" fontId="0" fillId="10" borderId="15" xfId="0" applyNumberFormat="1" applyFill="1" applyBorder="1"/>
    <xf numFmtId="3" fontId="2" fillId="11" borderId="8" xfId="0" applyNumberFormat="1" applyFont="1" applyFill="1" applyBorder="1"/>
    <xf numFmtId="3" fontId="2" fillId="9" borderId="1" xfId="0" applyNumberFormat="1" applyFont="1" applyFill="1" applyBorder="1"/>
    <xf numFmtId="3" fontId="2" fillId="9" borderId="2" xfId="0" applyNumberFormat="1" applyFont="1" applyFill="1" applyBorder="1"/>
    <xf numFmtId="3" fontId="2" fillId="9" borderId="3" xfId="0" applyNumberFormat="1" applyFont="1" applyFill="1" applyBorder="1"/>
    <xf numFmtId="3" fontId="2" fillId="8" borderId="1" xfId="0" applyNumberFormat="1" applyFont="1" applyFill="1" applyBorder="1"/>
    <xf numFmtId="3" fontId="2" fillId="8" borderId="2" xfId="0" applyNumberFormat="1" applyFont="1" applyFill="1" applyBorder="1"/>
    <xf numFmtId="3" fontId="2" fillId="8" borderId="3" xfId="0" applyNumberFormat="1" applyFont="1" applyFill="1" applyBorder="1"/>
    <xf numFmtId="3" fontId="2" fillId="10" borderId="1" xfId="0" applyNumberFormat="1" applyFont="1" applyFill="1" applyBorder="1"/>
    <xf numFmtId="3" fontId="2" fillId="10" borderId="2" xfId="0" applyNumberFormat="1" applyFont="1" applyFill="1" applyBorder="1"/>
    <xf numFmtId="3" fontId="2" fillId="10" borderId="3" xfId="0" applyNumberFormat="1" applyFont="1" applyFill="1" applyBorder="1"/>
    <xf numFmtId="3" fontId="0" fillId="9" borderId="11" xfId="0" applyNumberFormat="1" applyFill="1" applyBorder="1"/>
    <xf numFmtId="3" fontId="2" fillId="9" borderId="11" xfId="0" applyNumberFormat="1" applyFont="1" applyFill="1" applyBorder="1"/>
    <xf numFmtId="3" fontId="2" fillId="9" borderId="15" xfId="0" applyNumberFormat="1" applyFont="1" applyFill="1" applyBorder="1"/>
    <xf numFmtId="3" fontId="2" fillId="11" borderId="16" xfId="0" applyNumberFormat="1" applyFont="1" applyFill="1" applyBorder="1"/>
    <xf numFmtId="3" fontId="0" fillId="9" borderId="15" xfId="0" applyNumberFormat="1" applyFill="1" applyBorder="1"/>
    <xf numFmtId="3" fontId="0" fillId="8" borderId="15" xfId="0" applyNumberForma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400050</xdr:colOff>
          <xdr:row>1</xdr:row>
          <xdr:rowOff>152400</xdr:rowOff>
        </xdr:from>
        <xdr:to>
          <xdr:col>3</xdr:col>
          <xdr:colOff>171450</xdr:colOff>
          <xdr:row>4</xdr:row>
          <xdr:rowOff>85725</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Publish West Power Position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WebContent\execrpts\excel\websave.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PublishWestPowerPosition"/>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H2" sqref="H2"/>
    </sheetView>
  </sheetViews>
  <sheetFormatPr defaultRowHeight="12.75" x14ac:dyDescent="0.2"/>
  <sheetData>
    <row r="1" spans="1:3" x14ac:dyDescent="0.2">
      <c r="A1" t="s">
        <v>36</v>
      </c>
      <c r="C1" s="1">
        <v>36665</v>
      </c>
    </row>
    <row r="3" spans="1:3" x14ac:dyDescent="0.2">
      <c r="A3" t="s">
        <v>37</v>
      </c>
    </row>
    <row r="4" spans="1:3" x14ac:dyDescent="0.2">
      <c r="A4" t="s">
        <v>38</v>
      </c>
    </row>
    <row r="5" spans="1:3" x14ac:dyDescent="0.2">
      <c r="A5" t="s">
        <v>39</v>
      </c>
    </row>
    <row r="6" spans="1:3" x14ac:dyDescent="0.2">
      <c r="A6" t="s">
        <v>40</v>
      </c>
    </row>
    <row r="7" spans="1:3" x14ac:dyDescent="0.2">
      <c r="A7" t="s">
        <v>41</v>
      </c>
    </row>
    <row r="8" spans="1:3" x14ac:dyDescent="0.2">
      <c r="A8" t="s">
        <v>42</v>
      </c>
    </row>
    <row r="10" spans="1:3" x14ac:dyDescent="0.2">
      <c r="A10" t="s">
        <v>43</v>
      </c>
    </row>
    <row r="12" spans="1:3" x14ac:dyDescent="0.2">
      <c r="A12" t="s">
        <v>44</v>
      </c>
    </row>
    <row r="13" spans="1:3" x14ac:dyDescent="0.2">
      <c r="A13" t="s">
        <v>62</v>
      </c>
    </row>
    <row r="14" spans="1:3" x14ac:dyDescent="0.2">
      <c r="A14" t="s">
        <v>59</v>
      </c>
    </row>
    <row r="15" spans="1:3" x14ac:dyDescent="0.2">
      <c r="A15" t="s">
        <v>45</v>
      </c>
    </row>
    <row r="16" spans="1:3" x14ac:dyDescent="0.2">
      <c r="A16" t="s">
        <v>33</v>
      </c>
    </row>
    <row r="17" spans="1:1" x14ac:dyDescent="0.2">
      <c r="A17" t="s">
        <v>46</v>
      </c>
    </row>
    <row r="18" spans="1:1" x14ac:dyDescent="0.2">
      <c r="A18" t="s">
        <v>47</v>
      </c>
    </row>
    <row r="19" spans="1:1" x14ac:dyDescent="0.2">
      <c r="A19" t="s">
        <v>48</v>
      </c>
    </row>
    <row r="20" spans="1:1" x14ac:dyDescent="0.2">
      <c r="A20" t="s">
        <v>34</v>
      </c>
    </row>
    <row r="21" spans="1:1" x14ac:dyDescent="0.2">
      <c r="A21" t="s">
        <v>49</v>
      </c>
    </row>
    <row r="22" spans="1:1" x14ac:dyDescent="0.2">
      <c r="A22" t="s">
        <v>50</v>
      </c>
    </row>
    <row r="23" spans="1:1" x14ac:dyDescent="0.2">
      <c r="A23" t="s">
        <v>51</v>
      </c>
    </row>
    <row r="25" spans="1:1" x14ac:dyDescent="0.2">
      <c r="A25" t="s">
        <v>52</v>
      </c>
    </row>
    <row r="26" spans="1:1" x14ac:dyDescent="0.2">
      <c r="A26" t="s">
        <v>53</v>
      </c>
    </row>
    <row r="27" spans="1:1" x14ac:dyDescent="0.2">
      <c r="A27" t="s">
        <v>54</v>
      </c>
    </row>
    <row r="28" spans="1:1" x14ac:dyDescent="0.2">
      <c r="A28" t="s">
        <v>55</v>
      </c>
    </row>
    <row r="30" spans="1:1" x14ac:dyDescent="0.2">
      <c r="A30" t="s">
        <v>56</v>
      </c>
    </row>
    <row r="31" spans="1:1" x14ac:dyDescent="0.2">
      <c r="A31" t="s">
        <v>57</v>
      </c>
    </row>
    <row r="32" spans="1:1" x14ac:dyDescent="0.2">
      <c r="A32" t="s">
        <v>58</v>
      </c>
    </row>
  </sheetData>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4:Q44"/>
  <sheetViews>
    <sheetView tabSelected="1" zoomScaleNormal="100" workbookViewId="0">
      <selection activeCell="C48" sqref="C48"/>
    </sheetView>
  </sheetViews>
  <sheetFormatPr defaultRowHeight="12.75" x14ac:dyDescent="0.2"/>
  <cols>
    <col min="1" max="1" width="25.42578125" customWidth="1"/>
    <col min="2" max="2" width="20.85546875" customWidth="1"/>
    <col min="3" max="3" width="12.7109375" bestFit="1" customWidth="1"/>
    <col min="4" max="4" width="12" bestFit="1" customWidth="1"/>
    <col min="5" max="5" width="13.28515625" bestFit="1" customWidth="1"/>
    <col min="6" max="6" width="12.7109375" bestFit="1" customWidth="1"/>
    <col min="7" max="7" width="13.42578125" bestFit="1" customWidth="1"/>
    <col min="8" max="8" width="12.7109375" bestFit="1" customWidth="1"/>
    <col min="9" max="9" width="12" bestFit="1" customWidth="1"/>
    <col min="10" max="11" width="12.7109375" bestFit="1" customWidth="1"/>
    <col min="12" max="12" width="13.7109375" bestFit="1" customWidth="1"/>
    <col min="13" max="13" width="13.28515625" bestFit="1" customWidth="1"/>
    <col min="14" max="14" width="13.42578125" bestFit="1" customWidth="1"/>
    <col min="15" max="15" width="13.7109375" bestFit="1" customWidth="1"/>
    <col min="16" max="16" width="13" bestFit="1" customWidth="1"/>
    <col min="17" max="17" width="14.140625" bestFit="1" customWidth="1"/>
  </cols>
  <sheetData>
    <row r="4" spans="1:17" x14ac:dyDescent="0.2">
      <c r="A4" s="31" t="s">
        <v>10</v>
      </c>
      <c r="B4" s="31"/>
      <c r="C4" s="23"/>
      <c r="D4" s="23"/>
      <c r="E4" s="23"/>
      <c r="F4" s="23"/>
      <c r="G4" s="23"/>
      <c r="H4" s="23"/>
      <c r="I4" s="23"/>
      <c r="J4" s="23"/>
      <c r="K4" s="23"/>
      <c r="L4" s="23"/>
      <c r="M4" s="23"/>
      <c r="N4" s="23"/>
      <c r="O4" s="23"/>
      <c r="P4" s="23"/>
      <c r="Q4" s="23"/>
    </row>
    <row r="5" spans="1:17" ht="13.5" thickBot="1" x14ac:dyDescent="0.25">
      <c r="A5" s="23" t="s">
        <v>35</v>
      </c>
      <c r="B5" s="31" t="s">
        <v>25</v>
      </c>
      <c r="C5" s="31"/>
      <c r="D5" s="31"/>
      <c r="E5" s="31">
        <v>2000</v>
      </c>
      <c r="F5" s="31"/>
      <c r="G5" s="31"/>
      <c r="H5" s="31"/>
      <c r="I5" s="31">
        <v>2001</v>
      </c>
      <c r="J5" s="31"/>
      <c r="K5" s="31"/>
      <c r="L5" s="31"/>
      <c r="M5" s="31"/>
      <c r="N5" s="31"/>
      <c r="O5" s="31" t="s">
        <v>20</v>
      </c>
      <c r="P5" s="31"/>
      <c r="Q5" s="31"/>
    </row>
    <row r="6" spans="1:17" ht="13.5" thickBot="1" x14ac:dyDescent="0.25">
      <c r="A6" s="63">
        <f ca="1">TODAY()</f>
        <v>41886</v>
      </c>
      <c r="B6" s="62" t="s">
        <v>29</v>
      </c>
      <c r="C6" s="33" t="s">
        <v>11</v>
      </c>
      <c r="D6" s="34">
        <v>36678</v>
      </c>
      <c r="E6" s="35" t="s">
        <v>12</v>
      </c>
      <c r="F6" s="35" t="s">
        <v>13</v>
      </c>
      <c r="G6" s="35" t="s">
        <v>14</v>
      </c>
      <c r="H6" s="37" t="s">
        <v>15</v>
      </c>
      <c r="I6" s="38" t="s">
        <v>17</v>
      </c>
      <c r="J6" s="38" t="s">
        <v>16</v>
      </c>
      <c r="K6" s="38" t="s">
        <v>18</v>
      </c>
      <c r="L6" s="39" t="s">
        <v>19</v>
      </c>
      <c r="M6" s="40" t="s">
        <v>21</v>
      </c>
      <c r="N6" s="41" t="s">
        <v>22</v>
      </c>
      <c r="O6" s="41" t="s">
        <v>23</v>
      </c>
      <c r="P6" s="41" t="s">
        <v>24</v>
      </c>
      <c r="Q6" s="42" t="s">
        <v>2</v>
      </c>
    </row>
    <row r="7" spans="1:17" x14ac:dyDescent="0.2">
      <c r="A7" s="31" t="s">
        <v>26</v>
      </c>
      <c r="B7" s="64"/>
      <c r="C7" s="65"/>
      <c r="D7" s="66"/>
      <c r="E7" s="66"/>
      <c r="F7" s="66"/>
      <c r="G7" s="66"/>
      <c r="H7" s="67"/>
      <c r="I7" s="68"/>
      <c r="J7" s="68"/>
      <c r="K7" s="68"/>
      <c r="L7" s="69"/>
      <c r="M7" s="70"/>
      <c r="N7" s="71"/>
      <c r="O7" s="71"/>
      <c r="P7" s="71"/>
      <c r="Q7" s="72"/>
    </row>
    <row r="8" spans="1:17" x14ac:dyDescent="0.2">
      <c r="A8" s="31" t="s">
        <v>3</v>
      </c>
      <c r="B8" s="73">
        <f>SUM(Q8,L8,G8)</f>
        <v>5823868.2999999998</v>
      </c>
      <c r="C8" s="65">
        <f>'West position'!C3</f>
        <v>58844.1</v>
      </c>
      <c r="D8" s="66">
        <f>'West position'!D3</f>
        <v>227095.4</v>
      </c>
      <c r="E8" s="66">
        <f>SUM('West position'!E3:G3)</f>
        <v>492781.50000000006</v>
      </c>
      <c r="F8" s="66">
        <f>SUM('West position'!H3:J3)</f>
        <v>250688.30000000002</v>
      </c>
      <c r="G8" s="74">
        <f>SUM(C8:F8)</f>
        <v>1029409.3</v>
      </c>
      <c r="H8" s="67">
        <f>SUM('West position'!K3:M3)</f>
        <v>-109501.5</v>
      </c>
      <c r="I8" s="68">
        <f>SUM('West position'!N3:P3)</f>
        <v>-109496.4</v>
      </c>
      <c r="J8" s="68">
        <f>SUM('West position'!Q3:S3)</f>
        <v>-82094.8</v>
      </c>
      <c r="K8" s="68">
        <f>SUM('West position'!T3:V3)</f>
        <v>-274164.59999999998</v>
      </c>
      <c r="L8" s="75">
        <f>SUM(H8:K8)</f>
        <v>-575257.30000000005</v>
      </c>
      <c r="M8" s="70">
        <f>SUM('West position'!W3:Y3,'West position'!AI3:AK3,'West position'!AU3:AW3,'West position'!BG3:BI3,'West position'!BS3:BU3,'West position'!CE3:CG3,'West position'!CQ3:CS3,'West position'!DC3:DE3,'West position'!DO3:DQ3,'West position'!EA3:EC3,'West position'!EM3:EO3,'West position'!EY3:FA3,'West position'!FK3:FM3)</f>
        <v>1114132.7999999998</v>
      </c>
      <c r="N8" s="71">
        <f>SUM('West position'!Z3:AB3,'West position'!AL3:AN3,'West position'!AX3:AZ3,'West position'!BJ3:BL3,'West position'!BV3:BX3,'West position'!CH3:CJ3,'West position'!CT3:CV3,'West position'!DF3:DH3,'West position'!DR3:DT3,'West position'!ED3:EF3,'West position'!EP3:ER3,'West position'!FB3:FD3,'West position'!FN3:FP3)</f>
        <v>2316235.2000000007</v>
      </c>
      <c r="O8" s="71">
        <f>SUM('West position'!AC3:AE3,'West position'!AO3:AQ3,'West position'!BA3:BC3,'West position'!BM3:BO3,'West position'!BY3:CA3,'West position'!CK3:CM3,'West position'!CW3:CY3,'West position'!DI3:DK3,'West position'!DU3:DW3,'West position'!EG3:EI3,'West position'!ES3:EU3,'West position'!FE3:FG3,'West position'!FQ3:FS3)</f>
        <v>760102</v>
      </c>
      <c r="P8" s="71">
        <f>SUM('West position'!AF3:AH3,'West position'!AR3:AT3,'West position'!BD3:BF3,'West position'!BP3:BR3,'West position'!CB3:CC3,'West position'!CD3,'West position'!CN3:CP3,'West position'!CZ3:DB3,'West position'!DL3,'West position'!DM3,'West position'!DN3,'West position'!DX3:DZ3,'West position'!EJ3:EL3,'West position'!EV3:EX3,'West position'!FH3:FJ3,'West position'!FT3:FV3)</f>
        <v>1179246.2999999996</v>
      </c>
      <c r="Q8" s="72">
        <f>SUM(M8:P8)</f>
        <v>5369716.2999999998</v>
      </c>
    </row>
    <row r="9" spans="1:17" x14ac:dyDescent="0.2">
      <c r="A9" s="31" t="s">
        <v>33</v>
      </c>
      <c r="B9" s="73">
        <f t="shared" ref="B9:B15" si="0">SUM(Q9,L9,G9)</f>
        <v>-139290.20000000013</v>
      </c>
      <c r="C9" s="65">
        <f>'West position'!C4</f>
        <v>-8647.1</v>
      </c>
      <c r="D9" s="66">
        <f>'West position'!D4</f>
        <v>63652.9</v>
      </c>
      <c r="E9" s="66">
        <f>SUM('West position'!E4:G4)</f>
        <v>422128.1</v>
      </c>
      <c r="F9" s="66">
        <f>SUM('West position'!H4:J4)</f>
        <v>-192338.1</v>
      </c>
      <c r="G9" s="74">
        <f t="shared" ref="G9:G14" si="1">SUM(C9:F9)</f>
        <v>284795.79999999993</v>
      </c>
      <c r="H9" s="67">
        <f>SUM('West position'!K4:M4)</f>
        <v>25223.599999999999</v>
      </c>
      <c r="I9" s="68">
        <f>SUM('West position'!N4:P4)</f>
        <v>-155776.40000000002</v>
      </c>
      <c r="J9" s="68">
        <f>SUM('West position'!Q4:S4)</f>
        <v>203511.4</v>
      </c>
      <c r="K9" s="68">
        <f>SUM('West position'!T4:V4)</f>
        <v>14519.800000000001</v>
      </c>
      <c r="L9" s="75">
        <f t="shared" ref="L9:L14" si="2">SUM(H9:K9)</f>
        <v>87478.39999999998</v>
      </c>
      <c r="M9" s="70">
        <f>SUM('West position'!W4:Y4,'West position'!AI4:AK4,'West position'!AU4:AW4,'West position'!BG4:BI4,'West position'!BS4:BU4,'West position'!CE4:CG4,'West position'!CQ4:CS4,'West position'!DC4:DE4,'West position'!DO4:DQ4,'West position'!EA4:EC4,'West position'!EM4:EO4,'West position'!EY4:FA4,'West position'!FK4:FM4)</f>
        <v>-95434.100000000093</v>
      </c>
      <c r="N9" s="71">
        <f>SUM('West position'!Z4:AB4,'West position'!AL4:AN4,'West position'!AX4:AZ4,'West position'!BJ4:BL4,'West position'!BV4:BX4,'West position'!CH4:CJ4,'West position'!CT4:CV4,'West position'!DF4:DH4,'West position'!DR4:DT4,'West position'!ED4:EF4,'West position'!EP4:ER4,'West position'!FB4:FD4,'West position'!FN4:FP4)</f>
        <v>-144089.1</v>
      </c>
      <c r="O9" s="71">
        <f>SUM('West position'!AC4:AE4,'West position'!AO4:AQ4,'West position'!BA4:BC4,'West position'!BM4:BO4,'West position'!BY4:CA4,'West position'!CK4:CM4,'West position'!CW4:CY4,'West position'!DI4:DK4,'West position'!DU4:DW4,'West position'!EG4:EI4,'West position'!ES4:EU4,'West position'!FE4:FG4,'West position'!FQ4:FS4)</f>
        <v>-136485.90000000002</v>
      </c>
      <c r="P9" s="71">
        <f>SUM('West position'!AF4:AH4,'West position'!AR4:AT4,'West position'!BD4:BF4,'West position'!BP4:BR4,'West position'!CB4:CC4,'West position'!CD4,'West position'!CN4:CP4,'West position'!CZ4:DB4,'West position'!DL4,'West position'!DM4,'West position'!DN4,'West position'!DX4:DZ4,'West position'!EJ4:EL4,'West position'!EV4:EX4,'West position'!FH4:FJ4,'West position'!FT4:FV4)</f>
        <v>-135555.29999999996</v>
      </c>
      <c r="Q9" s="72">
        <f t="shared" ref="Q9:Q14" si="3">SUM(M9:P9)</f>
        <v>-511564.4</v>
      </c>
    </row>
    <row r="10" spans="1:17" x14ac:dyDescent="0.2">
      <c r="A10" s="31" t="s">
        <v>4</v>
      </c>
      <c r="B10" s="73">
        <f t="shared" si="0"/>
        <v>748690.2</v>
      </c>
      <c r="C10" s="65">
        <f>'West position'!C5</f>
        <v>46456.3</v>
      </c>
      <c r="D10" s="66">
        <f>'West position'!D5</f>
        <v>180775.5</v>
      </c>
      <c r="E10" s="66">
        <f>SUM('West position'!E5:G5)</f>
        <v>707047.6</v>
      </c>
      <c r="F10" s="66">
        <f>SUM('West position'!H5:J5)</f>
        <v>90774.799999999988</v>
      </c>
      <c r="G10" s="74">
        <f t="shared" si="1"/>
        <v>1025054.2</v>
      </c>
      <c r="H10" s="67">
        <f>SUM('West position'!K5:M5)</f>
        <v>-16289.5</v>
      </c>
      <c r="I10" s="68">
        <f>SUM('West position'!N5:P5)</f>
        <v>-6140</v>
      </c>
      <c r="J10" s="68">
        <f>SUM('West position'!Q5:S5)</f>
        <v>-333594.7</v>
      </c>
      <c r="K10" s="68">
        <f>SUM('West position'!T5:V5)</f>
        <v>-41142.800000000003</v>
      </c>
      <c r="L10" s="75">
        <f t="shared" si="2"/>
        <v>-397167</v>
      </c>
      <c r="M10" s="70">
        <f>SUM('West position'!W5:Y5,'West position'!AI5:AK5,'West position'!AU5:AW5,'West position'!BG5:BI5,'West position'!BS5:BU5,'West position'!CE5:CG5,'West position'!CQ5:CS5,'West position'!DC5:DE5,'West position'!DO5:DQ5,'West position'!EA5:EC5,'West position'!EM5:EO5,'West position'!EY5:FA5,'West position'!FK5:FM5,'West position'!FS5,'West position'!FS5)</f>
        <v>-70066.100000000006</v>
      </c>
      <c r="N10" s="71">
        <f>SUM('West position'!Z5:AB5,'West position'!AL5:AN5,'West position'!AX5:AZ5,'West position'!BJ5:BL5,'West position'!BV5:BX5,'West position'!CH5:CJ5,'West position'!CT5:CV5,'West position'!DF5:DH5,'West position'!DR5:DT5,'West position'!ED5:EF5,'West position'!EP5:ER5,'West position'!FB5:FD5,'West position'!FN5:FP5)</f>
        <v>-6370.9</v>
      </c>
      <c r="O10" s="71">
        <f>SUM('West position'!AC5:AE5,'West position'!AO5:AQ5,'West position'!BA5:BC5,'West position'!BM5:BO5,'West position'!BY5:CA5,'West position'!CK5:CM5,'West position'!CW5:CY5,'West position'!DI5:DK5,'West position'!DU5:DW5,'West position'!EG5:EI5,'West position'!ES5:EU5,'West position'!FE5:FG5,'West position'!FQ5:FS5)</f>
        <v>67972.2</v>
      </c>
      <c r="P10" s="71">
        <f>SUM('West position'!AF5:AH5,'West position'!AR5:AT5,'West position'!BD5:BF5,'West position'!BP5:BR5,'West position'!CB5:CC5,'West position'!CD5,'West position'!CN5:CP5,'West position'!CZ5:DB5,'West position'!DL5,'West position'!DM5,'West position'!DN5,'West position'!DX5:DZ5,'West position'!EJ5:EL5,'West position'!EV5:EX5,'West position'!FH5:FJ5,'West position'!FT5:FV5)</f>
        <v>129267.80000000003</v>
      </c>
      <c r="Q10" s="72">
        <f t="shared" si="3"/>
        <v>120803.00000000003</v>
      </c>
    </row>
    <row r="11" spans="1:17" x14ac:dyDescent="0.2">
      <c r="A11" s="31" t="s">
        <v>7</v>
      </c>
      <c r="B11" s="73">
        <f t="shared" si="0"/>
        <v>-117643.70000000001</v>
      </c>
      <c r="C11" s="65">
        <f>'West position'!C6</f>
        <v>2785.2</v>
      </c>
      <c r="D11" s="66">
        <f>'West position'!D6</f>
        <v>0</v>
      </c>
      <c r="E11" s="66">
        <f>SUM('West position'!E6:G6)</f>
        <v>-120428.90000000001</v>
      </c>
      <c r="F11" s="66">
        <f>SUM('West position'!H6:J6)</f>
        <v>0</v>
      </c>
      <c r="G11" s="74">
        <f t="shared" si="1"/>
        <v>-117643.70000000001</v>
      </c>
      <c r="H11" s="67">
        <f>SUM('West position'!K6:M6)</f>
        <v>0</v>
      </c>
      <c r="I11" s="68">
        <f>SUM('West position'!N6:P6)</f>
        <v>0</v>
      </c>
      <c r="J11" s="68">
        <f>SUM('West position'!Q6:S6)</f>
        <v>0</v>
      </c>
      <c r="K11" s="68">
        <f>SUM('West position'!T6:V6)</f>
        <v>0</v>
      </c>
      <c r="L11" s="75">
        <f t="shared" si="2"/>
        <v>0</v>
      </c>
      <c r="M11" s="70">
        <f>SUM('West position'!W6:Y6,'West position'!AI6:AK6,'West position'!AU6:AW6,'West position'!BG6:BI6,'West position'!BS6:BU6,'West position'!CE6:CG6,'West position'!CQ6:CS6,'West position'!DC6:DE6,'West position'!DO6:DQ6,'West position'!EA6:EC6,'West position'!EM6:EO6,'West position'!EY6:FA6,'West position'!FK6:FM6,'West position'!FS6,'West position'!FS6)</f>
        <v>0</v>
      </c>
      <c r="N11" s="71">
        <f>SUM('West position'!Z6:AB6,'West position'!AL6:AN6,'West position'!AX6:AZ6,'West position'!BJ6:BL6,'West position'!BV6:BX6,'West position'!CH6:CJ6,'West position'!CT6:CV6,'West position'!DF6:DH6,'West position'!DR6:DT6,'West position'!ED6:EF6,'West position'!EP6:ER6,'West position'!FB6:FD6,'West position'!FN6:FP6)</f>
        <v>0</v>
      </c>
      <c r="O11" s="71">
        <f>SUM('West position'!AC6:AE6,'West position'!AO6:AQ6,'West position'!BA6:BC6,'West position'!BM6:BO6,'West position'!BY6:CA6,'West position'!CK6:CM6,'West position'!CW6:CY6,'West position'!DI6:DK6,'West position'!DU6:DW6,'West position'!EG6:EI6,'West position'!ES6:EU6,'West position'!FE6:FG6,'West position'!FQ6:FS6)</f>
        <v>0</v>
      </c>
      <c r="P11" s="71">
        <f>SUM('West position'!AF6:AH6,'West position'!AR6:AT6,'West position'!BD6:BF6,'West position'!BP6:BR6,'West position'!CB6:CC6,'West position'!CD6,'West position'!CN6:CP6,'West position'!CZ6:DB6,'West position'!DL6,'West position'!DM6,'West position'!DN6,'West position'!DX6:DZ6,'West position'!EJ6:EL6,'West position'!EV6:EX6,'West position'!FH6:FJ6,'West position'!FT6:FV6)</f>
        <v>0</v>
      </c>
      <c r="Q11" s="72">
        <f t="shared" si="3"/>
        <v>0</v>
      </c>
    </row>
    <row r="12" spans="1:17" x14ac:dyDescent="0.2">
      <c r="A12" s="31" t="s">
        <v>6</v>
      </c>
      <c r="B12" s="73">
        <f t="shared" si="0"/>
        <v>1907548.1</v>
      </c>
      <c r="C12" s="65">
        <f>'West position'!C7</f>
        <v>58703.5</v>
      </c>
      <c r="D12" s="66">
        <f>'West position'!D7</f>
        <v>223583.6</v>
      </c>
      <c r="E12" s="66">
        <f>SUM('West position'!E7:G7)</f>
        <v>493827.80000000005</v>
      </c>
      <c r="F12" s="66">
        <f>SUM('West position'!H7:J7)</f>
        <v>376722.39999999997</v>
      </c>
      <c r="G12" s="74">
        <f t="shared" si="1"/>
        <v>1152837.3</v>
      </c>
      <c r="H12" s="67">
        <f>SUM('West position'!K7:M7)</f>
        <v>131880.70000000001</v>
      </c>
      <c r="I12" s="68">
        <f>SUM('West position'!N7:P7)</f>
        <v>79797.3</v>
      </c>
      <c r="J12" s="68">
        <f>SUM('West position'!Q7:S7)</f>
        <v>494835.8</v>
      </c>
      <c r="K12" s="68">
        <f>SUM('West position'!T7:V7)</f>
        <v>66190.8</v>
      </c>
      <c r="L12" s="75">
        <f t="shared" si="2"/>
        <v>772704.60000000009</v>
      </c>
      <c r="M12" s="70">
        <f>SUM('West position'!W7:Y7,'West position'!AI7:AK7,'West position'!AU7:AW7,'West position'!BG7:BI7,'West position'!BS7:BU7,'West position'!CE7:CG7,'West position'!CQ7:CS7,'West position'!DC7:DE7,'West position'!DO7:DQ7,'West position'!EA7:EC7,'West position'!EM7:EO7,'West position'!EY7:FA7,'West position'!FK7:FM7,'West position'!FS7,'West position'!FS7)</f>
        <v>-105225.29999999999</v>
      </c>
      <c r="N12" s="71">
        <f>SUM('West position'!Z7:AB7,'West position'!AL7:AN7,'West position'!AX7:AZ7,'West position'!BJ7:BL7,'West position'!BV7:BX7,'West position'!CH7:CJ7,'West position'!CT7:CV7,'West position'!DF7:DH7,'West position'!DR7:DT7,'West position'!ED7:EF7,'West position'!EP7:ER7,'West position'!FB7:FD7,'West position'!FN7:FP7)</f>
        <v>-25498.3</v>
      </c>
      <c r="O12" s="71">
        <f>SUM('West position'!AC7:AE7,'West position'!AO7:AQ7,'West position'!BA7:BC7,'West position'!BM7:BO7,'West position'!BY7:CA7,'West position'!CK7:CM7,'West position'!CW7:CY7,'West position'!DI7:DK7,'West position'!DU7:DW7,'West position'!EG7:EI7,'West position'!ES7:EU7,'West position'!FE7:FG7,'West position'!FQ7:FS7)</f>
        <v>122378.89999999998</v>
      </c>
      <c r="P12" s="71">
        <f>SUM('West position'!AF7:AH7,'West position'!AR7:AT7,'West position'!BD7:BF7,'West position'!BP7:BR7,'West position'!CB7:CC7,'West position'!CD7,'West position'!CN7:CP7,'West position'!CZ7:DB7,'West position'!DL7,'West position'!DM7,'West position'!DN7,'West position'!DX7:DZ7,'West position'!EJ7:EL7,'West position'!EV7:EX7,'West position'!FH7:FJ7,'West position'!FT7:FV7)</f>
        <v>-9649.0999999999985</v>
      </c>
      <c r="Q12" s="72">
        <f t="shared" si="3"/>
        <v>-17993.80000000001</v>
      </c>
    </row>
    <row r="13" spans="1:17" x14ac:dyDescent="0.2">
      <c r="A13" s="31" t="s">
        <v>34</v>
      </c>
      <c r="B13" s="73">
        <f t="shared" si="0"/>
        <v>6742949.2000000002</v>
      </c>
      <c r="C13" s="65">
        <f>'West position'!C8</f>
        <v>-20037.8</v>
      </c>
      <c r="D13" s="66">
        <f>'West position'!D8</f>
        <v>-73998.600000000006</v>
      </c>
      <c r="E13" s="66">
        <f>SUM('West position'!E8:G8)</f>
        <v>-212829.6</v>
      </c>
      <c r="F13" s="66">
        <f>SUM('West position'!H8:J8)</f>
        <v>545106.9</v>
      </c>
      <c r="G13" s="74">
        <f t="shared" si="1"/>
        <v>238240.90000000002</v>
      </c>
      <c r="H13" s="67">
        <f>SUM('West position'!K8:M8)</f>
        <v>156372.70000000001</v>
      </c>
      <c r="I13" s="68">
        <f>SUM('West position'!N8:P8)</f>
        <v>1357960.4</v>
      </c>
      <c r="J13" s="68">
        <f>SUM('West position'!Q8:S8)</f>
        <v>343048.9</v>
      </c>
      <c r="K13" s="68">
        <f>SUM('West position'!T8:V8)</f>
        <v>314744.3</v>
      </c>
      <c r="L13" s="75">
        <f t="shared" si="2"/>
        <v>2172126.2999999998</v>
      </c>
      <c r="M13" s="70">
        <f>SUM('West position'!W8:Y8,'West position'!AI8:AK8,'West position'!AU8:AW8,'West position'!BG8:BI8,'West position'!BS8:BU8,'West position'!CE8:CG8,'West position'!CQ8:CS8,'West position'!DC8:DE8,'West position'!DO8:DQ8,'West position'!EA8:EC8,'West position'!EM8:EO8,'West position'!EY8:FA8,'West position'!FK8:FM8,'West position'!FS8,'West position'!FS8)</f>
        <v>1119477.5999999999</v>
      </c>
      <c r="N13" s="71">
        <f>SUM('West position'!Z8:AB8,'West position'!AL8:AN8,'West position'!AX8:AZ8,'West position'!BJ8:BL8,'West position'!BV8:BX8,'West position'!CH8:CJ8,'West position'!CT8:CV8,'West position'!DF8:DH8,'West position'!DR8:DT8,'West position'!ED8:EF8,'West position'!EP8:ER8,'West position'!FB8:FD8,'West position'!FN8:FP8)</f>
        <v>1315078.4999999998</v>
      </c>
      <c r="O13" s="71">
        <f>SUM('West position'!AC8:AE8,'West position'!AO8:AQ8,'West position'!BA8:BC8,'West position'!BM8:BO8,'West position'!BY8:CA8,'West position'!CK8:CM8,'West position'!CW8:CY8,'West position'!DI8:DK8,'West position'!DU8:DW8,'West position'!EG8:EI8,'West position'!ES8:EU8,'West position'!FE8:FG8,'West position'!FQ8:FS8)</f>
        <v>693634.39999999991</v>
      </c>
      <c r="P13" s="71">
        <f>SUM('West position'!AF8:AH8,'West position'!AR8:AT8,'West position'!BD8:BF8,'West position'!BP8:BR8,'West position'!CB8:CC8,'West position'!CD8,'West position'!CN8:CP8,'West position'!CZ8:DB8,'West position'!DL8,'West position'!DM8,'West position'!DN8,'West position'!DX8:DZ8,'West position'!EJ8:EL8,'West position'!EV8:EX8,'West position'!FH8:FJ8,'West position'!FT8:FV8)</f>
        <v>1204391.5</v>
      </c>
      <c r="Q13" s="72">
        <f t="shared" si="3"/>
        <v>4332582</v>
      </c>
    </row>
    <row r="14" spans="1:17" x14ac:dyDescent="0.2">
      <c r="A14" s="31" t="s">
        <v>5</v>
      </c>
      <c r="B14" s="73">
        <f t="shared" si="0"/>
        <v>-388602.60000000003</v>
      </c>
      <c r="C14" s="65">
        <f>'West position'!C9</f>
        <v>2037.4</v>
      </c>
      <c r="D14" s="66">
        <f>'West position'!D9</f>
        <v>-60.2</v>
      </c>
      <c r="E14" s="66">
        <f>SUM('West position'!E9:G9)</f>
        <v>-26557.100000000002</v>
      </c>
      <c r="F14" s="66">
        <f>SUM('West position'!H9:J9)</f>
        <v>-26666.799999999999</v>
      </c>
      <c r="G14" s="74">
        <f t="shared" si="1"/>
        <v>-51246.7</v>
      </c>
      <c r="H14" s="67">
        <f>SUM('West position'!K9:M9)</f>
        <v>-23741.9</v>
      </c>
      <c r="I14" s="68">
        <f>SUM('West position'!N9:P9)</f>
        <v>-27618.400000000001</v>
      </c>
      <c r="J14" s="68">
        <f>SUM('West position'!Q9:S9)</f>
        <v>-32445.9</v>
      </c>
      <c r="K14" s="68">
        <f>SUM('West position'!T9:V9)</f>
        <v>-28084.9</v>
      </c>
      <c r="L14" s="75">
        <f t="shared" si="2"/>
        <v>-111891.1</v>
      </c>
      <c r="M14" s="70">
        <f>SUM('West position'!W9:Y9,'West position'!AI9:AK9,'West position'!AU9:AW9,'West position'!BG9:BI9,'West position'!BS9:BU9,'West position'!CE9:CG9,'West position'!CQ9:CS9,'West position'!DC9:DE9,'West position'!DO9:DQ9,'West position'!EA9:EC9,'West position'!EM9:EO9,'West position'!EY9:FA9,'West position'!FK9:FM9,'West position'!FS9,'West position'!FS9)</f>
        <v>-51845.5</v>
      </c>
      <c r="N14" s="71">
        <f>SUM('West position'!Z9:AB9,'West position'!AL9:AN9,'West position'!AX9:AZ9,'West position'!BJ9:BL9,'West position'!BV9:BX9,'West position'!CH9:CJ9,'West position'!CT9:CV9,'West position'!DF9:DH9,'West position'!DR9:DT9,'West position'!ED9:EF9,'West position'!EP9:ER9,'West position'!FB9:FD9,'West position'!FN9:FP9)</f>
        <v>-64478.600000000006</v>
      </c>
      <c r="O14" s="71">
        <f>SUM('West position'!AC9:AE9,'West position'!AO9:AQ9,'West position'!BA9:BC9,'West position'!BM9:BO9,'West position'!BY9:CA9,'West position'!CK9:CM9,'West position'!CW9:CY9,'West position'!DI9:DK9,'West position'!DU9:DW9,'West position'!EG9:EI9,'West position'!ES9:EU9,'West position'!FE9:FG9,'West position'!FQ9:FS9)</f>
        <v>-80015.600000000006</v>
      </c>
      <c r="P14" s="71">
        <f>SUM('West position'!AF9:AH9,'West position'!AR9:AT9,'West position'!BD9:BF9,'West position'!BP9:BR9,'West position'!CB9:CC9,'West position'!CD9,'West position'!CN9:CP9,'West position'!CZ9:DB9,'West position'!DL9,'West position'!DM9,'West position'!DN9,'West position'!DX9:DZ9,'West position'!EJ9:EL9,'West position'!EV9:EX9,'West position'!FH9:FJ9,'West position'!FT9:FV9)</f>
        <v>-29125.100000000002</v>
      </c>
      <c r="Q14" s="72">
        <f t="shared" si="3"/>
        <v>-225464.80000000002</v>
      </c>
    </row>
    <row r="15" spans="1:17" ht="13.5" thickBot="1" x14ac:dyDescent="0.25">
      <c r="A15" s="31" t="s">
        <v>2</v>
      </c>
      <c r="B15" s="76">
        <f t="shared" si="0"/>
        <v>14577519.299999999</v>
      </c>
      <c r="C15" s="77">
        <f>SUM(C8:C14)</f>
        <v>140141.6</v>
      </c>
      <c r="D15" s="78">
        <f t="shared" ref="D15:Q15" si="4">SUM(D8:D14)</f>
        <v>621048.60000000009</v>
      </c>
      <c r="E15" s="78">
        <f t="shared" si="4"/>
        <v>1755969.4000000001</v>
      </c>
      <c r="F15" s="78">
        <f t="shared" si="4"/>
        <v>1044287.4999999998</v>
      </c>
      <c r="G15" s="79">
        <f t="shared" si="4"/>
        <v>3561447.0999999992</v>
      </c>
      <c r="H15" s="80">
        <f t="shared" si="4"/>
        <v>163944.10000000003</v>
      </c>
      <c r="I15" s="81">
        <f t="shared" si="4"/>
        <v>1138726.5</v>
      </c>
      <c r="J15" s="81">
        <f t="shared" si="4"/>
        <v>593260.69999999995</v>
      </c>
      <c r="K15" s="81">
        <f t="shared" si="4"/>
        <v>52062.6</v>
      </c>
      <c r="L15" s="82">
        <f t="shared" si="4"/>
        <v>1947993.8999999997</v>
      </c>
      <c r="M15" s="83">
        <f t="shared" si="4"/>
        <v>1911039.3999999997</v>
      </c>
      <c r="N15" s="84">
        <f t="shared" si="4"/>
        <v>3390876.8000000003</v>
      </c>
      <c r="O15" s="84">
        <f t="shared" si="4"/>
        <v>1427585.9999999998</v>
      </c>
      <c r="P15" s="84">
        <f t="shared" si="4"/>
        <v>2338576.0999999992</v>
      </c>
      <c r="Q15" s="85">
        <f t="shared" si="4"/>
        <v>9068078.2999999989</v>
      </c>
    </row>
    <row r="16" spans="1:17" x14ac:dyDescent="0.2">
      <c r="A16" s="23"/>
      <c r="B16" s="23"/>
      <c r="C16" s="23"/>
      <c r="D16" s="23"/>
      <c r="E16" s="23"/>
      <c r="F16" s="23"/>
      <c r="G16" s="23"/>
      <c r="H16" s="23"/>
      <c r="I16" s="23"/>
      <c r="J16" s="23"/>
      <c r="K16" s="23"/>
      <c r="L16" s="23"/>
      <c r="M16" s="23"/>
      <c r="N16" s="23"/>
      <c r="O16" s="23"/>
      <c r="P16" s="23"/>
      <c r="Q16" s="23"/>
    </row>
    <row r="17" spans="1:17" ht="13.5" thickBot="1" x14ac:dyDescent="0.25">
      <c r="A17" s="23"/>
      <c r="B17" s="31" t="s">
        <v>25</v>
      </c>
      <c r="C17" s="23"/>
      <c r="D17" s="23"/>
      <c r="E17" s="23"/>
      <c r="F17" s="23"/>
      <c r="G17" s="23"/>
      <c r="H17" s="23"/>
      <c r="I17" s="23"/>
      <c r="J17" s="23"/>
      <c r="K17" s="23"/>
      <c r="L17" s="23"/>
      <c r="M17" s="23"/>
      <c r="N17" s="23"/>
      <c r="O17" s="23"/>
      <c r="P17" s="23"/>
      <c r="Q17" s="23"/>
    </row>
    <row r="18" spans="1:17" ht="13.5" thickBot="1" x14ac:dyDescent="0.25">
      <c r="A18" s="23"/>
      <c r="B18" s="86" t="s">
        <v>29</v>
      </c>
      <c r="C18" s="87" t="s">
        <v>11</v>
      </c>
      <c r="D18" s="88">
        <v>36678</v>
      </c>
      <c r="E18" s="88" t="s">
        <v>12</v>
      </c>
      <c r="F18" s="88" t="s">
        <v>13</v>
      </c>
      <c r="G18" s="89" t="s">
        <v>14</v>
      </c>
      <c r="H18" s="90" t="s">
        <v>15</v>
      </c>
      <c r="I18" s="91" t="s">
        <v>17</v>
      </c>
      <c r="J18" s="91" t="s">
        <v>16</v>
      </c>
      <c r="K18" s="91" t="s">
        <v>18</v>
      </c>
      <c r="L18" s="92" t="s">
        <v>19</v>
      </c>
      <c r="M18" s="93" t="s">
        <v>21</v>
      </c>
      <c r="N18" s="94" t="s">
        <v>22</v>
      </c>
      <c r="O18" s="94" t="s">
        <v>23</v>
      </c>
      <c r="P18" s="94" t="s">
        <v>24</v>
      </c>
      <c r="Q18" s="95" t="s">
        <v>2</v>
      </c>
    </row>
    <row r="19" spans="1:17" x14ac:dyDescent="0.2">
      <c r="A19" s="31" t="s">
        <v>27</v>
      </c>
      <c r="B19" s="64"/>
      <c r="C19" s="65"/>
      <c r="D19" s="66"/>
      <c r="E19" s="66"/>
      <c r="F19" s="66"/>
      <c r="G19" s="96"/>
      <c r="H19" s="67"/>
      <c r="I19" s="68"/>
      <c r="J19" s="68"/>
      <c r="K19" s="68"/>
      <c r="L19" s="69"/>
      <c r="M19" s="70"/>
      <c r="N19" s="71"/>
      <c r="O19" s="71"/>
      <c r="P19" s="71"/>
      <c r="Q19" s="72"/>
    </row>
    <row r="20" spans="1:17" x14ac:dyDescent="0.2">
      <c r="A20" s="31" t="s">
        <v>3</v>
      </c>
      <c r="B20" s="73">
        <f>SUM(Q20,L20,G20)</f>
        <v>3705965.8000000007</v>
      </c>
      <c r="C20" s="65">
        <f>'West position'!C15</f>
        <v>2687.9</v>
      </c>
      <c r="D20" s="66">
        <f>'West position'!D15</f>
        <v>98043.7</v>
      </c>
      <c r="E20" s="66">
        <f>SUM('West position'!E15:G15)</f>
        <v>10870.999999999996</v>
      </c>
      <c r="F20" s="66">
        <f>SUM('West position'!H15:J15)</f>
        <v>76490</v>
      </c>
      <c r="G20" s="97">
        <f>SUM(C20:F20)</f>
        <v>188092.59999999998</v>
      </c>
      <c r="H20" s="67">
        <f>SUM('West position'!K15:M15)</f>
        <v>-184760.6</v>
      </c>
      <c r="I20" s="68">
        <f>SUM('West position'!N15:P15)</f>
        <v>-459100.6</v>
      </c>
      <c r="J20" s="68">
        <f>SUM('West position'!Q15:S15)</f>
        <v>-111260</v>
      </c>
      <c r="K20" s="68">
        <f>SUM('West position'!T15:V15)</f>
        <v>-217402.40000000002</v>
      </c>
      <c r="L20" s="75">
        <f>SUM(H20:K20)</f>
        <v>-972523.6</v>
      </c>
      <c r="M20" s="70">
        <f>SUM('West position'!W15:Y15,'West position'!AI15:AK15,'West position'!AU15:AW15,'West position'!BG15:BI15,'West position'!BS15:BU15,'West position'!CE15:CG15,'West position'!CQ15:CS15,'West position'!DC15:DE15,'West position'!DO15:DQ15,'West position'!EA15:EC15,'West position'!EM15:EO15,'West position'!EY15:FA15,'West position'!FK15:FM15)</f>
        <v>898730.60000000009</v>
      </c>
      <c r="N20" s="71">
        <f>SUM('West position'!Z15:AB15,'West position'!AL15:AN15,'West position'!AX15:AZ15,'West position'!BJ15:BL15,'West position'!BV15:BX15,'West position'!CH15:CJ15,'West position'!CT15:CV15,'West position'!DF15:DH15,'West position'!DR15:DT15,'West position'!ED15:EF15,'West position'!EP15:ER15,'West position'!FB15:FD15,'West position'!FN15:FP15)</f>
        <v>1784545.2000000007</v>
      </c>
      <c r="O20" s="71">
        <f>SUM('West position'!AC15:AE15,'West position'!AO15:AQ15,'West position'!BA15:BC15,'West position'!BM15:BO15,'West position'!BY15:CA15,'West position'!CK15:CM15,'West position'!CW15:CY15,'West position'!DI15:DK15,'West position'!DU15:DW15,'West position'!EG15:EI15,'West position'!ES15:EU15,'West position'!FE15:FG15,'West position'!FQ15:FS15)</f>
        <v>799284.70000000019</v>
      </c>
      <c r="P20" s="71">
        <f>SUM('West position'!AF15:AH15,'West position'!AR15:AT15,'West position'!BD15:BF15,'West position'!BP15:BR15,'West position'!CB15:CC15,'West position'!CD15,'West position'!CN15:CP15,'West position'!CZ15:DB15,'West position'!DL15,'West position'!DM15,'West position'!DN15,'West position'!DX15:DZ15,'West position'!EJ15:EL15,'West position'!EV15:EX15,'West position'!FH15:FJ15,'West position'!FT15:FV15)</f>
        <v>1007836.3000000003</v>
      </c>
      <c r="Q20" s="72">
        <f>SUM(M20:P20)</f>
        <v>4490396.8000000007</v>
      </c>
    </row>
    <row r="21" spans="1:17" x14ac:dyDescent="0.2">
      <c r="A21" s="31" t="s">
        <v>33</v>
      </c>
      <c r="B21" s="73">
        <f t="shared" ref="B21:B26" si="5">SUM(Q21,L21,G21)</f>
        <v>-328493.90000000014</v>
      </c>
      <c r="C21" s="65">
        <f>'West position'!C16</f>
        <v>-1322.6</v>
      </c>
      <c r="D21" s="66">
        <f>'West position'!D16</f>
        <v>-10931.9</v>
      </c>
      <c r="E21" s="66">
        <f>SUM('West position'!E16:G16)</f>
        <v>25847.1</v>
      </c>
      <c r="F21" s="66">
        <f>SUM('West position'!H16:J16)</f>
        <v>-193841.1</v>
      </c>
      <c r="G21" s="97">
        <f t="shared" ref="G21:G26" si="6">SUM(C21:F21)</f>
        <v>-180248.5</v>
      </c>
      <c r="H21" s="67">
        <f>SUM('West position'!K16:M16)</f>
        <v>39057.9</v>
      </c>
      <c r="I21" s="68">
        <f>SUM('West position'!N16:P16)</f>
        <v>67697</v>
      </c>
      <c r="J21" s="68">
        <f>SUM('West position'!Q16:S16)</f>
        <v>57828</v>
      </c>
      <c r="K21" s="68">
        <f>SUM('West position'!T16:V16)</f>
        <v>55389</v>
      </c>
      <c r="L21" s="75">
        <f t="shared" ref="L21:L26" si="7">SUM(H21:K21)</f>
        <v>219971.9</v>
      </c>
      <c r="M21" s="70">
        <f>SUM('West position'!W16:Y16,'West position'!AI16:AK16,'West position'!AU16:AW16,'West position'!BG16:BI16,'West position'!BS16:BU16,'West position'!CE16:CG16,'West position'!CQ16:CS16,'West position'!DC16:DE16,'West position'!DO16:DQ16,'West position'!EA16:EC16,'West position'!EM16:EO16,'West position'!EY16:FA16,'West position'!FK16:FM16)</f>
        <v>-97934.6</v>
      </c>
      <c r="N21" s="71">
        <f>SUM('West position'!Z16:AB16,'West position'!AL16:AN16,'West position'!AX16:AZ16,'West position'!BJ16:BL16,'West position'!BV16:BX16,'West position'!CH16:CJ16,'West position'!CT16:CV16,'West position'!DF16:DH16,'West position'!DR16:DT16,'West position'!ED16:EF16,'West position'!EP16:ER16,'West position'!FB16:FD16,'West position'!FN16:FP16)</f>
        <v>-72850.799999999988</v>
      </c>
      <c r="O21" s="71">
        <f>SUM('West position'!AC16:AE16,'West position'!AO16:AQ16,'West position'!BA16:BC16,'West position'!BM16:BO16,'West position'!BY16:CA16,'West position'!CK16:CM16,'West position'!CW16:CY16,'West position'!DI16:DK16,'West position'!DU16:DW16,'West position'!EG16:EI16,'West position'!ES16:EU16,'West position'!FE16:FG16,'West position'!FQ16:FS16)</f>
        <v>-90873.700000000084</v>
      </c>
      <c r="P21" s="71">
        <f>SUM('West position'!AF16:AH16,'West position'!AR16:AT16,'West position'!BD16:BF16,'West position'!BP16:BR16,'West position'!CB16:CC16,'West position'!CD16,'West position'!CN16:CP16,'West position'!CZ16:DB16,'West position'!DL16,'West position'!DM16,'West position'!DN16,'West position'!DX16:DZ16,'West position'!EJ16:EL16,'West position'!EV16:EX16,'West position'!FH16:FJ16,'West position'!FT16:FV16)</f>
        <v>-106558.2</v>
      </c>
      <c r="Q21" s="72">
        <f t="shared" ref="Q21:Q26" si="8">SUM(M21:P21)</f>
        <v>-368217.3000000001</v>
      </c>
    </row>
    <row r="22" spans="1:17" x14ac:dyDescent="0.2">
      <c r="A22" s="31" t="s">
        <v>4</v>
      </c>
      <c r="B22" s="73">
        <f t="shared" si="5"/>
        <v>-1110375.0999999999</v>
      </c>
      <c r="C22" s="65">
        <f>'West position'!C17</f>
        <v>-3051.8</v>
      </c>
      <c r="D22" s="66">
        <f>'West position'!D17</f>
        <v>20147.2</v>
      </c>
      <c r="E22" s="66">
        <f>SUM('West position'!E17:G17)</f>
        <v>66219.8</v>
      </c>
      <c r="F22" s="66">
        <f>SUM('West position'!H17:J17)</f>
        <v>-140173.70000000001</v>
      </c>
      <c r="G22" s="97">
        <f t="shared" si="6"/>
        <v>-56858.5</v>
      </c>
      <c r="H22" s="67">
        <f>SUM('West position'!K17:M17)</f>
        <v>-77746.5</v>
      </c>
      <c r="I22" s="68">
        <f>SUM('West position'!N17:P17)</f>
        <v>-114521.7</v>
      </c>
      <c r="J22" s="68">
        <f>SUM('West position'!Q17:S17)</f>
        <v>-122955.4</v>
      </c>
      <c r="K22" s="68">
        <f>SUM('West position'!T17:V17)</f>
        <v>-75208.5</v>
      </c>
      <c r="L22" s="75">
        <f t="shared" si="7"/>
        <v>-390432.1</v>
      </c>
      <c r="M22" s="70">
        <f>SUM('West position'!W17:Y17,'West position'!AI17:AK17,'West position'!AU17:AW17,'West position'!BG17:BI17,'West position'!BS17:BU17,'West position'!CE17:CG17,'West position'!CQ17:CS17,'West position'!DC17:DE17,'West position'!DO17:DQ17,'West position'!EA17:EC17,'West position'!EM17:EO17,'West position'!EY17:FA17,'West position'!FK17:FM17,'West position'!FS17,'West position'!FS17)</f>
        <v>-231366.19999999998</v>
      </c>
      <c r="N22" s="71">
        <f>SUM('West position'!Z17:AB17,'West position'!AL17:AN17,'West position'!AX17:AZ17,'West position'!BJ17:BL17,'West position'!BV17:BX17,'West position'!CH17:CJ17,'West position'!CT17:CV17,'West position'!DF17:DH17,'West position'!DR17:DT17,'West position'!ED17:EF17,'West position'!EP17:ER17,'West position'!FB17:FD17,'West position'!FN17:FP17)</f>
        <v>-200137.59999999995</v>
      </c>
      <c r="O22" s="71">
        <f>SUM('West position'!AC17:AE17,'West position'!AO17:AQ17,'West position'!BA17:BC17,'West position'!BM17:BO17,'West position'!BY17:CA17,'West position'!CK17:CM17,'West position'!CW17:CY17,'West position'!DI17:DK17,'West position'!DU17:DW17,'West position'!EG17:EI17,'West position'!ES17:EU17,'West position'!FE17:FG17,'West position'!FQ17:FS17)</f>
        <v>-142505.29999999999</v>
      </c>
      <c r="P22" s="71">
        <f>SUM('West position'!AF17:AH17,'West position'!AR17:AT17,'West position'!BD17:BF17,'West position'!BP17:BR17,'West position'!CB17:CC17,'West position'!CD17,'West position'!CN17:CP17,'West position'!CZ17:DB17,'West position'!DL17,'West position'!DM17,'West position'!DN17,'West position'!DX17:DZ17,'West position'!EJ17:EL17,'West position'!EV17:EX17,'West position'!FH17:FJ17,'West position'!FT17:FV17)</f>
        <v>-89075.4</v>
      </c>
      <c r="Q22" s="72">
        <f t="shared" si="8"/>
        <v>-663084.49999999988</v>
      </c>
    </row>
    <row r="23" spans="1:17" x14ac:dyDescent="0.2">
      <c r="A23" s="31" t="s">
        <v>7</v>
      </c>
      <c r="B23" s="73">
        <f t="shared" si="5"/>
        <v>0</v>
      </c>
      <c r="C23" s="65">
        <f>'West position'!C18</f>
        <v>0</v>
      </c>
      <c r="D23" s="66">
        <f>'West position'!D18</f>
        <v>0</v>
      </c>
      <c r="E23" s="66">
        <f>SUM('West position'!E18:G18)</f>
        <v>0</v>
      </c>
      <c r="F23" s="66">
        <f>SUM('West position'!H18:J18)</f>
        <v>0</v>
      </c>
      <c r="G23" s="97">
        <f t="shared" si="6"/>
        <v>0</v>
      </c>
      <c r="H23" s="67">
        <f>SUM('West position'!K18:M18)</f>
        <v>0</v>
      </c>
      <c r="I23" s="68">
        <f>SUM('West position'!N18:P18)</f>
        <v>0</v>
      </c>
      <c r="J23" s="68">
        <f>SUM('West position'!Q18:S18)</f>
        <v>0</v>
      </c>
      <c r="K23" s="68">
        <f>SUM('West position'!T18:V18)</f>
        <v>0</v>
      </c>
      <c r="L23" s="75">
        <f t="shared" si="7"/>
        <v>0</v>
      </c>
      <c r="M23" s="70">
        <f>SUM('West position'!W18:Y18,'West position'!AI18:AK18,'West position'!AU18:AW18,'West position'!BG18:BI18,'West position'!BS18:BU18,'West position'!CE18:CG18,'West position'!CQ18:CS18,'West position'!DC18:DE18,'West position'!DO18:DQ18,'West position'!EA18:EC18,'West position'!EM18:EO18,'West position'!EY18:FA18,'West position'!FK18:FM18,'West position'!FS18,'West position'!FS18)</f>
        <v>0</v>
      </c>
      <c r="N23" s="71">
        <f>SUM('West position'!Z18:AB18,'West position'!AL18:AN18,'West position'!AX18:AZ18,'West position'!BJ18:BL18,'West position'!BV18:BX18,'West position'!CH18:CJ18,'West position'!CT18:CV18,'West position'!DF18:DH18,'West position'!DR18:DT18,'West position'!ED18:EF18,'West position'!EP18:ER18,'West position'!FB18:FD18,'West position'!FN18:FP18)</f>
        <v>0</v>
      </c>
      <c r="O23" s="71">
        <f>SUM('West position'!AC18:AE18,'West position'!AO18:AQ18,'West position'!BA18:BC18,'West position'!BM18:BO18,'West position'!BY18:CA18,'West position'!CK18:CM18,'West position'!CW18:CY18,'West position'!DI18:DK18,'West position'!DU18:DW18,'West position'!EG18:EI18,'West position'!ES18:EU18,'West position'!FE18:FG18,'West position'!FQ18:FS18)</f>
        <v>0</v>
      </c>
      <c r="P23" s="71">
        <f>SUM('West position'!AF18:AH18,'West position'!AR18:AT18,'West position'!BD18:BF18,'West position'!BP18:BR18,'West position'!CB18:CC18,'West position'!CD18,'West position'!CN18:CP18,'West position'!CZ18:DB18,'West position'!DL18,'West position'!DM18,'West position'!DN18,'West position'!DX18:DZ18,'West position'!EJ18:EL18,'West position'!EV18:EX18,'West position'!FH18:FJ18,'West position'!FT18:FV18)</f>
        <v>0</v>
      </c>
      <c r="Q23" s="72">
        <f t="shared" si="8"/>
        <v>0</v>
      </c>
    </row>
    <row r="24" spans="1:17" x14ac:dyDescent="0.2">
      <c r="A24" s="31" t="s">
        <v>6</v>
      </c>
      <c r="B24" s="73">
        <f t="shared" si="5"/>
        <v>-645877.70000000007</v>
      </c>
      <c r="C24" s="65">
        <f>'West position'!C19</f>
        <v>3753.9</v>
      </c>
      <c r="D24" s="66">
        <f>'West position'!D19</f>
        <v>-4992</v>
      </c>
      <c r="E24" s="66">
        <f>SUM('West position'!E19:G19)</f>
        <v>97158.1</v>
      </c>
      <c r="F24" s="66">
        <f>SUM('West position'!H19:J19)</f>
        <v>11989.5</v>
      </c>
      <c r="G24" s="97">
        <f t="shared" si="6"/>
        <v>107909.5</v>
      </c>
      <c r="H24" s="67">
        <f>SUM('West position'!K19:M19)</f>
        <v>-76429.2</v>
      </c>
      <c r="I24" s="68">
        <f>SUM('West position'!N19:P19)</f>
        <v>-84727.7</v>
      </c>
      <c r="J24" s="68">
        <f>SUM('West position'!Q19:S19)</f>
        <v>-68481.200000000012</v>
      </c>
      <c r="K24" s="68">
        <f>SUM('West position'!T19:V19)</f>
        <v>-55635.299999999996</v>
      </c>
      <c r="L24" s="75">
        <f t="shared" si="7"/>
        <v>-285273.40000000002</v>
      </c>
      <c r="M24" s="70">
        <f>SUM('West position'!W19:Y19,'West position'!AI19:AK19,'West position'!AU19:AW19,'West position'!BG19:BI19,'West position'!BS19:BU19,'West position'!CE19:CG19,'West position'!CQ19:CS19,'West position'!DC19:DE19,'West position'!DO19:DQ19,'West position'!EA19:EC19,'West position'!EM19:EO19,'West position'!EY19:FA19,'West position'!FK19:FM19,'West position'!FS19,'West position'!FS19)</f>
        <v>-168873.70000000004</v>
      </c>
      <c r="N24" s="71">
        <f>SUM('West position'!Z19:AB19,'West position'!AL19:AN19,'West position'!AX19:AZ19,'West position'!BJ19:BL19,'West position'!BV19:BX19,'West position'!CH19:CJ19,'West position'!CT19:CV19,'West position'!DF19:DH19,'West position'!DR19:DT19,'West position'!ED19:EF19,'West position'!EP19:ER19,'West position'!FB19:FD19,'West position'!FN19:FP19)</f>
        <v>-104957.30000000002</v>
      </c>
      <c r="O24" s="71">
        <f>SUM('West position'!AC19:AE19,'West position'!AO19:AQ19,'West position'!BA19:BC19,'West position'!BM19:BO19,'West position'!BY19:CA19,'West position'!CK19:CM19,'West position'!CW19:CY19,'West position'!DI19:DK19,'West position'!DU19:DW19,'West position'!EG19:EI19,'West position'!ES19:EU19,'West position'!FE19:FG19,'West position'!FQ19:FS19)</f>
        <v>-105311.40000000001</v>
      </c>
      <c r="P24" s="71">
        <f>SUM('West position'!AF19:AH19,'West position'!AR19:AT19,'West position'!BD19:BF19,'West position'!BP19:BR19,'West position'!CB19:CC19,'West position'!CD19,'West position'!CN19:CP19,'West position'!CZ19:DB19,'West position'!DL19,'West position'!DM19,'West position'!DN19,'West position'!DX19:DZ19,'West position'!EJ19:EL19,'West position'!EV19:EX19,'West position'!FH19:FJ19,'West position'!FT19:FV19)</f>
        <v>-89371.4</v>
      </c>
      <c r="Q24" s="72">
        <f t="shared" si="8"/>
        <v>-468513.80000000005</v>
      </c>
    </row>
    <row r="25" spans="1:17" x14ac:dyDescent="0.2">
      <c r="A25" s="31" t="s">
        <v>34</v>
      </c>
      <c r="B25" s="73">
        <f t="shared" si="5"/>
        <v>911908.99999999988</v>
      </c>
      <c r="C25" s="65">
        <f>'West position'!C20</f>
        <v>3738.8</v>
      </c>
      <c r="D25" s="66">
        <f>'West position'!D20</f>
        <v>19979.8</v>
      </c>
      <c r="E25" s="66">
        <f>SUM('West position'!E20:G20)</f>
        <v>110123.49999999999</v>
      </c>
      <c r="F25" s="66">
        <f>SUM('West position'!H20:J20)</f>
        <v>-27662.5</v>
      </c>
      <c r="G25" s="97">
        <f t="shared" si="6"/>
        <v>106179.59999999998</v>
      </c>
      <c r="H25" s="67">
        <f>SUM('West position'!K20:M20)</f>
        <v>95195</v>
      </c>
      <c r="I25" s="68">
        <f>SUM('West position'!N20:P20)</f>
        <v>120421.20000000001</v>
      </c>
      <c r="J25" s="68">
        <f>SUM('West position'!Q20:S20)</f>
        <v>91972.9</v>
      </c>
      <c r="K25" s="68">
        <f>SUM('West position'!T20:V20)</f>
        <v>98146.6</v>
      </c>
      <c r="L25" s="75">
        <f t="shared" si="7"/>
        <v>405735.69999999995</v>
      </c>
      <c r="M25" s="70">
        <f>SUM('West position'!W20:Y20,'West position'!AI20:AK20,'West position'!AU20:AW20,'West position'!BG20:BI20,'West position'!BS20:BU20,'West position'!CE20:CG20,'West position'!CQ20:CS20,'West position'!DC20:DE20,'West position'!DO20:DQ20,'West position'!EA20:EC20,'West position'!EM20:EO20,'West position'!EY20:FA20,'West position'!FK20:FM20,'West position'!FS20,'West position'!FS20)</f>
        <v>85013.799999999959</v>
      </c>
      <c r="N25" s="71">
        <f>SUM('West position'!Z20:AB20,'West position'!AL20:AN20,'West position'!AX20:AZ20,'West position'!BJ20:BL20,'West position'!BV20:BX20,'West position'!CH20:CJ20,'West position'!CT20:CV20,'West position'!DF20:DH20,'West position'!DR20:DT20,'West position'!ED20:EF20,'West position'!EP20:ER20,'West position'!FB20:FD20,'West position'!FN20:FP20)</f>
        <v>88914.800000000017</v>
      </c>
      <c r="O25" s="71">
        <f>SUM('West position'!AC20:AE20,'West position'!AO20:AQ20,'West position'!BA20:BC20,'West position'!BM20:BO20,'West position'!BY20:CA20,'West position'!CK20:CM20,'West position'!CW20:CY20,'West position'!DI20:DK20,'West position'!DU20:DW20,'West position'!EG20:EI20,'West position'!ES20:EU20,'West position'!FE20:FG20,'West position'!FQ20:FS20)</f>
        <v>113817.89999999998</v>
      </c>
      <c r="P25" s="71">
        <f>SUM('West position'!AF20:AH20,'West position'!AR20:AT20,'West position'!BD20:BF20,'West position'!BP20:BR20,'West position'!CB20:CC20,'West position'!CD20,'West position'!CN20:CP20,'West position'!CZ20:DB20,'West position'!DL20,'West position'!DM20,'West position'!DN20,'West position'!DX20:DZ20,'West position'!EJ20:EL20,'West position'!EV20:EX20,'West position'!FH20:FJ20,'West position'!FT20:FV20)</f>
        <v>112247.19999999998</v>
      </c>
      <c r="Q25" s="72">
        <f t="shared" si="8"/>
        <v>399993.69999999995</v>
      </c>
    </row>
    <row r="26" spans="1:17" x14ac:dyDescent="0.2">
      <c r="A26" s="31" t="s">
        <v>5</v>
      </c>
      <c r="B26" s="73">
        <f t="shared" si="5"/>
        <v>991.2</v>
      </c>
      <c r="C26" s="65">
        <f>'West position'!C21</f>
        <v>348.2</v>
      </c>
      <c r="D26" s="66">
        <f>'West position'!D21</f>
        <v>643</v>
      </c>
      <c r="E26" s="66">
        <f>SUM('West position'!E21:G21)</f>
        <v>0</v>
      </c>
      <c r="F26" s="66">
        <f>SUM('West position'!H21:J21)</f>
        <v>0</v>
      </c>
      <c r="G26" s="97">
        <f t="shared" si="6"/>
        <v>991.2</v>
      </c>
      <c r="H26" s="67">
        <f>SUM('West position'!K21:M21)</f>
        <v>0</v>
      </c>
      <c r="I26" s="68">
        <f>SUM('West position'!N21:P21)</f>
        <v>0</v>
      </c>
      <c r="J26" s="68">
        <f>SUM('West position'!Q21:S21)</f>
        <v>0</v>
      </c>
      <c r="K26" s="68">
        <f>SUM('West position'!T21:V21)</f>
        <v>0</v>
      </c>
      <c r="L26" s="75">
        <f t="shared" si="7"/>
        <v>0</v>
      </c>
      <c r="M26" s="70">
        <f>SUM('West position'!W21:Y21,'West position'!AI21:AK21,'West position'!AU21:AW21,'West position'!BG21:BI21,'West position'!BS21:BU21,'West position'!CE21:CG21,'West position'!CQ21:CS21,'West position'!DC21:DE21,'West position'!DO21:DQ21,'West position'!EA21:EC21,'West position'!EM21:EO21,'West position'!EY21:FA21,'West position'!FK21:FM21,'West position'!FS21,'West position'!FS21)</f>
        <v>0</v>
      </c>
      <c r="N26" s="71">
        <f>SUM('West position'!Z21:AB21,'West position'!AL21:AN21,'West position'!AX21:AZ21,'West position'!BJ21:BL21,'West position'!BV21:BX21,'West position'!CH21:CJ21,'West position'!CT21:CV21,'West position'!DF21:DH21,'West position'!DR21:DT21,'West position'!ED21:EF21,'West position'!EP21:ER21,'West position'!FB21:FD21,'West position'!FN21:FP21)</f>
        <v>0</v>
      </c>
      <c r="O26" s="71">
        <f>SUM('West position'!AC21:AE21,'West position'!AO21:AQ21,'West position'!BA21:BC21,'West position'!BM21:BO21,'West position'!BY21:CA21,'West position'!CK21:CM21,'West position'!CW21:CY21,'West position'!DI21:DK21,'West position'!DU21:DW21,'West position'!EG21:EI21,'West position'!ES21:EU21,'West position'!FE21:FG21,'West position'!FQ21:FS21)</f>
        <v>0</v>
      </c>
      <c r="P26" s="71">
        <f>SUM('West position'!AF21:AH21,'West position'!AR21:AT21,'West position'!BD21:BF21,'West position'!BP21:BR21,'West position'!CB21:CC21,'West position'!CD21,'West position'!CN21:CP21,'West position'!CZ21:DB21,'West position'!DL21,'West position'!DM21,'West position'!DN21,'West position'!DX21:DZ21,'West position'!EJ21:EL21,'West position'!EV21:EX21,'West position'!FH21:FJ21,'West position'!FT21:FV21)</f>
        <v>0</v>
      </c>
      <c r="Q26" s="72">
        <f t="shared" si="8"/>
        <v>0</v>
      </c>
    </row>
    <row r="27" spans="1:17" ht="13.5" thickBot="1" x14ac:dyDescent="0.25">
      <c r="A27" s="31" t="s">
        <v>2</v>
      </c>
      <c r="B27" s="76">
        <f>SUM(B20:B26)</f>
        <v>2534119.3000000007</v>
      </c>
      <c r="C27" s="77">
        <f>SUM(C20:C26)</f>
        <v>6154.4000000000005</v>
      </c>
      <c r="D27" s="78">
        <f t="shared" ref="D27:Q27" si="9">SUM(D20:D26)</f>
        <v>122889.8</v>
      </c>
      <c r="E27" s="78">
        <f t="shared" si="9"/>
        <v>310219.5</v>
      </c>
      <c r="F27" s="78">
        <f t="shared" si="9"/>
        <v>-273197.80000000005</v>
      </c>
      <c r="G27" s="98">
        <f t="shared" si="9"/>
        <v>166065.89999999997</v>
      </c>
      <c r="H27" s="80">
        <f t="shared" si="9"/>
        <v>-204683.40000000002</v>
      </c>
      <c r="I27" s="81">
        <f t="shared" si="9"/>
        <v>-470231.8</v>
      </c>
      <c r="J27" s="81">
        <f t="shared" si="9"/>
        <v>-152895.70000000001</v>
      </c>
      <c r="K27" s="81">
        <f t="shared" si="9"/>
        <v>-194710.6</v>
      </c>
      <c r="L27" s="82">
        <f t="shared" si="9"/>
        <v>-1022521.4999999998</v>
      </c>
      <c r="M27" s="83">
        <f t="shared" si="9"/>
        <v>485569.9</v>
      </c>
      <c r="N27" s="84">
        <f t="shared" si="9"/>
        <v>1495514.3000000007</v>
      </c>
      <c r="O27" s="84">
        <f t="shared" si="9"/>
        <v>574412.20000000019</v>
      </c>
      <c r="P27" s="84">
        <f t="shared" si="9"/>
        <v>835078.50000000023</v>
      </c>
      <c r="Q27" s="85">
        <f t="shared" si="9"/>
        <v>3390574.9000000004</v>
      </c>
    </row>
    <row r="28" spans="1:17" ht="13.5" thickBot="1" x14ac:dyDescent="0.25">
      <c r="A28" s="23"/>
      <c r="B28" s="31" t="s">
        <v>25</v>
      </c>
      <c r="C28" s="23"/>
      <c r="D28" s="23"/>
      <c r="E28" s="23"/>
      <c r="F28" s="23"/>
      <c r="G28" s="23"/>
      <c r="H28" s="23"/>
      <c r="I28" s="23"/>
      <c r="J28" s="23"/>
      <c r="K28" s="23"/>
      <c r="L28" s="23"/>
      <c r="M28" s="23"/>
      <c r="N28" s="23"/>
      <c r="O28" s="23"/>
      <c r="P28" s="23"/>
      <c r="Q28" s="23"/>
    </row>
    <row r="29" spans="1:17" ht="13.5" thickBot="1" x14ac:dyDescent="0.25">
      <c r="A29" s="31" t="s">
        <v>28</v>
      </c>
      <c r="B29" s="62" t="s">
        <v>29</v>
      </c>
      <c r="C29" s="33" t="s">
        <v>11</v>
      </c>
      <c r="D29" s="34">
        <v>36678</v>
      </c>
      <c r="E29" s="35" t="s">
        <v>12</v>
      </c>
      <c r="F29" s="35" t="s">
        <v>13</v>
      </c>
      <c r="G29" s="36" t="s">
        <v>14</v>
      </c>
      <c r="H29" s="37" t="s">
        <v>15</v>
      </c>
      <c r="I29" s="38" t="s">
        <v>17</v>
      </c>
      <c r="J29" s="38" t="s">
        <v>16</v>
      </c>
      <c r="K29" s="38" t="s">
        <v>18</v>
      </c>
      <c r="L29" s="39" t="s">
        <v>19</v>
      </c>
      <c r="M29" s="41" t="s">
        <v>21</v>
      </c>
      <c r="N29" s="41" t="s">
        <v>22</v>
      </c>
      <c r="O29" s="41" t="s">
        <v>23</v>
      </c>
      <c r="P29" s="41" t="s">
        <v>24</v>
      </c>
      <c r="Q29" s="42" t="s">
        <v>2</v>
      </c>
    </row>
    <row r="30" spans="1:17" x14ac:dyDescent="0.2">
      <c r="A30" s="31" t="s">
        <v>3</v>
      </c>
      <c r="B30" s="73">
        <f t="shared" ref="B30:B36" si="10">B20+B8</f>
        <v>9529834.1000000015</v>
      </c>
      <c r="C30" s="65">
        <f t="shared" ref="C30:Q30" si="11">C20+C8</f>
        <v>61532</v>
      </c>
      <c r="D30" s="66">
        <f t="shared" si="11"/>
        <v>325139.09999999998</v>
      </c>
      <c r="E30" s="66">
        <f t="shared" si="11"/>
        <v>503652.50000000006</v>
      </c>
      <c r="F30" s="66">
        <f t="shared" si="11"/>
        <v>327178.30000000005</v>
      </c>
      <c r="G30" s="97">
        <f t="shared" si="11"/>
        <v>1217501.8999999999</v>
      </c>
      <c r="H30" s="67">
        <f t="shared" si="11"/>
        <v>-294262.09999999998</v>
      </c>
      <c r="I30" s="68">
        <f t="shared" si="11"/>
        <v>-568597</v>
      </c>
      <c r="J30" s="68">
        <f t="shared" si="11"/>
        <v>-193354.8</v>
      </c>
      <c r="K30" s="68">
        <f t="shared" si="11"/>
        <v>-491567</v>
      </c>
      <c r="L30" s="75">
        <f t="shared" si="11"/>
        <v>-1547780.9</v>
      </c>
      <c r="M30" s="71">
        <f t="shared" si="11"/>
        <v>2012863.4</v>
      </c>
      <c r="N30" s="71">
        <f t="shared" si="11"/>
        <v>4100780.4000000013</v>
      </c>
      <c r="O30" s="71">
        <f t="shared" si="11"/>
        <v>1559386.7000000002</v>
      </c>
      <c r="P30" s="71">
        <f t="shared" si="11"/>
        <v>2187082.5999999996</v>
      </c>
      <c r="Q30" s="72">
        <f t="shared" si="11"/>
        <v>9860113.1000000015</v>
      </c>
    </row>
    <row r="31" spans="1:17" x14ac:dyDescent="0.2">
      <c r="A31" s="31" t="s">
        <v>33</v>
      </c>
      <c r="B31" s="73">
        <f t="shared" si="10"/>
        <v>-467784.10000000027</v>
      </c>
      <c r="C31" s="65">
        <f t="shared" ref="C31:Q31" si="12">C21+C9</f>
        <v>-9969.7000000000007</v>
      </c>
      <c r="D31" s="66">
        <f t="shared" si="12"/>
        <v>52721</v>
      </c>
      <c r="E31" s="66">
        <f t="shared" si="12"/>
        <v>447975.19999999995</v>
      </c>
      <c r="F31" s="66">
        <f t="shared" si="12"/>
        <v>-386179.2</v>
      </c>
      <c r="G31" s="97">
        <f t="shared" si="12"/>
        <v>104547.29999999993</v>
      </c>
      <c r="H31" s="67">
        <f t="shared" si="12"/>
        <v>64281.5</v>
      </c>
      <c r="I31" s="68">
        <f t="shared" si="12"/>
        <v>-88079.400000000023</v>
      </c>
      <c r="J31" s="68">
        <f t="shared" si="12"/>
        <v>261339.4</v>
      </c>
      <c r="K31" s="68">
        <f t="shared" si="12"/>
        <v>69908.800000000003</v>
      </c>
      <c r="L31" s="75">
        <f t="shared" si="12"/>
        <v>307450.3</v>
      </c>
      <c r="M31" s="71">
        <f t="shared" si="12"/>
        <v>-193368.7000000001</v>
      </c>
      <c r="N31" s="71">
        <f t="shared" si="12"/>
        <v>-216939.9</v>
      </c>
      <c r="O31" s="71">
        <f t="shared" si="12"/>
        <v>-227359.60000000009</v>
      </c>
      <c r="P31" s="71">
        <f t="shared" si="12"/>
        <v>-242113.49999999994</v>
      </c>
      <c r="Q31" s="72">
        <f t="shared" si="12"/>
        <v>-879781.70000000019</v>
      </c>
    </row>
    <row r="32" spans="1:17" x14ac:dyDescent="0.2">
      <c r="A32" s="31" t="s">
        <v>4</v>
      </c>
      <c r="B32" s="73">
        <f t="shared" si="10"/>
        <v>-361684.89999999991</v>
      </c>
      <c r="C32" s="65">
        <f t="shared" ref="C32:Q32" si="13">C22+C10</f>
        <v>43404.5</v>
      </c>
      <c r="D32" s="66">
        <f t="shared" si="13"/>
        <v>200922.7</v>
      </c>
      <c r="E32" s="66">
        <f t="shared" si="13"/>
        <v>773267.4</v>
      </c>
      <c r="F32" s="66">
        <f t="shared" si="13"/>
        <v>-49398.900000000023</v>
      </c>
      <c r="G32" s="97">
        <f t="shared" si="13"/>
        <v>968195.7</v>
      </c>
      <c r="H32" s="67">
        <f t="shared" si="13"/>
        <v>-94036</v>
      </c>
      <c r="I32" s="68">
        <f t="shared" si="13"/>
        <v>-120661.7</v>
      </c>
      <c r="J32" s="68">
        <f t="shared" si="13"/>
        <v>-456550.1</v>
      </c>
      <c r="K32" s="68">
        <f t="shared" si="13"/>
        <v>-116351.3</v>
      </c>
      <c r="L32" s="75">
        <f t="shared" si="13"/>
        <v>-787599.1</v>
      </c>
      <c r="M32" s="71">
        <f t="shared" si="13"/>
        <v>-301432.3</v>
      </c>
      <c r="N32" s="71">
        <f t="shared" si="13"/>
        <v>-206508.49999999994</v>
      </c>
      <c r="O32" s="71">
        <f t="shared" si="13"/>
        <v>-74533.099999999991</v>
      </c>
      <c r="P32" s="71">
        <f t="shared" si="13"/>
        <v>40192.400000000038</v>
      </c>
      <c r="Q32" s="72">
        <f t="shared" si="13"/>
        <v>-542281.49999999988</v>
      </c>
    </row>
    <row r="33" spans="1:17" x14ac:dyDescent="0.2">
      <c r="A33" s="31" t="s">
        <v>7</v>
      </c>
      <c r="B33" s="73">
        <f t="shared" si="10"/>
        <v>-117643.70000000001</v>
      </c>
      <c r="C33" s="65">
        <f t="shared" ref="C33:Q33" si="14">C23+C11</f>
        <v>2785.2</v>
      </c>
      <c r="D33" s="66">
        <f t="shared" si="14"/>
        <v>0</v>
      </c>
      <c r="E33" s="66">
        <f t="shared" si="14"/>
        <v>-120428.90000000001</v>
      </c>
      <c r="F33" s="66">
        <f t="shared" si="14"/>
        <v>0</v>
      </c>
      <c r="G33" s="97">
        <f t="shared" si="14"/>
        <v>-117643.70000000001</v>
      </c>
      <c r="H33" s="67">
        <f t="shared" si="14"/>
        <v>0</v>
      </c>
      <c r="I33" s="68">
        <f t="shared" si="14"/>
        <v>0</v>
      </c>
      <c r="J33" s="68">
        <f t="shared" si="14"/>
        <v>0</v>
      </c>
      <c r="K33" s="68">
        <f t="shared" si="14"/>
        <v>0</v>
      </c>
      <c r="L33" s="75">
        <f t="shared" si="14"/>
        <v>0</v>
      </c>
      <c r="M33" s="71">
        <f t="shared" si="14"/>
        <v>0</v>
      </c>
      <c r="N33" s="71">
        <f t="shared" si="14"/>
        <v>0</v>
      </c>
      <c r="O33" s="71">
        <f t="shared" si="14"/>
        <v>0</v>
      </c>
      <c r="P33" s="71">
        <f t="shared" si="14"/>
        <v>0</v>
      </c>
      <c r="Q33" s="72">
        <f t="shared" si="14"/>
        <v>0</v>
      </c>
    </row>
    <row r="34" spans="1:17" x14ac:dyDescent="0.2">
      <c r="A34" s="31" t="s">
        <v>6</v>
      </c>
      <c r="B34" s="73">
        <f t="shared" si="10"/>
        <v>1261670.3999999999</v>
      </c>
      <c r="C34" s="65">
        <f t="shared" ref="C34:Q34" si="15">C24+C12</f>
        <v>62457.4</v>
      </c>
      <c r="D34" s="66">
        <f t="shared" si="15"/>
        <v>218591.6</v>
      </c>
      <c r="E34" s="66">
        <f t="shared" si="15"/>
        <v>590985.9</v>
      </c>
      <c r="F34" s="66">
        <f t="shared" si="15"/>
        <v>388711.89999999997</v>
      </c>
      <c r="G34" s="97">
        <f t="shared" si="15"/>
        <v>1260746.8</v>
      </c>
      <c r="H34" s="67">
        <f t="shared" si="15"/>
        <v>55451.500000000015</v>
      </c>
      <c r="I34" s="68">
        <f t="shared" si="15"/>
        <v>-4930.3999999999942</v>
      </c>
      <c r="J34" s="68">
        <f t="shared" si="15"/>
        <v>426354.6</v>
      </c>
      <c r="K34" s="68">
        <f t="shared" si="15"/>
        <v>10555.500000000007</v>
      </c>
      <c r="L34" s="75">
        <f t="shared" si="15"/>
        <v>487431.20000000007</v>
      </c>
      <c r="M34" s="71">
        <f t="shared" si="15"/>
        <v>-274099</v>
      </c>
      <c r="N34" s="71">
        <f t="shared" si="15"/>
        <v>-130455.60000000002</v>
      </c>
      <c r="O34" s="71">
        <f t="shared" si="15"/>
        <v>17067.499999999971</v>
      </c>
      <c r="P34" s="71">
        <f t="shared" si="15"/>
        <v>-99020.5</v>
      </c>
      <c r="Q34" s="72">
        <f t="shared" si="15"/>
        <v>-486507.60000000003</v>
      </c>
    </row>
    <row r="35" spans="1:17" x14ac:dyDescent="0.2">
      <c r="A35" s="31" t="s">
        <v>34</v>
      </c>
      <c r="B35" s="73">
        <f t="shared" si="10"/>
        <v>7654858.2000000002</v>
      </c>
      <c r="C35" s="65">
        <f t="shared" ref="C35:Q35" si="16">C25+C13</f>
        <v>-16299</v>
      </c>
      <c r="D35" s="66">
        <f t="shared" si="16"/>
        <v>-54018.8</v>
      </c>
      <c r="E35" s="66">
        <f t="shared" si="16"/>
        <v>-102706.10000000002</v>
      </c>
      <c r="F35" s="66">
        <f t="shared" si="16"/>
        <v>517444.4</v>
      </c>
      <c r="G35" s="97">
        <f t="shared" si="16"/>
        <v>344420.5</v>
      </c>
      <c r="H35" s="67">
        <f t="shared" si="16"/>
        <v>251567.7</v>
      </c>
      <c r="I35" s="68">
        <f t="shared" si="16"/>
        <v>1478381.5999999999</v>
      </c>
      <c r="J35" s="68">
        <f t="shared" si="16"/>
        <v>435021.80000000005</v>
      </c>
      <c r="K35" s="68">
        <f t="shared" si="16"/>
        <v>412890.9</v>
      </c>
      <c r="L35" s="75">
        <f t="shared" si="16"/>
        <v>2577862</v>
      </c>
      <c r="M35" s="71">
        <f t="shared" si="16"/>
        <v>1204491.3999999999</v>
      </c>
      <c r="N35" s="71">
        <f t="shared" si="16"/>
        <v>1403993.2999999998</v>
      </c>
      <c r="O35" s="71">
        <f t="shared" si="16"/>
        <v>807452.29999999993</v>
      </c>
      <c r="P35" s="71">
        <f t="shared" si="16"/>
        <v>1316638.7</v>
      </c>
      <c r="Q35" s="72">
        <f t="shared" si="16"/>
        <v>4732575.7</v>
      </c>
    </row>
    <row r="36" spans="1:17" x14ac:dyDescent="0.2">
      <c r="A36" s="31" t="s">
        <v>5</v>
      </c>
      <c r="B36" s="73">
        <f t="shared" si="10"/>
        <v>-387611.4</v>
      </c>
      <c r="C36" s="65">
        <f t="shared" ref="C36:Q36" si="17">C26+C14</f>
        <v>2385.6</v>
      </c>
      <c r="D36" s="66">
        <f t="shared" si="17"/>
        <v>582.79999999999995</v>
      </c>
      <c r="E36" s="66">
        <f t="shared" si="17"/>
        <v>-26557.100000000002</v>
      </c>
      <c r="F36" s="66">
        <f t="shared" si="17"/>
        <v>-26666.799999999999</v>
      </c>
      <c r="G36" s="97">
        <f t="shared" si="17"/>
        <v>-50255.5</v>
      </c>
      <c r="H36" s="67">
        <f t="shared" si="17"/>
        <v>-23741.9</v>
      </c>
      <c r="I36" s="68">
        <f t="shared" si="17"/>
        <v>-27618.400000000001</v>
      </c>
      <c r="J36" s="68">
        <f t="shared" si="17"/>
        <v>-32445.9</v>
      </c>
      <c r="K36" s="68">
        <f t="shared" si="17"/>
        <v>-28084.9</v>
      </c>
      <c r="L36" s="75">
        <f t="shared" si="17"/>
        <v>-111891.1</v>
      </c>
      <c r="M36" s="71">
        <f t="shared" si="17"/>
        <v>-51845.5</v>
      </c>
      <c r="N36" s="71">
        <f t="shared" si="17"/>
        <v>-64478.600000000006</v>
      </c>
      <c r="O36" s="71">
        <f t="shared" si="17"/>
        <v>-80015.600000000006</v>
      </c>
      <c r="P36" s="71">
        <f t="shared" si="17"/>
        <v>-29125.100000000002</v>
      </c>
      <c r="Q36" s="72">
        <f t="shared" si="17"/>
        <v>-225464.80000000002</v>
      </c>
    </row>
    <row r="37" spans="1:17" ht="13.5" thickBot="1" x14ac:dyDescent="0.25">
      <c r="A37" s="31" t="s">
        <v>28</v>
      </c>
      <c r="B37" s="76">
        <f t="shared" ref="B37:Q37" si="18">SUM(B30:B36)</f>
        <v>17111638.600000005</v>
      </c>
      <c r="C37" s="77">
        <f>SUM(C30:C36)</f>
        <v>146296</v>
      </c>
      <c r="D37" s="78">
        <f t="shared" si="18"/>
        <v>743938.4</v>
      </c>
      <c r="E37" s="78">
        <f t="shared" si="18"/>
        <v>2066188.9</v>
      </c>
      <c r="F37" s="78">
        <f t="shared" si="18"/>
        <v>771089.7</v>
      </c>
      <c r="G37" s="98">
        <f t="shared" si="18"/>
        <v>3727512.9999999991</v>
      </c>
      <c r="H37" s="80">
        <f t="shared" si="18"/>
        <v>-40739.299999999967</v>
      </c>
      <c r="I37" s="81">
        <f t="shared" si="18"/>
        <v>668494.69999999984</v>
      </c>
      <c r="J37" s="81">
        <f t="shared" si="18"/>
        <v>440365</v>
      </c>
      <c r="K37" s="81">
        <f t="shared" si="18"/>
        <v>-142647.99999999997</v>
      </c>
      <c r="L37" s="82">
        <f t="shared" si="18"/>
        <v>925472.40000000049</v>
      </c>
      <c r="M37" s="84">
        <f t="shared" si="18"/>
        <v>2396609.2999999998</v>
      </c>
      <c r="N37" s="84">
        <f t="shared" si="18"/>
        <v>4886391.1000000015</v>
      </c>
      <c r="O37" s="84">
        <f t="shared" si="18"/>
        <v>2001998.1999999997</v>
      </c>
      <c r="P37" s="84">
        <f t="shared" si="18"/>
        <v>3173654.5999999996</v>
      </c>
      <c r="Q37" s="85">
        <f t="shared" si="18"/>
        <v>12458653.200000003</v>
      </c>
    </row>
    <row r="38" spans="1:17" x14ac:dyDescent="0.2">
      <c r="A38" s="23"/>
      <c r="B38" s="23"/>
      <c r="C38" s="23"/>
      <c r="D38" s="23"/>
      <c r="E38" s="23"/>
      <c r="F38" s="23"/>
      <c r="G38" s="23"/>
      <c r="H38" s="23"/>
      <c r="I38" s="23"/>
      <c r="J38" s="23"/>
      <c r="K38" s="23"/>
      <c r="L38" s="23"/>
      <c r="M38" s="23"/>
      <c r="N38" s="23"/>
      <c r="O38" s="23"/>
      <c r="P38" s="23"/>
      <c r="Q38" s="23"/>
    </row>
    <row r="39" spans="1:17" ht="13.5" thickBot="1" x14ac:dyDescent="0.25">
      <c r="B39" s="32" t="s">
        <v>25</v>
      </c>
      <c r="E39" s="32">
        <v>2000</v>
      </c>
      <c r="I39" s="32">
        <v>2001</v>
      </c>
      <c r="O39" s="32" t="s">
        <v>20</v>
      </c>
    </row>
    <row r="40" spans="1:17" x14ac:dyDescent="0.2">
      <c r="A40" s="32" t="s">
        <v>30</v>
      </c>
      <c r="B40" s="53" t="s">
        <v>29</v>
      </c>
      <c r="C40" s="43" t="s">
        <v>11</v>
      </c>
      <c r="D40" s="44">
        <v>36678</v>
      </c>
      <c r="E40" s="45" t="s">
        <v>12</v>
      </c>
      <c r="F40" s="45" t="s">
        <v>13</v>
      </c>
      <c r="G40" s="46" t="s">
        <v>14</v>
      </c>
      <c r="H40" s="47" t="s">
        <v>15</v>
      </c>
      <c r="I40" s="48" t="s">
        <v>17</v>
      </c>
      <c r="J40" s="48" t="s">
        <v>16</v>
      </c>
      <c r="K40" s="48" t="s">
        <v>18</v>
      </c>
      <c r="L40" s="49" t="s">
        <v>19</v>
      </c>
      <c r="M40" s="50" t="s">
        <v>21</v>
      </c>
      <c r="N40" s="51" t="s">
        <v>22</v>
      </c>
      <c r="O40" s="51" t="s">
        <v>23</v>
      </c>
      <c r="P40" s="51" t="s">
        <v>24</v>
      </c>
      <c r="Q40" s="52" t="s">
        <v>2</v>
      </c>
    </row>
    <row r="41" spans="1:17" ht="13.5" thickBot="1" x14ac:dyDescent="0.25">
      <c r="A41" t="s">
        <v>31</v>
      </c>
      <c r="B41" s="99">
        <f>SUM(Q41,L41,G41)</f>
        <v>-3</v>
      </c>
      <c r="C41" s="77">
        <v>-3</v>
      </c>
      <c r="D41" s="78">
        <v>0</v>
      </c>
      <c r="E41" s="78">
        <v>0</v>
      </c>
      <c r="F41" s="78">
        <v>0</v>
      </c>
      <c r="G41" s="100">
        <f>SUM(C41:F41)</f>
        <v>-3</v>
      </c>
      <c r="H41" s="80">
        <v>0</v>
      </c>
      <c r="I41" s="81">
        <v>0</v>
      </c>
      <c r="J41" s="81">
        <v>0</v>
      </c>
      <c r="K41" s="81">
        <v>0</v>
      </c>
      <c r="L41" s="101">
        <v>0</v>
      </c>
      <c r="M41" s="83">
        <v>0</v>
      </c>
      <c r="N41" s="84">
        <v>0</v>
      </c>
      <c r="O41" s="84">
        <v>0</v>
      </c>
      <c r="P41" s="84">
        <v>0</v>
      </c>
      <c r="Q41" s="85">
        <f>SUM(M41:P41)</f>
        <v>0</v>
      </c>
    </row>
    <row r="42" spans="1:17" ht="13.5" thickBot="1" x14ac:dyDescent="0.25">
      <c r="B42" s="23"/>
      <c r="C42" s="23"/>
      <c r="D42" s="23"/>
      <c r="E42" s="23"/>
      <c r="F42" s="23"/>
      <c r="G42" s="23"/>
      <c r="H42" s="23"/>
      <c r="I42" s="23"/>
      <c r="J42" s="23"/>
      <c r="K42" s="23"/>
      <c r="L42" s="23"/>
      <c r="M42" s="23"/>
      <c r="N42" s="23"/>
      <c r="O42" s="23"/>
      <c r="P42" s="23"/>
      <c r="Q42" s="23"/>
    </row>
    <row r="43" spans="1:17" x14ac:dyDescent="0.2">
      <c r="A43" s="32" t="s">
        <v>32</v>
      </c>
      <c r="B43" s="53" t="s">
        <v>29</v>
      </c>
      <c r="C43" s="43" t="s">
        <v>11</v>
      </c>
      <c r="D43" s="44">
        <v>36678</v>
      </c>
      <c r="E43" s="45" t="s">
        <v>12</v>
      </c>
      <c r="F43" s="45" t="s">
        <v>13</v>
      </c>
      <c r="G43" s="46" t="s">
        <v>14</v>
      </c>
      <c r="H43" s="47" t="s">
        <v>15</v>
      </c>
      <c r="I43" s="48" t="s">
        <v>17</v>
      </c>
      <c r="J43" s="48" t="s">
        <v>16</v>
      </c>
      <c r="K43" s="48" t="s">
        <v>18</v>
      </c>
      <c r="L43" s="49" t="s">
        <v>19</v>
      </c>
      <c r="M43" s="50" t="s">
        <v>21</v>
      </c>
      <c r="N43" s="51" t="s">
        <v>22</v>
      </c>
      <c r="O43" s="51" t="s">
        <v>23</v>
      </c>
      <c r="P43" s="51" t="s">
        <v>24</v>
      </c>
      <c r="Q43" s="52" t="s">
        <v>2</v>
      </c>
    </row>
    <row r="44" spans="1:17" ht="13.5" thickBot="1" x14ac:dyDescent="0.25">
      <c r="A44" t="s">
        <v>31</v>
      </c>
      <c r="B44" s="99">
        <f>SUM(Q44,L44,G44)</f>
        <v>-390000</v>
      </c>
      <c r="C44" s="77">
        <f>(C41*10000)*13</f>
        <v>-390000</v>
      </c>
      <c r="D44" s="78">
        <f>(D41*10000)*31</f>
        <v>0</v>
      </c>
      <c r="E44" s="78">
        <f>(E41*10000)*31</f>
        <v>0</v>
      </c>
      <c r="F44" s="78">
        <f>(F41*10000)*31</f>
        <v>0</v>
      </c>
      <c r="G44" s="100">
        <f>SUM(C44:F44)</f>
        <v>-390000</v>
      </c>
      <c r="H44" s="80">
        <f>(H41*10000)*31</f>
        <v>0</v>
      </c>
      <c r="I44" s="81">
        <f t="shared" ref="I44:Q44" si="19">(I41*10000)*31</f>
        <v>0</v>
      </c>
      <c r="J44" s="81">
        <f t="shared" si="19"/>
        <v>0</v>
      </c>
      <c r="K44" s="81">
        <f t="shared" si="19"/>
        <v>0</v>
      </c>
      <c r="L44" s="101">
        <f>SUM(H44:K44)</f>
        <v>0</v>
      </c>
      <c r="M44" s="83">
        <f t="shared" si="19"/>
        <v>0</v>
      </c>
      <c r="N44" s="84">
        <f t="shared" si="19"/>
        <v>0</v>
      </c>
      <c r="O44" s="84">
        <f t="shared" si="19"/>
        <v>0</v>
      </c>
      <c r="P44" s="84">
        <f t="shared" si="19"/>
        <v>0</v>
      </c>
      <c r="Q44" s="85">
        <f t="shared" si="19"/>
        <v>0</v>
      </c>
    </row>
  </sheetData>
  <pageMargins left="0.34" right="0.39" top="1" bottom="1" header="0.5" footer="0.5"/>
  <pageSetup scale="55" orientation="landscape" r:id="rId1"/>
  <headerFooter alignWithMargins="0">
    <oddHeader>&amp;CPositions as of 5/10/00</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1]!PublishWestPowerPosition">
                <anchor moveWithCells="1" sizeWithCells="1">
                  <from>
                    <xdr:col>1</xdr:col>
                    <xdr:colOff>400050</xdr:colOff>
                    <xdr:row>1</xdr:row>
                    <xdr:rowOff>152400</xdr:rowOff>
                  </from>
                  <to>
                    <xdr:col>3</xdr:col>
                    <xdr:colOff>171450</xdr:colOff>
                    <xdr:row>4</xdr:row>
                    <xdr:rowOff>85725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X22"/>
  <sheetViews>
    <sheetView workbookViewId="0">
      <selection activeCell="D25" sqref="D25"/>
    </sheetView>
  </sheetViews>
  <sheetFormatPr defaultRowHeight="12.75" x14ac:dyDescent="0.2"/>
  <cols>
    <col min="2" max="2" width="14.42578125" bestFit="1" customWidth="1"/>
    <col min="3" max="4" width="10.7109375" bestFit="1" customWidth="1"/>
    <col min="5" max="6" width="13" bestFit="1" customWidth="1"/>
    <col min="7" max="8" width="10.7109375" bestFit="1" customWidth="1"/>
    <col min="9" max="9" width="10.140625" bestFit="1" customWidth="1"/>
    <col min="10" max="10" width="10.7109375" bestFit="1" customWidth="1"/>
    <col min="11" max="12" width="10.140625" bestFit="1" customWidth="1"/>
    <col min="13" max="13" width="13" bestFit="1" customWidth="1"/>
    <col min="14" max="16" width="10.140625" bestFit="1" customWidth="1"/>
    <col min="17" max="19" width="13" bestFit="1" customWidth="1"/>
    <col min="20" max="177" width="10.140625" bestFit="1" customWidth="1"/>
    <col min="178" max="178" width="13" bestFit="1" customWidth="1"/>
    <col min="179" max="179" width="13.85546875" bestFit="1" customWidth="1"/>
    <col min="180" max="180" width="10.5703125" bestFit="1" customWidth="1"/>
  </cols>
  <sheetData>
    <row r="1" spans="1:180" x14ac:dyDescent="0.2">
      <c r="C1" s="1">
        <v>36647</v>
      </c>
      <c r="D1" s="1">
        <v>36678</v>
      </c>
      <c r="E1" s="1">
        <v>36708</v>
      </c>
      <c r="F1" s="1">
        <v>36739</v>
      </c>
      <c r="G1" s="1">
        <v>36770</v>
      </c>
      <c r="H1" s="1">
        <v>36800</v>
      </c>
      <c r="I1" s="1">
        <v>36831</v>
      </c>
      <c r="J1" s="1">
        <v>36861</v>
      </c>
      <c r="K1" s="1">
        <v>36892</v>
      </c>
      <c r="L1" s="1">
        <v>36923</v>
      </c>
      <c r="M1" s="1">
        <v>36951</v>
      </c>
      <c r="N1" s="1">
        <v>36982</v>
      </c>
      <c r="O1" s="1">
        <v>37012</v>
      </c>
      <c r="P1" s="1">
        <v>37043</v>
      </c>
      <c r="Q1" s="1">
        <v>37073</v>
      </c>
      <c r="R1" s="1">
        <v>37104</v>
      </c>
      <c r="S1" s="1">
        <v>37135</v>
      </c>
      <c r="T1" s="1">
        <v>37165</v>
      </c>
      <c r="U1" s="1">
        <v>37196</v>
      </c>
      <c r="V1" s="1">
        <v>37226</v>
      </c>
      <c r="W1" s="1">
        <v>37257</v>
      </c>
      <c r="X1" s="1">
        <v>37288</v>
      </c>
      <c r="Y1" s="1">
        <v>37316</v>
      </c>
      <c r="Z1" s="1">
        <v>37347</v>
      </c>
      <c r="AA1" s="1">
        <v>37377</v>
      </c>
      <c r="AB1" s="1">
        <v>37408</v>
      </c>
      <c r="AC1" s="1">
        <v>37438</v>
      </c>
      <c r="AD1" s="1">
        <v>37469</v>
      </c>
      <c r="AE1" s="1">
        <v>37500</v>
      </c>
      <c r="AF1" s="1">
        <v>37530</v>
      </c>
      <c r="AG1" s="1">
        <v>37561</v>
      </c>
      <c r="AH1" s="1">
        <v>37591</v>
      </c>
      <c r="AI1" s="1">
        <v>37622</v>
      </c>
      <c r="AJ1" s="1">
        <v>37653</v>
      </c>
      <c r="AK1" s="1">
        <v>37681</v>
      </c>
      <c r="AL1" s="1">
        <v>37712</v>
      </c>
      <c r="AM1" s="1">
        <v>37742</v>
      </c>
      <c r="AN1" s="1">
        <v>37773</v>
      </c>
      <c r="AO1" s="1">
        <v>37803</v>
      </c>
      <c r="AP1" s="1">
        <v>37834</v>
      </c>
      <c r="AQ1" s="1">
        <v>37865</v>
      </c>
      <c r="AR1" s="1">
        <v>37895</v>
      </c>
      <c r="AS1" s="1">
        <v>37926</v>
      </c>
      <c r="AT1" s="1">
        <v>37956</v>
      </c>
      <c r="AU1" s="1">
        <v>37987</v>
      </c>
      <c r="AV1" s="1">
        <v>38018</v>
      </c>
      <c r="AW1" s="1">
        <v>38047</v>
      </c>
      <c r="AX1" s="1">
        <v>38078</v>
      </c>
      <c r="AY1" s="1">
        <v>38108</v>
      </c>
      <c r="AZ1" s="1">
        <v>38139</v>
      </c>
      <c r="BA1" s="1">
        <v>38169</v>
      </c>
      <c r="BB1" s="1">
        <v>38200</v>
      </c>
      <c r="BC1" s="1">
        <v>38231</v>
      </c>
      <c r="BD1" s="1">
        <v>38261</v>
      </c>
      <c r="BE1" s="1">
        <v>38292</v>
      </c>
      <c r="BF1" s="1">
        <v>38322</v>
      </c>
      <c r="BG1" s="1">
        <v>38353</v>
      </c>
      <c r="BH1" s="1">
        <v>38384</v>
      </c>
      <c r="BI1" s="1">
        <v>38412</v>
      </c>
      <c r="BJ1" s="1">
        <v>38443</v>
      </c>
      <c r="BK1" s="1">
        <v>38473</v>
      </c>
      <c r="BL1" s="1">
        <v>38504</v>
      </c>
      <c r="BM1" s="1">
        <v>38534</v>
      </c>
      <c r="BN1" s="1">
        <v>38565</v>
      </c>
      <c r="BO1" s="1">
        <v>38596</v>
      </c>
      <c r="BP1" s="1">
        <v>38626</v>
      </c>
      <c r="BQ1" s="1">
        <v>38657</v>
      </c>
      <c r="BR1" s="1">
        <v>38687</v>
      </c>
      <c r="BS1" s="1">
        <v>38718</v>
      </c>
      <c r="BT1" s="1">
        <v>38749</v>
      </c>
      <c r="BU1" s="1">
        <v>38777</v>
      </c>
      <c r="BV1" s="1">
        <v>38808</v>
      </c>
      <c r="BW1" s="1">
        <v>38838</v>
      </c>
      <c r="BX1" s="1">
        <v>38869</v>
      </c>
      <c r="BY1" s="1">
        <v>38899</v>
      </c>
      <c r="BZ1" s="1">
        <v>38930</v>
      </c>
      <c r="CA1" s="1">
        <v>38961</v>
      </c>
      <c r="CB1" s="1">
        <v>38991</v>
      </c>
      <c r="CC1" s="1">
        <v>39022</v>
      </c>
      <c r="CD1" s="1">
        <v>39052</v>
      </c>
      <c r="CE1" s="1">
        <v>39083</v>
      </c>
      <c r="CF1" s="1">
        <v>39114</v>
      </c>
      <c r="CG1" s="1">
        <v>39142</v>
      </c>
      <c r="CH1" s="1">
        <v>39173</v>
      </c>
      <c r="CI1" s="1">
        <v>39203</v>
      </c>
      <c r="CJ1" s="1">
        <v>39234</v>
      </c>
      <c r="CK1" s="1">
        <v>39264</v>
      </c>
      <c r="CL1" s="1">
        <v>39295</v>
      </c>
      <c r="CM1" s="1">
        <v>39326</v>
      </c>
      <c r="CN1" s="1">
        <v>39356</v>
      </c>
      <c r="CO1" s="1">
        <v>39387</v>
      </c>
      <c r="CP1" s="1">
        <v>39417</v>
      </c>
      <c r="CQ1" s="1">
        <v>39448</v>
      </c>
      <c r="CR1" s="1">
        <v>39479</v>
      </c>
      <c r="CS1" s="1">
        <v>39508</v>
      </c>
      <c r="CT1" s="1">
        <v>39539</v>
      </c>
      <c r="CU1" s="1">
        <v>39569</v>
      </c>
      <c r="CV1" s="1">
        <v>39600</v>
      </c>
      <c r="CW1" s="1">
        <v>39630</v>
      </c>
      <c r="CX1" s="1">
        <v>39661</v>
      </c>
      <c r="CY1" s="1">
        <v>39692</v>
      </c>
      <c r="CZ1" s="1">
        <v>39722</v>
      </c>
      <c r="DA1" s="1">
        <v>39753</v>
      </c>
      <c r="DB1" s="1">
        <v>39783</v>
      </c>
      <c r="DC1" s="1">
        <v>39814</v>
      </c>
      <c r="DD1" s="1">
        <v>39845</v>
      </c>
      <c r="DE1" s="1">
        <v>39873</v>
      </c>
      <c r="DF1" s="1">
        <v>39904</v>
      </c>
      <c r="DG1" s="1">
        <v>39934</v>
      </c>
      <c r="DH1" s="1">
        <v>39965</v>
      </c>
      <c r="DI1" s="1">
        <v>39995</v>
      </c>
      <c r="DJ1" s="1">
        <v>40026</v>
      </c>
      <c r="DK1" s="1">
        <v>40057</v>
      </c>
      <c r="DL1" s="1">
        <v>40087</v>
      </c>
      <c r="DM1" s="1">
        <v>40118</v>
      </c>
      <c r="DN1" s="1">
        <v>40148</v>
      </c>
      <c r="DO1" s="1">
        <v>40179</v>
      </c>
      <c r="DP1" s="1">
        <v>40210</v>
      </c>
      <c r="DQ1" s="1">
        <v>40238</v>
      </c>
      <c r="DR1" s="1">
        <v>40269</v>
      </c>
      <c r="DS1" s="1">
        <v>40299</v>
      </c>
      <c r="DT1" s="1">
        <v>40330</v>
      </c>
      <c r="DU1" s="1">
        <v>40360</v>
      </c>
      <c r="DV1" s="1">
        <v>40391</v>
      </c>
      <c r="DW1" s="1">
        <v>40422</v>
      </c>
      <c r="DX1" s="1">
        <v>40452</v>
      </c>
      <c r="DY1" s="1">
        <v>40483</v>
      </c>
      <c r="DZ1" s="1">
        <v>40513</v>
      </c>
      <c r="EA1" s="1">
        <v>40544</v>
      </c>
      <c r="EB1" s="1">
        <v>40575</v>
      </c>
      <c r="EC1" s="1">
        <v>40603</v>
      </c>
      <c r="ED1" s="1">
        <v>40634</v>
      </c>
      <c r="EE1" s="1">
        <v>40664</v>
      </c>
      <c r="EF1" s="1">
        <v>40695</v>
      </c>
      <c r="EG1" s="1">
        <v>40725</v>
      </c>
      <c r="EH1" s="1">
        <v>40756</v>
      </c>
      <c r="EI1" s="1">
        <v>40787</v>
      </c>
      <c r="EJ1" s="1">
        <v>40817</v>
      </c>
      <c r="EK1" s="1">
        <v>40848</v>
      </c>
      <c r="EL1" s="1">
        <v>40878</v>
      </c>
      <c r="EM1" s="1">
        <v>40909</v>
      </c>
      <c r="EN1" s="1">
        <v>40940</v>
      </c>
      <c r="EO1" s="1">
        <v>40969</v>
      </c>
      <c r="EP1" s="1">
        <v>41000</v>
      </c>
      <c r="EQ1" s="1">
        <v>41030</v>
      </c>
      <c r="ER1" s="1">
        <v>41061</v>
      </c>
      <c r="ES1" s="1">
        <v>41091</v>
      </c>
      <c r="ET1" s="1">
        <v>41122</v>
      </c>
      <c r="EU1" s="1">
        <v>41153</v>
      </c>
      <c r="EV1" s="1">
        <v>41183</v>
      </c>
      <c r="EW1" s="1">
        <v>41214</v>
      </c>
      <c r="EX1" s="1">
        <v>41244</v>
      </c>
      <c r="EY1" s="1">
        <v>41275</v>
      </c>
      <c r="EZ1" s="1">
        <v>41306</v>
      </c>
      <c r="FA1" s="1">
        <v>41334</v>
      </c>
      <c r="FB1" s="1">
        <v>41365</v>
      </c>
      <c r="FC1" s="1">
        <v>41395</v>
      </c>
      <c r="FD1" s="1">
        <v>41426</v>
      </c>
      <c r="FE1" s="1">
        <v>41456</v>
      </c>
      <c r="FF1" s="1">
        <v>41487</v>
      </c>
      <c r="FG1" s="1">
        <v>41518</v>
      </c>
      <c r="FH1" s="1">
        <v>41548</v>
      </c>
      <c r="FI1" s="1">
        <v>41579</v>
      </c>
      <c r="FJ1" s="1">
        <v>41609</v>
      </c>
      <c r="FK1" s="1">
        <v>41640</v>
      </c>
      <c r="FL1" s="1">
        <v>41671</v>
      </c>
      <c r="FM1" s="1">
        <v>41699</v>
      </c>
      <c r="FN1" s="1">
        <v>41730</v>
      </c>
      <c r="FO1" s="1">
        <v>41760</v>
      </c>
      <c r="FP1" s="1">
        <v>41791</v>
      </c>
      <c r="FQ1" s="1">
        <v>41821</v>
      </c>
      <c r="FR1" s="1">
        <v>41852</v>
      </c>
      <c r="FS1" s="1">
        <v>41883</v>
      </c>
      <c r="FT1" s="1">
        <v>41913</v>
      </c>
      <c r="FU1" s="1">
        <v>41944</v>
      </c>
      <c r="FV1" s="1">
        <v>41974</v>
      </c>
    </row>
    <row r="2" spans="1:180" x14ac:dyDescent="0.2">
      <c r="B2" t="s">
        <v>0</v>
      </c>
      <c r="C2" t="s">
        <v>1</v>
      </c>
      <c r="D2" t="s">
        <v>1</v>
      </c>
      <c r="E2" t="s">
        <v>1</v>
      </c>
      <c r="F2" t="s">
        <v>1</v>
      </c>
      <c r="G2" t="s">
        <v>1</v>
      </c>
      <c r="H2" t="s">
        <v>1</v>
      </c>
      <c r="I2" t="s">
        <v>1</v>
      </c>
      <c r="J2" t="s">
        <v>1</v>
      </c>
      <c r="K2" t="s">
        <v>1</v>
      </c>
      <c r="L2" t="s">
        <v>1</v>
      </c>
      <c r="M2" t="s">
        <v>1</v>
      </c>
      <c r="N2" t="s">
        <v>1</v>
      </c>
      <c r="O2" t="s">
        <v>1</v>
      </c>
      <c r="P2" t="s">
        <v>1</v>
      </c>
      <c r="Q2" t="s">
        <v>1</v>
      </c>
      <c r="R2" t="s">
        <v>1</v>
      </c>
      <c r="S2" t="s">
        <v>1</v>
      </c>
      <c r="T2" t="s">
        <v>1</v>
      </c>
      <c r="U2" t="s">
        <v>1</v>
      </c>
      <c r="V2" t="s">
        <v>1</v>
      </c>
      <c r="W2" t="s">
        <v>1</v>
      </c>
      <c r="X2" t="s">
        <v>1</v>
      </c>
      <c r="Y2" t="s">
        <v>1</v>
      </c>
      <c r="Z2" t="s">
        <v>1</v>
      </c>
      <c r="AA2" t="s">
        <v>1</v>
      </c>
      <c r="AB2" t="s">
        <v>1</v>
      </c>
      <c r="AC2" t="s">
        <v>1</v>
      </c>
      <c r="AD2" t="s">
        <v>1</v>
      </c>
      <c r="AE2" t="s">
        <v>1</v>
      </c>
      <c r="AF2" t="s">
        <v>1</v>
      </c>
      <c r="AG2" t="s">
        <v>1</v>
      </c>
      <c r="AH2" t="s">
        <v>1</v>
      </c>
      <c r="AI2" t="s">
        <v>1</v>
      </c>
      <c r="AJ2" t="s">
        <v>1</v>
      </c>
      <c r="AK2" t="s">
        <v>1</v>
      </c>
      <c r="AL2" t="s">
        <v>1</v>
      </c>
      <c r="AM2" t="s">
        <v>1</v>
      </c>
      <c r="AN2" t="s">
        <v>1</v>
      </c>
      <c r="AO2" t="s">
        <v>1</v>
      </c>
      <c r="AP2" t="s">
        <v>1</v>
      </c>
      <c r="AQ2" t="s">
        <v>1</v>
      </c>
      <c r="AR2" t="s">
        <v>1</v>
      </c>
      <c r="AS2" t="s">
        <v>1</v>
      </c>
      <c r="AT2" t="s">
        <v>1</v>
      </c>
      <c r="AU2" t="s">
        <v>1</v>
      </c>
      <c r="AV2" t="s">
        <v>1</v>
      </c>
      <c r="AW2" t="s">
        <v>1</v>
      </c>
      <c r="AX2" t="s">
        <v>1</v>
      </c>
      <c r="AY2" t="s">
        <v>1</v>
      </c>
      <c r="AZ2" t="s">
        <v>1</v>
      </c>
      <c r="BA2" t="s">
        <v>1</v>
      </c>
      <c r="BB2" t="s">
        <v>1</v>
      </c>
      <c r="BC2" t="s">
        <v>1</v>
      </c>
      <c r="BD2" t="s">
        <v>1</v>
      </c>
      <c r="BE2" t="s">
        <v>1</v>
      </c>
      <c r="BF2" t="s">
        <v>1</v>
      </c>
      <c r="BG2" t="s">
        <v>1</v>
      </c>
      <c r="BH2" t="s">
        <v>1</v>
      </c>
      <c r="BI2" t="s">
        <v>1</v>
      </c>
      <c r="BJ2" t="s">
        <v>1</v>
      </c>
      <c r="BK2" t="s">
        <v>1</v>
      </c>
      <c r="BL2" t="s">
        <v>1</v>
      </c>
      <c r="BM2" t="s">
        <v>1</v>
      </c>
      <c r="BN2" t="s">
        <v>1</v>
      </c>
      <c r="BO2" t="s">
        <v>1</v>
      </c>
      <c r="BP2" t="s">
        <v>1</v>
      </c>
      <c r="BQ2" t="s">
        <v>1</v>
      </c>
      <c r="BR2" t="s">
        <v>1</v>
      </c>
      <c r="BS2" t="s">
        <v>1</v>
      </c>
      <c r="BT2" t="s">
        <v>1</v>
      </c>
      <c r="BU2" t="s">
        <v>1</v>
      </c>
      <c r="BV2" t="s">
        <v>1</v>
      </c>
      <c r="BW2" t="s">
        <v>1</v>
      </c>
      <c r="BX2" t="s">
        <v>1</v>
      </c>
      <c r="BY2" t="s">
        <v>1</v>
      </c>
      <c r="BZ2" t="s">
        <v>1</v>
      </c>
      <c r="CA2" t="s">
        <v>1</v>
      </c>
      <c r="CB2" t="s">
        <v>1</v>
      </c>
      <c r="CC2" t="s">
        <v>1</v>
      </c>
      <c r="CD2" t="s">
        <v>1</v>
      </c>
      <c r="CE2" t="s">
        <v>1</v>
      </c>
      <c r="CF2" t="s">
        <v>1</v>
      </c>
      <c r="CG2" t="s">
        <v>1</v>
      </c>
      <c r="CH2" t="s">
        <v>1</v>
      </c>
      <c r="CI2" t="s">
        <v>1</v>
      </c>
      <c r="CJ2" t="s">
        <v>1</v>
      </c>
      <c r="CK2" t="s">
        <v>1</v>
      </c>
      <c r="CL2" t="s">
        <v>1</v>
      </c>
      <c r="CM2" t="s">
        <v>1</v>
      </c>
      <c r="CN2" t="s">
        <v>1</v>
      </c>
      <c r="CO2" t="s">
        <v>1</v>
      </c>
      <c r="CP2" t="s">
        <v>1</v>
      </c>
      <c r="CQ2" t="s">
        <v>1</v>
      </c>
      <c r="CR2" t="s">
        <v>1</v>
      </c>
      <c r="CS2" t="s">
        <v>1</v>
      </c>
      <c r="CT2" t="s">
        <v>1</v>
      </c>
      <c r="CU2" t="s">
        <v>1</v>
      </c>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DR2" t="s">
        <v>1</v>
      </c>
      <c r="DS2" t="s">
        <v>1</v>
      </c>
      <c r="DT2" t="s">
        <v>1</v>
      </c>
      <c r="DU2" t="s">
        <v>1</v>
      </c>
      <c r="DV2" t="s">
        <v>1</v>
      </c>
      <c r="DW2" t="s">
        <v>1</v>
      </c>
      <c r="DX2" t="s">
        <v>1</v>
      </c>
      <c r="DY2" t="s">
        <v>1</v>
      </c>
      <c r="DZ2" t="s">
        <v>1</v>
      </c>
      <c r="EA2" t="s">
        <v>1</v>
      </c>
      <c r="EB2" t="s">
        <v>1</v>
      </c>
      <c r="EC2" t="s">
        <v>1</v>
      </c>
      <c r="ED2" t="s">
        <v>1</v>
      </c>
      <c r="EE2" t="s">
        <v>1</v>
      </c>
      <c r="EF2" t="s">
        <v>1</v>
      </c>
      <c r="EG2" t="s">
        <v>1</v>
      </c>
      <c r="EH2" t="s">
        <v>1</v>
      </c>
      <c r="EI2" t="s">
        <v>1</v>
      </c>
      <c r="EJ2" t="s">
        <v>1</v>
      </c>
      <c r="EK2" t="s">
        <v>1</v>
      </c>
      <c r="EL2" t="s">
        <v>1</v>
      </c>
      <c r="EM2" t="s">
        <v>1</v>
      </c>
      <c r="EN2" t="s">
        <v>1</v>
      </c>
      <c r="EO2" t="s">
        <v>1</v>
      </c>
      <c r="EP2" t="s">
        <v>1</v>
      </c>
      <c r="EQ2" t="s">
        <v>1</v>
      </c>
      <c r="ER2" t="s">
        <v>1</v>
      </c>
      <c r="ES2" t="s">
        <v>1</v>
      </c>
      <c r="ET2" t="s">
        <v>1</v>
      </c>
      <c r="EU2" t="s">
        <v>1</v>
      </c>
      <c r="EV2" t="s">
        <v>1</v>
      </c>
      <c r="EW2" t="s">
        <v>1</v>
      </c>
      <c r="EX2" t="s">
        <v>1</v>
      </c>
      <c r="EY2" t="s">
        <v>1</v>
      </c>
      <c r="EZ2" t="s">
        <v>1</v>
      </c>
      <c r="FA2" t="s">
        <v>1</v>
      </c>
      <c r="FB2" t="s">
        <v>1</v>
      </c>
      <c r="FC2" t="s">
        <v>1</v>
      </c>
      <c r="FD2" t="s">
        <v>1</v>
      </c>
      <c r="FE2" t="s">
        <v>1</v>
      </c>
      <c r="FF2" t="s">
        <v>1</v>
      </c>
      <c r="FG2" t="s">
        <v>1</v>
      </c>
      <c r="FH2" t="s">
        <v>1</v>
      </c>
      <c r="FI2" t="s">
        <v>1</v>
      </c>
      <c r="FJ2" t="s">
        <v>1</v>
      </c>
      <c r="FK2" t="s">
        <v>1</v>
      </c>
      <c r="FL2" t="s">
        <v>1</v>
      </c>
      <c r="FM2" t="s">
        <v>1</v>
      </c>
      <c r="FN2" t="s">
        <v>1</v>
      </c>
      <c r="FO2" t="s">
        <v>1</v>
      </c>
      <c r="FP2" t="s">
        <v>1</v>
      </c>
      <c r="FQ2" t="s">
        <v>1</v>
      </c>
      <c r="FR2" t="s">
        <v>1</v>
      </c>
      <c r="FS2" t="s">
        <v>1</v>
      </c>
      <c r="FT2" t="s">
        <v>1</v>
      </c>
      <c r="FU2" t="s">
        <v>1</v>
      </c>
      <c r="FV2" t="s">
        <v>1</v>
      </c>
      <c r="FW2" t="s">
        <v>2</v>
      </c>
    </row>
    <row r="3" spans="1:180" s="4" customFormat="1" x14ac:dyDescent="0.2">
      <c r="A3" s="4">
        <v>1</v>
      </c>
      <c r="B3" s="4" t="s">
        <v>3</v>
      </c>
      <c r="C3" s="5">
        <v>58844.1</v>
      </c>
      <c r="D3" s="5">
        <v>227095.4</v>
      </c>
      <c r="E3" s="5">
        <v>276053.40000000002</v>
      </c>
      <c r="F3" s="5">
        <v>102856.9</v>
      </c>
      <c r="G3" s="5">
        <v>113871.2</v>
      </c>
      <c r="H3" s="5">
        <v>97273.3</v>
      </c>
      <c r="I3" s="5">
        <v>76949.100000000006</v>
      </c>
      <c r="J3" s="5">
        <v>76465.899999999994</v>
      </c>
      <c r="K3" s="5">
        <v>-10767.4</v>
      </c>
      <c r="L3" s="5">
        <v>-9881.6</v>
      </c>
      <c r="M3" s="5">
        <v>-88852.5</v>
      </c>
      <c r="N3" s="5">
        <v>-86486.3</v>
      </c>
      <c r="O3" s="5">
        <v>-12307.7</v>
      </c>
      <c r="P3" s="6">
        <v>-10702.4</v>
      </c>
      <c r="Q3" s="5">
        <v>-16067.5</v>
      </c>
      <c r="R3" s="5">
        <v>-34874.300000000003</v>
      </c>
      <c r="S3" s="5">
        <v>-31153</v>
      </c>
      <c r="T3" s="5">
        <v>-96727.9</v>
      </c>
      <c r="U3" s="5">
        <v>-89004.9</v>
      </c>
      <c r="V3" s="5">
        <v>-88431.8</v>
      </c>
      <c r="W3" s="5">
        <v>37077.5</v>
      </c>
      <c r="X3" s="5">
        <v>34026.199999999997</v>
      </c>
      <c r="Y3" s="5">
        <v>36625.699999999997</v>
      </c>
      <c r="Z3" s="5">
        <v>108163</v>
      </c>
      <c r="AA3" s="5">
        <v>143124.4</v>
      </c>
      <c r="AB3" s="5">
        <v>136769.20000000001</v>
      </c>
      <c r="AC3" s="5">
        <v>-8293.7000000000007</v>
      </c>
      <c r="AD3" s="5">
        <v>-8557.7000000000007</v>
      </c>
      <c r="AE3" s="5">
        <v>-7559.9</v>
      </c>
      <c r="AF3" s="5">
        <v>27421.3</v>
      </c>
      <c r="AG3" s="5">
        <v>25233</v>
      </c>
      <c r="AH3" s="5">
        <v>25071.5</v>
      </c>
      <c r="AI3" s="5">
        <v>76254.899999999994</v>
      </c>
      <c r="AJ3" s="5">
        <v>69981.899999999994</v>
      </c>
      <c r="AK3" s="5">
        <v>75330.100000000006</v>
      </c>
      <c r="AL3" s="5">
        <v>141413.1</v>
      </c>
      <c r="AM3" s="5">
        <v>173573.2</v>
      </c>
      <c r="AN3" s="5">
        <v>165866.29999999999</v>
      </c>
      <c r="AO3" s="6">
        <v>57133</v>
      </c>
      <c r="AP3" s="5">
        <v>56767.8</v>
      </c>
      <c r="AQ3" s="5">
        <v>54246.3</v>
      </c>
      <c r="AR3" s="5">
        <v>74842.5</v>
      </c>
      <c r="AS3" s="5">
        <v>66113.399999999994</v>
      </c>
      <c r="AT3" s="5">
        <v>71161.399999999994</v>
      </c>
      <c r="AU3" s="5">
        <v>70701.899999999994</v>
      </c>
      <c r="AV3" s="5">
        <v>64867.6</v>
      </c>
      <c r="AW3" s="5">
        <v>72500.800000000003</v>
      </c>
      <c r="AX3" s="5">
        <v>131040</v>
      </c>
      <c r="AY3" s="5">
        <v>154629</v>
      </c>
      <c r="AZ3" s="5">
        <v>159794.79999999999</v>
      </c>
      <c r="BA3" s="5">
        <v>52915.7</v>
      </c>
      <c r="BB3" s="5">
        <v>52568.3</v>
      </c>
      <c r="BC3" s="5">
        <v>50224.800000000003</v>
      </c>
      <c r="BD3" s="5">
        <v>68198.399999999994</v>
      </c>
      <c r="BE3" s="5">
        <v>65157.1</v>
      </c>
      <c r="BF3" s="5">
        <v>60280.800000000003</v>
      </c>
      <c r="BG3" s="6">
        <v>57310.6</v>
      </c>
      <c r="BH3" s="5">
        <v>54689.4</v>
      </c>
      <c r="BI3" s="6">
        <v>61118.2</v>
      </c>
      <c r="BJ3" s="5">
        <v>115529.3</v>
      </c>
      <c r="BK3" s="5">
        <v>137604.5</v>
      </c>
      <c r="BL3" s="5">
        <v>142201.70000000001</v>
      </c>
      <c r="BM3" s="6">
        <v>41692.400000000001</v>
      </c>
      <c r="BN3" s="5">
        <v>44732.5</v>
      </c>
      <c r="BO3" s="5">
        <v>41155.9</v>
      </c>
      <c r="BP3" s="5">
        <v>56237.4</v>
      </c>
      <c r="BQ3" s="5">
        <v>53730.5</v>
      </c>
      <c r="BR3" s="5">
        <v>55512.1</v>
      </c>
      <c r="BS3" s="5">
        <v>25866.2</v>
      </c>
      <c r="BT3" s="5">
        <v>24683.7</v>
      </c>
      <c r="BU3" s="5">
        <v>27586.1</v>
      </c>
      <c r="BV3" s="5">
        <v>76138.899999999994</v>
      </c>
      <c r="BW3" s="5">
        <v>104882.2</v>
      </c>
      <c r="BX3" s="5">
        <v>104211.5</v>
      </c>
      <c r="BY3" s="5">
        <v>6221.3</v>
      </c>
      <c r="BZ3" s="6">
        <v>6674.5</v>
      </c>
      <c r="CA3" s="5">
        <v>6140.5</v>
      </c>
      <c r="CB3" s="5">
        <v>76125.8</v>
      </c>
      <c r="CC3" s="5">
        <v>72728.100000000006</v>
      </c>
      <c r="CD3" s="5">
        <v>72245.399999999994</v>
      </c>
      <c r="CE3" s="5">
        <v>31098.400000000001</v>
      </c>
      <c r="CF3" s="5">
        <v>28533.8</v>
      </c>
      <c r="CG3" s="5">
        <v>31887</v>
      </c>
      <c r="CH3" s="5">
        <v>29335.7</v>
      </c>
      <c r="CI3" s="5">
        <v>30310.1</v>
      </c>
      <c r="CJ3" s="5">
        <v>30120.3</v>
      </c>
      <c r="CK3" s="6">
        <v>28774.5</v>
      </c>
      <c r="CL3" s="5">
        <v>30875.4</v>
      </c>
      <c r="CM3" s="5">
        <v>27272.9</v>
      </c>
      <c r="CN3" s="5">
        <v>30483.5</v>
      </c>
      <c r="CO3" s="5">
        <v>28048.7</v>
      </c>
      <c r="CP3" s="5">
        <v>27867.200000000001</v>
      </c>
      <c r="CQ3" s="5">
        <v>28794.3</v>
      </c>
      <c r="CR3" s="5">
        <v>27519.200000000001</v>
      </c>
      <c r="CS3" s="5">
        <v>28434.7</v>
      </c>
      <c r="CT3" s="5">
        <v>28256.5</v>
      </c>
      <c r="CU3" s="5">
        <v>28073.599999999999</v>
      </c>
      <c r="CV3" s="5">
        <v>26824.7</v>
      </c>
      <c r="CW3" s="5">
        <v>27717.1</v>
      </c>
      <c r="CX3" s="5">
        <v>27537.599999999999</v>
      </c>
      <c r="CY3" s="5">
        <v>26312.6</v>
      </c>
      <c r="CZ3" s="5">
        <v>28233.599999999999</v>
      </c>
      <c r="DA3" s="5">
        <v>24939.200000000001</v>
      </c>
      <c r="DB3" s="5">
        <v>26842.5</v>
      </c>
      <c r="DC3" s="6">
        <v>26668.7</v>
      </c>
      <c r="DD3" s="5">
        <v>24473.200000000001</v>
      </c>
      <c r="DE3" s="6">
        <v>26340.9</v>
      </c>
      <c r="DF3" s="5">
        <v>26175.7</v>
      </c>
      <c r="DG3" s="5">
        <v>25005.9</v>
      </c>
      <c r="DH3" s="5">
        <v>25843.1</v>
      </c>
      <c r="DI3" s="5">
        <v>25675.599999999999</v>
      </c>
      <c r="DJ3" s="5">
        <v>25509.3</v>
      </c>
      <c r="DK3" s="5">
        <v>24374.3</v>
      </c>
      <c r="DL3" s="5">
        <v>26153.7</v>
      </c>
      <c r="DM3" s="5">
        <v>23101.9</v>
      </c>
      <c r="DN3" s="5">
        <v>24864.9</v>
      </c>
      <c r="DO3" s="5">
        <v>23753.599999999999</v>
      </c>
      <c r="DP3" s="5">
        <v>22669.9</v>
      </c>
      <c r="DQ3" s="5">
        <v>25338.3</v>
      </c>
      <c r="DR3" s="5">
        <v>24246.799999999999</v>
      </c>
      <c r="DS3" s="5">
        <v>23163.1</v>
      </c>
      <c r="DT3" s="6">
        <v>23938.6</v>
      </c>
      <c r="DU3" s="5">
        <v>23783.5</v>
      </c>
      <c r="DV3" s="5">
        <v>23629.4</v>
      </c>
      <c r="DW3" s="5">
        <v>22578.1</v>
      </c>
      <c r="DX3" s="5">
        <v>23329</v>
      </c>
      <c r="DY3" s="5">
        <v>22291</v>
      </c>
      <c r="DZ3" s="5">
        <v>23032.400000000001</v>
      </c>
      <c r="FW3" s="54">
        <v>5823867.9000000004</v>
      </c>
      <c r="FX3" s="24"/>
    </row>
    <row r="4" spans="1:180" s="7" customFormat="1" x14ac:dyDescent="0.2">
      <c r="A4" s="7">
        <v>2</v>
      </c>
      <c r="B4" s="7" t="s">
        <v>60</v>
      </c>
      <c r="C4" s="8">
        <v>-8647.1</v>
      </c>
      <c r="D4" s="8">
        <v>63652.9</v>
      </c>
      <c r="E4" s="8">
        <v>71662.3</v>
      </c>
      <c r="F4" s="8">
        <v>145696.20000000001</v>
      </c>
      <c r="G4" s="8">
        <v>204769.6</v>
      </c>
      <c r="H4" s="8">
        <v>-36190.699999999997</v>
      </c>
      <c r="I4" s="9">
        <v>-59765.9</v>
      </c>
      <c r="J4" s="8">
        <v>-96381.5</v>
      </c>
      <c r="K4" s="8">
        <v>15077.6</v>
      </c>
      <c r="L4" s="8">
        <v>4790.8999999999996</v>
      </c>
      <c r="M4" s="8">
        <v>5355.1</v>
      </c>
      <c r="N4" s="8">
        <v>-50903.3</v>
      </c>
      <c r="O4" s="9">
        <v>-52599.9</v>
      </c>
      <c r="P4" s="8">
        <v>-52273.2</v>
      </c>
      <c r="Q4" s="8">
        <v>67366.399999999994</v>
      </c>
      <c r="R4" s="8">
        <v>72289.5</v>
      </c>
      <c r="S4" s="8">
        <v>63855.5</v>
      </c>
      <c r="T4" s="8">
        <v>5122.6000000000004</v>
      </c>
      <c r="U4" s="8">
        <v>4713.6000000000004</v>
      </c>
      <c r="V4" s="8">
        <v>4683.6000000000004</v>
      </c>
      <c r="W4" s="8">
        <v>33626.300000000003</v>
      </c>
      <c r="X4" s="8">
        <v>30859</v>
      </c>
      <c r="Y4" s="8">
        <v>33216.6</v>
      </c>
      <c r="Z4" s="8">
        <v>15070.4</v>
      </c>
      <c r="AA4" s="8">
        <v>14974.1</v>
      </c>
      <c r="AB4" s="8">
        <v>14309.2</v>
      </c>
      <c r="AC4" s="8">
        <v>14786.5</v>
      </c>
      <c r="AD4" s="8">
        <v>15257.1</v>
      </c>
      <c r="AE4" s="8">
        <v>13478.1</v>
      </c>
      <c r="AF4" s="9">
        <v>15066.2</v>
      </c>
      <c r="AG4" s="9">
        <v>13863.9</v>
      </c>
      <c r="AH4" s="8">
        <v>13775.1</v>
      </c>
      <c r="AI4" s="8">
        <v>36602.400000000001</v>
      </c>
      <c r="AJ4" s="8">
        <v>33591.300000000003</v>
      </c>
      <c r="AK4" s="8">
        <v>36158.5</v>
      </c>
      <c r="AL4" s="8">
        <v>35935.599999999999</v>
      </c>
      <c r="AM4" s="8">
        <v>35706.5</v>
      </c>
      <c r="AN4" s="8">
        <v>34121.1</v>
      </c>
      <c r="AO4" s="8">
        <v>35259.199999999997</v>
      </c>
      <c r="AP4" s="8">
        <v>35033.800000000003</v>
      </c>
      <c r="AQ4" s="8">
        <v>33477.699999999997</v>
      </c>
      <c r="AR4" s="8">
        <v>35924.400000000001</v>
      </c>
      <c r="AS4" s="8">
        <v>31734.400000000001</v>
      </c>
      <c r="AT4" s="8">
        <v>34157.5</v>
      </c>
      <c r="AU4" s="8">
        <v>10369.6</v>
      </c>
      <c r="AV4" s="8">
        <v>9513.9</v>
      </c>
      <c r="AW4" s="8">
        <v>10633.4</v>
      </c>
      <c r="AX4" s="8">
        <v>10174.9</v>
      </c>
      <c r="AY4" s="8">
        <v>9719.5</v>
      </c>
      <c r="AZ4" s="8">
        <v>10044.200000000001</v>
      </c>
      <c r="BA4" s="8">
        <v>9978.4</v>
      </c>
      <c r="BB4" s="8">
        <v>9912.9</v>
      </c>
      <c r="BC4" s="8">
        <v>9471</v>
      </c>
      <c r="BD4" s="8">
        <v>9785</v>
      </c>
      <c r="BE4" s="8">
        <v>9348.6</v>
      </c>
      <c r="BF4" s="8">
        <v>9658.4</v>
      </c>
      <c r="BG4" s="8">
        <v>9225.6</v>
      </c>
      <c r="BH4" s="8">
        <v>8803.7000000000007</v>
      </c>
      <c r="BI4" s="8">
        <v>9838.5</v>
      </c>
      <c r="BJ4" s="8">
        <v>9413.5</v>
      </c>
      <c r="BK4" s="8">
        <v>8992</v>
      </c>
      <c r="BL4" s="8">
        <v>9292.4</v>
      </c>
      <c r="BM4" s="8">
        <v>8876.4</v>
      </c>
      <c r="BN4" s="8">
        <v>9523.7000000000007</v>
      </c>
      <c r="BO4" s="8">
        <v>8762.2000000000007</v>
      </c>
      <c r="BP4" s="8">
        <v>9052.9</v>
      </c>
      <c r="BQ4" s="8">
        <v>8649.2999999999993</v>
      </c>
      <c r="BR4" s="8">
        <v>8936.1</v>
      </c>
      <c r="BS4" s="9">
        <v>8535.7999999999993</v>
      </c>
      <c r="BT4" s="8">
        <v>8145.6</v>
      </c>
      <c r="BU4" s="8">
        <v>9103.4</v>
      </c>
      <c r="BV4" s="8">
        <v>8375.2999999999993</v>
      </c>
      <c r="BW4" s="8">
        <v>8652.7999999999993</v>
      </c>
      <c r="BX4" s="9">
        <v>10421.1</v>
      </c>
      <c r="BY4" s="8">
        <v>9954.1</v>
      </c>
      <c r="BZ4" s="8">
        <v>10679.3</v>
      </c>
      <c r="CA4" s="8">
        <v>9824.7999999999993</v>
      </c>
      <c r="CB4" s="8">
        <v>10150.1</v>
      </c>
      <c r="CC4" s="8">
        <v>9697.1</v>
      </c>
      <c r="CD4" s="8">
        <v>9632.7000000000007</v>
      </c>
      <c r="CE4" s="8">
        <v>-21146.9</v>
      </c>
      <c r="CF4" s="8">
        <v>-19403</v>
      </c>
      <c r="CG4" s="9">
        <v>-21683.200000000001</v>
      </c>
      <c r="CH4" s="8">
        <v>-19948.3</v>
      </c>
      <c r="CI4" s="8">
        <v>-20610.900000000001</v>
      </c>
      <c r="CJ4" s="8">
        <v>-20481.8</v>
      </c>
      <c r="CK4" s="8">
        <v>-19566.599999999999</v>
      </c>
      <c r="CL4" s="9">
        <v>-20995.3</v>
      </c>
      <c r="CM4" s="8">
        <v>-18545.599999999999</v>
      </c>
      <c r="CN4" s="8">
        <v>-20728.8</v>
      </c>
      <c r="CO4" s="8">
        <v>-19073.099999999999</v>
      </c>
      <c r="CP4" s="8">
        <v>-18949.7</v>
      </c>
      <c r="CQ4" s="8">
        <v>-19580.099999999999</v>
      </c>
      <c r="CR4" s="8">
        <v>-18713</v>
      </c>
      <c r="CS4" s="8">
        <v>-19335.599999999999</v>
      </c>
      <c r="CT4" s="8">
        <v>-19214.400000000001</v>
      </c>
      <c r="CU4" s="8">
        <v>-19090.099999999999</v>
      </c>
      <c r="CV4" s="8">
        <v>-18240.8</v>
      </c>
      <c r="CW4" s="8">
        <v>-18847.599999999999</v>
      </c>
      <c r="CX4" s="8">
        <v>-18725.599999999999</v>
      </c>
      <c r="CY4" s="8">
        <v>-17892.5</v>
      </c>
      <c r="CZ4" s="8">
        <v>-19198.8</v>
      </c>
      <c r="DA4" s="8">
        <v>-16958.7</v>
      </c>
      <c r="DB4" s="8">
        <v>-18252.900000000001</v>
      </c>
      <c r="DC4" s="8">
        <v>-18134.7</v>
      </c>
      <c r="DD4" s="9">
        <v>-16641.7</v>
      </c>
      <c r="DE4" s="8">
        <v>-17911.8</v>
      </c>
      <c r="DF4" s="8">
        <v>-17799.5</v>
      </c>
      <c r="DG4" s="8">
        <v>-17004</v>
      </c>
      <c r="DH4" s="8">
        <v>-17573.3</v>
      </c>
      <c r="DI4" s="8">
        <v>-17459.400000000001</v>
      </c>
      <c r="DJ4" s="8">
        <v>-17346.3</v>
      </c>
      <c r="DK4" s="8">
        <v>-16574.5</v>
      </c>
      <c r="DL4" s="8">
        <v>-17784.5</v>
      </c>
      <c r="DM4" s="8">
        <v>-15709.3</v>
      </c>
      <c r="DN4" s="9">
        <v>-16908.099999999999</v>
      </c>
      <c r="DO4" s="8">
        <v>-16152.4</v>
      </c>
      <c r="DP4" s="8">
        <v>-15415.5</v>
      </c>
      <c r="DQ4" s="8">
        <v>-17230</v>
      </c>
      <c r="DR4" s="8">
        <v>-16487.8</v>
      </c>
      <c r="DS4" s="9">
        <v>-15750.9</v>
      </c>
      <c r="DT4" s="8">
        <v>-16278.2</v>
      </c>
      <c r="DU4" s="9">
        <v>-16172.8</v>
      </c>
      <c r="DV4" s="8">
        <v>-16068</v>
      </c>
      <c r="DW4" s="8">
        <v>-15353.1</v>
      </c>
      <c r="DX4" s="8">
        <v>-15863.7</v>
      </c>
      <c r="DY4" s="8">
        <v>-15157.9</v>
      </c>
      <c r="DZ4" s="8">
        <v>-15662</v>
      </c>
      <c r="EA4" s="8">
        <v>-14962.1</v>
      </c>
      <c r="EB4" s="8">
        <v>-14279.5</v>
      </c>
      <c r="EC4" s="8">
        <v>-15960.3</v>
      </c>
      <c r="ED4" s="8">
        <v>-15272.7</v>
      </c>
      <c r="EE4" s="8">
        <v>-14590.1</v>
      </c>
      <c r="EF4" s="9">
        <v>-15078.5</v>
      </c>
      <c r="EG4" s="8">
        <v>-14404.5</v>
      </c>
      <c r="EH4" s="9">
        <v>-15456</v>
      </c>
      <c r="EI4" s="8">
        <v>-14221.3</v>
      </c>
      <c r="EJ4" s="8">
        <v>-14694.3</v>
      </c>
      <c r="EK4" s="8">
        <v>-14040.4</v>
      </c>
      <c r="EL4" s="8">
        <v>-14507.4</v>
      </c>
      <c r="EM4" s="8">
        <v>-13858.9</v>
      </c>
      <c r="EN4" s="8">
        <v>-13774.8</v>
      </c>
      <c r="EO4" s="8">
        <v>-14780.3</v>
      </c>
      <c r="EP4" s="8">
        <v>-13599.6</v>
      </c>
      <c r="EQ4" s="8">
        <v>-14051.8</v>
      </c>
      <c r="ER4" s="8">
        <v>-13963.6</v>
      </c>
      <c r="ES4" s="8">
        <v>-13339.4</v>
      </c>
      <c r="ET4" s="8">
        <v>-14313.1</v>
      </c>
      <c r="EU4" s="8">
        <v>-12642.9</v>
      </c>
      <c r="EV4" s="8">
        <v>-14130.9</v>
      </c>
      <c r="EW4" s="8">
        <v>-13002</v>
      </c>
      <c r="EX4" s="8">
        <v>-12917.7</v>
      </c>
      <c r="EY4" s="8">
        <v>-13347.2</v>
      </c>
      <c r="EZ4" s="8">
        <v>-12248.2</v>
      </c>
      <c r="FA4" s="8">
        <v>-13182.8</v>
      </c>
      <c r="FB4" s="8">
        <v>-13100</v>
      </c>
      <c r="FC4" s="8">
        <v>-13015</v>
      </c>
      <c r="FD4" s="9">
        <v>-12435.8</v>
      </c>
      <c r="FE4" s="8">
        <v>-12849.3</v>
      </c>
      <c r="FF4" s="8">
        <v>-13256.8</v>
      </c>
      <c r="FG4" s="8">
        <v>-11709.8</v>
      </c>
      <c r="FH4" s="8">
        <v>-13088</v>
      </c>
      <c r="FI4" s="8">
        <v>-12042.4</v>
      </c>
      <c r="FJ4" s="8">
        <v>-11964.2</v>
      </c>
      <c r="FK4" s="8">
        <v>-12362</v>
      </c>
      <c r="FL4" s="8">
        <v>-11344.1</v>
      </c>
      <c r="FM4" s="9">
        <v>-12209.6</v>
      </c>
      <c r="FN4" s="8">
        <v>-12132.9</v>
      </c>
      <c r="FO4" s="8">
        <v>-12054.1</v>
      </c>
      <c r="FP4" s="8">
        <v>-11517.6</v>
      </c>
      <c r="FQ4" s="8">
        <v>-11900.5</v>
      </c>
      <c r="FR4" s="8">
        <v>-11823.2</v>
      </c>
      <c r="FS4" s="8">
        <v>-11297</v>
      </c>
      <c r="FT4" s="9">
        <v>-12121.5</v>
      </c>
      <c r="FU4" s="8">
        <v>-10706.9</v>
      </c>
      <c r="FV4" s="8">
        <v>-11523.8</v>
      </c>
      <c r="FW4" s="55">
        <v>-139290.6</v>
      </c>
      <c r="FX4" s="25"/>
    </row>
    <row r="5" spans="1:180" s="10" customFormat="1" x14ac:dyDescent="0.2">
      <c r="A5" s="10">
        <v>3</v>
      </c>
      <c r="B5" s="10" t="s">
        <v>4</v>
      </c>
      <c r="C5" s="11">
        <v>46456.3</v>
      </c>
      <c r="D5" s="11">
        <v>180775.5</v>
      </c>
      <c r="E5" s="11">
        <v>249926</v>
      </c>
      <c r="F5" s="11">
        <v>234401</v>
      </c>
      <c r="G5" s="11">
        <v>222720.6</v>
      </c>
      <c r="H5" s="11">
        <v>28472.799999999999</v>
      </c>
      <c r="I5" s="11">
        <v>32587.4</v>
      </c>
      <c r="J5" s="11">
        <v>29714.6</v>
      </c>
      <c r="K5" s="11">
        <v>-3942.9</v>
      </c>
      <c r="L5" s="11">
        <v>-5065.8999999999996</v>
      </c>
      <c r="M5" s="11">
        <v>-7280.7</v>
      </c>
      <c r="N5" s="10">
        <v>372.2</v>
      </c>
      <c r="O5" s="11">
        <v>-2307.6999999999998</v>
      </c>
      <c r="P5" s="12">
        <v>-4204.5</v>
      </c>
      <c r="Q5" s="11">
        <v>-104438.5</v>
      </c>
      <c r="R5" s="11">
        <v>-112851.7</v>
      </c>
      <c r="S5" s="11">
        <v>-116304.5</v>
      </c>
      <c r="T5" s="12">
        <v>-20893.2</v>
      </c>
      <c r="U5" s="11">
        <v>-13528.8</v>
      </c>
      <c r="V5" s="11">
        <v>-6720.8</v>
      </c>
      <c r="W5" s="11">
        <v>-20102.7</v>
      </c>
      <c r="X5" s="11">
        <v>-19790</v>
      </c>
      <c r="Y5" s="11">
        <v>-22385.1</v>
      </c>
      <c r="Z5" s="11">
        <v>-6099.9</v>
      </c>
      <c r="AA5" s="11">
        <v>-7843.6</v>
      </c>
      <c r="AB5" s="11">
        <v>-8517.4</v>
      </c>
      <c r="AC5" s="11">
        <v>10209.700000000001</v>
      </c>
      <c r="AD5" s="11">
        <v>17436.7</v>
      </c>
      <c r="AE5" s="11">
        <v>15403.6</v>
      </c>
      <c r="AF5" s="11">
        <v>19012.099999999999</v>
      </c>
      <c r="AG5" s="11">
        <v>29708.400000000001</v>
      </c>
      <c r="AH5" s="11">
        <v>34109.800000000003</v>
      </c>
      <c r="AI5" s="11">
        <v>-7456</v>
      </c>
      <c r="AJ5" s="11">
        <v>-6531.6</v>
      </c>
      <c r="AK5" s="11">
        <v>-3348</v>
      </c>
      <c r="AL5" s="11">
        <v>-4325.6000000000004</v>
      </c>
      <c r="AM5" s="11">
        <v>-4959.2</v>
      </c>
      <c r="AN5" s="11">
        <v>-5686.8</v>
      </c>
      <c r="AO5" s="11">
        <v>-6529.5</v>
      </c>
      <c r="AP5" s="11">
        <v>-6163.4</v>
      </c>
      <c r="AQ5" s="10">
        <v>-929.9</v>
      </c>
      <c r="AR5" s="10">
        <v>332.6</v>
      </c>
      <c r="AS5" s="11">
        <v>1763</v>
      </c>
      <c r="AT5" s="12">
        <v>5376.6</v>
      </c>
      <c r="AU5" s="11">
        <v>5027.7</v>
      </c>
      <c r="AV5" s="11">
        <v>5189.3999999999996</v>
      </c>
      <c r="AW5" s="11">
        <v>5155.6000000000004</v>
      </c>
      <c r="AX5" s="12">
        <v>12333.2</v>
      </c>
      <c r="AY5" s="11">
        <v>11781.3</v>
      </c>
      <c r="AZ5" s="11">
        <v>12479.2</v>
      </c>
      <c r="BA5" s="11">
        <v>12699.8</v>
      </c>
      <c r="BB5" s="11">
        <v>13217.2</v>
      </c>
      <c r="BC5" s="11">
        <v>12628</v>
      </c>
      <c r="BD5" s="11">
        <v>13046.6</v>
      </c>
      <c r="BE5" s="11">
        <v>12748.1</v>
      </c>
      <c r="BF5" s="11">
        <v>13170.6</v>
      </c>
      <c r="BG5" s="11">
        <v>-1677.4</v>
      </c>
      <c r="BH5" s="11">
        <v>-1600.7</v>
      </c>
      <c r="BI5" s="11">
        <v>-1788.8</v>
      </c>
      <c r="BJ5" s="11">
        <v>-1711.5</v>
      </c>
      <c r="BK5" s="11">
        <v>-1634.9</v>
      </c>
      <c r="BL5" s="11">
        <v>-1971.1</v>
      </c>
      <c r="BU5" s="10">
        <v>-275.89999999999998</v>
      </c>
      <c r="CG5" s="10">
        <v>-255.1</v>
      </c>
      <c r="CS5" s="10">
        <v>-227.5</v>
      </c>
      <c r="CV5" s="10">
        <v>-214.6</v>
      </c>
      <c r="FW5" s="56">
        <v>748690</v>
      </c>
      <c r="FX5" s="26"/>
    </row>
    <row r="6" spans="1:180" ht="13.5" customHeight="1" x14ac:dyDescent="0.2">
      <c r="A6">
        <v>4</v>
      </c>
      <c r="B6" t="s">
        <v>7</v>
      </c>
      <c r="C6" s="2">
        <v>2785.2</v>
      </c>
      <c r="E6" s="2">
        <v>-39332.400000000001</v>
      </c>
      <c r="F6" s="2">
        <v>-42226.3</v>
      </c>
      <c r="G6" s="2">
        <v>-38870.199999999997</v>
      </c>
      <c r="FW6" s="61">
        <v>-117643.7</v>
      </c>
      <c r="FX6" s="27"/>
    </row>
    <row r="7" spans="1:180" s="13" customFormat="1" x14ac:dyDescent="0.2">
      <c r="A7" s="13">
        <v>5</v>
      </c>
      <c r="B7" s="13" t="s">
        <v>6</v>
      </c>
      <c r="C7" s="14">
        <v>58703.5</v>
      </c>
      <c r="D7" s="14">
        <v>223583.6</v>
      </c>
      <c r="E7" s="14">
        <v>183274.7</v>
      </c>
      <c r="F7" s="14">
        <v>176713.5</v>
      </c>
      <c r="G7" s="15">
        <v>133839.6</v>
      </c>
      <c r="H7" s="14">
        <v>144901.1</v>
      </c>
      <c r="I7" s="14">
        <v>129655.5</v>
      </c>
      <c r="J7" s="14">
        <v>102165.8</v>
      </c>
      <c r="K7" s="14">
        <v>46407.5</v>
      </c>
      <c r="L7" s="14">
        <v>41142.199999999997</v>
      </c>
      <c r="M7" s="14">
        <v>44331</v>
      </c>
      <c r="N7" s="14">
        <v>31488.400000000001</v>
      </c>
      <c r="O7" s="15">
        <v>30191.7</v>
      </c>
      <c r="P7" s="14">
        <v>18117.2</v>
      </c>
      <c r="Q7" s="14">
        <v>164070</v>
      </c>
      <c r="R7" s="14">
        <v>174136</v>
      </c>
      <c r="S7" s="14">
        <v>156629.79999999999</v>
      </c>
      <c r="T7" s="15">
        <v>19964.2</v>
      </c>
      <c r="U7" s="14">
        <v>21218.400000000001</v>
      </c>
      <c r="V7" s="14">
        <v>25008.2</v>
      </c>
      <c r="W7" s="14">
        <v>-11075</v>
      </c>
      <c r="X7" s="14">
        <v>-12176.2</v>
      </c>
      <c r="Y7" s="14">
        <v>-13142.7</v>
      </c>
      <c r="Z7" s="14">
        <v>9544.2000000000007</v>
      </c>
      <c r="AA7" s="14">
        <v>8377.9</v>
      </c>
      <c r="AB7" s="14">
        <v>7290.4</v>
      </c>
      <c r="AC7" s="14">
        <v>15947.6</v>
      </c>
      <c r="AD7" s="14">
        <v>15765.2</v>
      </c>
      <c r="AE7" s="14">
        <v>13959.1</v>
      </c>
      <c r="AF7" s="14">
        <v>-9470.6</v>
      </c>
      <c r="AG7" s="14">
        <v>-7394.5</v>
      </c>
      <c r="AH7" s="15">
        <v>-6658.2</v>
      </c>
      <c r="AI7" s="14">
        <v>-15014</v>
      </c>
      <c r="AJ7" s="15">
        <v>-14401</v>
      </c>
      <c r="AK7" s="13">
        <v>-15869.9</v>
      </c>
      <c r="AL7" s="13">
        <v>-16104.8</v>
      </c>
      <c r="AM7" s="13">
        <v>-17027.2</v>
      </c>
      <c r="AN7" s="14">
        <v>-16934.599999999999</v>
      </c>
      <c r="AO7" s="14">
        <v>23930</v>
      </c>
      <c r="AP7" s="15">
        <v>23485.200000000001</v>
      </c>
      <c r="AQ7" s="14">
        <v>22163.1</v>
      </c>
      <c r="AR7" s="13">
        <v>531.9</v>
      </c>
      <c r="AS7" s="14">
        <v>1645.1</v>
      </c>
      <c r="AT7" s="15">
        <v>3700.2</v>
      </c>
      <c r="AU7" s="14">
        <v>3990.5</v>
      </c>
      <c r="AV7" s="14">
        <v>3661.1</v>
      </c>
      <c r="AW7" s="15">
        <v>3415.2</v>
      </c>
      <c r="AX7" s="14">
        <v>11592.8</v>
      </c>
      <c r="AY7" s="14">
        <v>10750</v>
      </c>
      <c r="AZ7" s="14">
        <v>11078.6</v>
      </c>
      <c r="BA7" s="14">
        <v>11882.7</v>
      </c>
      <c r="BB7" s="14">
        <v>11834.9</v>
      </c>
      <c r="BC7" s="15">
        <v>11336.1</v>
      </c>
      <c r="BD7" s="14">
        <v>11741.6</v>
      </c>
      <c r="BE7" s="14">
        <v>11218</v>
      </c>
      <c r="BF7" s="14">
        <v>11619.1</v>
      </c>
      <c r="BG7" s="14">
        <v>-2879.7</v>
      </c>
      <c r="BH7" s="14">
        <v>-2748</v>
      </c>
      <c r="BI7" s="14">
        <v>-3101</v>
      </c>
      <c r="BJ7" s="14">
        <v>-2967</v>
      </c>
      <c r="BK7" s="14">
        <v>-2861.5</v>
      </c>
      <c r="BL7" s="15">
        <v>-2985.3</v>
      </c>
      <c r="BM7" s="14">
        <v>-2878.7</v>
      </c>
      <c r="BN7" s="14">
        <v>-3059.6</v>
      </c>
      <c r="BO7" s="15">
        <v>-2788.3</v>
      </c>
      <c r="BP7" s="14">
        <v>-2853.3</v>
      </c>
      <c r="BQ7" s="14">
        <v>-2726.1</v>
      </c>
      <c r="BR7" s="14">
        <v>-2789.3</v>
      </c>
      <c r="BS7" s="14">
        <v>-2664.4</v>
      </c>
      <c r="BT7" s="14">
        <v>-2542.6</v>
      </c>
      <c r="BU7" s="14">
        <v>-2869.3</v>
      </c>
      <c r="BV7" s="15">
        <v>-2386</v>
      </c>
      <c r="BW7" s="15">
        <v>-2491.3000000000002</v>
      </c>
      <c r="BX7" s="14">
        <v>-2501.4</v>
      </c>
      <c r="BY7" s="14">
        <v>-2403.1999999999998</v>
      </c>
      <c r="BZ7" s="14">
        <v>-2413.3000000000002</v>
      </c>
      <c r="CA7" s="14">
        <v>-2195.6</v>
      </c>
      <c r="CB7" s="14">
        <v>-2242.8000000000002</v>
      </c>
      <c r="CC7" s="14">
        <v>-2142.6999999999998</v>
      </c>
      <c r="CD7" s="14">
        <v>-2104.3000000000002</v>
      </c>
      <c r="CE7" s="15">
        <v>-2174</v>
      </c>
      <c r="CF7" s="14">
        <v>-1994.7</v>
      </c>
      <c r="CG7" s="14">
        <v>-2254.6999999999998</v>
      </c>
      <c r="CH7" s="14">
        <v>-2074.3000000000002</v>
      </c>
      <c r="CI7" s="14">
        <v>-2167.5</v>
      </c>
      <c r="CJ7" s="14">
        <v>-2178</v>
      </c>
      <c r="CK7" s="14">
        <v>-2103.9</v>
      </c>
      <c r="CL7" s="14">
        <v>-2232.6</v>
      </c>
      <c r="CM7" s="15">
        <v>-1950.4</v>
      </c>
      <c r="CN7" s="14">
        <v>-2155.4</v>
      </c>
      <c r="CO7" s="14">
        <v>-1983.3</v>
      </c>
      <c r="CP7" s="14">
        <v>-1948.1</v>
      </c>
      <c r="CQ7" s="14">
        <v>-2012.9</v>
      </c>
      <c r="CR7" s="14">
        <v>-1923.8</v>
      </c>
      <c r="CS7" s="14">
        <v>-2010.6</v>
      </c>
      <c r="CT7" s="14">
        <v>-1998</v>
      </c>
      <c r="CU7" s="14">
        <v>-2007.6</v>
      </c>
      <c r="CV7" s="14">
        <v>-1939.8</v>
      </c>
      <c r="CW7" s="14">
        <v>-2026.5</v>
      </c>
      <c r="CX7" s="14">
        <v>-1991.3</v>
      </c>
      <c r="CY7" s="14">
        <v>-1881.6</v>
      </c>
      <c r="CZ7" s="14">
        <v>-1996.4</v>
      </c>
      <c r="DA7" s="15">
        <v>-1763.5</v>
      </c>
      <c r="DB7" s="14">
        <v>-1876.5</v>
      </c>
      <c r="DC7" s="14">
        <v>-1864.3</v>
      </c>
      <c r="DD7" s="14">
        <v>-1710.8</v>
      </c>
      <c r="DE7" s="14">
        <v>-1862.5</v>
      </c>
      <c r="DF7" s="14">
        <v>-1850.9</v>
      </c>
      <c r="DG7" s="15">
        <v>-1788.2</v>
      </c>
      <c r="DH7" s="14">
        <v>-1868.8</v>
      </c>
      <c r="FW7" s="58">
        <v>1907548.2</v>
      </c>
      <c r="FX7" s="28"/>
    </row>
    <row r="8" spans="1:180" s="16" customFormat="1" x14ac:dyDescent="0.2">
      <c r="A8" s="16">
        <v>6</v>
      </c>
      <c r="B8" s="16" t="s">
        <v>61</v>
      </c>
      <c r="C8" s="17">
        <v>-20037.8</v>
      </c>
      <c r="D8" s="17">
        <v>-73998.600000000006</v>
      </c>
      <c r="E8" s="17">
        <v>4406.8999999999996</v>
      </c>
      <c r="F8" s="17">
        <v>-40686.9</v>
      </c>
      <c r="G8" s="17">
        <v>-176549.6</v>
      </c>
      <c r="H8" s="17">
        <v>450740.7</v>
      </c>
      <c r="I8" s="17">
        <v>68298.100000000006</v>
      </c>
      <c r="J8" s="17">
        <v>26068.1</v>
      </c>
      <c r="K8" s="17">
        <v>51206.400000000001</v>
      </c>
      <c r="L8" s="17">
        <v>48520.1</v>
      </c>
      <c r="M8" s="17">
        <v>56646.2</v>
      </c>
      <c r="N8" s="17">
        <v>456262.9</v>
      </c>
      <c r="O8" s="17">
        <v>461855</v>
      </c>
      <c r="P8" s="17">
        <v>439842.5</v>
      </c>
      <c r="Q8" s="17">
        <v>113279.9</v>
      </c>
      <c r="R8" s="17">
        <v>122357</v>
      </c>
      <c r="S8" s="17">
        <v>107412</v>
      </c>
      <c r="T8" s="17">
        <v>126027.2</v>
      </c>
      <c r="U8" s="17">
        <v>96455.3</v>
      </c>
      <c r="V8" s="17">
        <v>92261.8</v>
      </c>
      <c r="W8" s="17">
        <v>-10194.299999999999</v>
      </c>
      <c r="X8" s="17">
        <v>-7611</v>
      </c>
      <c r="Y8" s="17">
        <v>-6496.2</v>
      </c>
      <c r="Z8" s="18">
        <v>29462.2</v>
      </c>
      <c r="AA8" s="17">
        <v>29273.9</v>
      </c>
      <c r="AB8" s="17">
        <v>27940.1</v>
      </c>
      <c r="AC8" s="17">
        <v>-108171.1</v>
      </c>
      <c r="AD8" s="17">
        <v>-111613.6</v>
      </c>
      <c r="AE8" s="17">
        <v>-98567.7</v>
      </c>
      <c r="AF8" s="17">
        <v>38386</v>
      </c>
      <c r="AG8" s="17">
        <v>35388.800000000003</v>
      </c>
      <c r="AH8" s="17">
        <v>35129.699999999997</v>
      </c>
      <c r="AI8" s="17">
        <v>109262.39999999999</v>
      </c>
      <c r="AJ8" s="17">
        <v>100336.5</v>
      </c>
      <c r="AK8" s="17">
        <v>107903.8</v>
      </c>
      <c r="AL8" s="17">
        <v>140545.60000000001</v>
      </c>
      <c r="AM8" s="17">
        <v>139649.5</v>
      </c>
      <c r="AN8" s="17">
        <v>133417.60000000001</v>
      </c>
      <c r="AO8" s="17">
        <v>92402.5</v>
      </c>
      <c r="AP8" s="17">
        <v>91812</v>
      </c>
      <c r="AQ8" s="17">
        <v>87764.9</v>
      </c>
      <c r="AR8" s="17">
        <v>148784.6</v>
      </c>
      <c r="AS8" s="17">
        <v>131489.9</v>
      </c>
      <c r="AT8" s="17">
        <v>141498.4</v>
      </c>
      <c r="AU8" s="17">
        <v>164151.79999999999</v>
      </c>
      <c r="AV8" s="17">
        <v>150663.70000000001</v>
      </c>
      <c r="AW8" s="17">
        <v>168296</v>
      </c>
      <c r="AX8" s="17">
        <v>161069.1</v>
      </c>
      <c r="AY8" s="17">
        <v>153861.1</v>
      </c>
      <c r="AZ8" s="17">
        <v>158970.9</v>
      </c>
      <c r="BA8" s="18">
        <v>120100.9</v>
      </c>
      <c r="BB8" s="17">
        <v>119312.8</v>
      </c>
      <c r="BC8" s="17">
        <v>114022.6</v>
      </c>
      <c r="BD8" s="17">
        <v>117802.7</v>
      </c>
      <c r="BE8" s="17">
        <v>112606.5</v>
      </c>
      <c r="BF8" s="17">
        <v>116308.8</v>
      </c>
      <c r="BG8" s="17">
        <v>90129.3</v>
      </c>
      <c r="BH8" s="17">
        <v>86060.7</v>
      </c>
      <c r="BI8" s="17">
        <v>96087.5</v>
      </c>
      <c r="BJ8" s="18">
        <v>91964.800000000003</v>
      </c>
      <c r="BK8" s="17">
        <v>87846.9</v>
      </c>
      <c r="BL8" s="17">
        <v>90753.7</v>
      </c>
      <c r="BM8" s="17">
        <v>86663.9</v>
      </c>
      <c r="BN8" s="17">
        <v>92983.7</v>
      </c>
      <c r="BO8" s="17">
        <v>85575.7</v>
      </c>
      <c r="BP8" s="17">
        <v>88414.2</v>
      </c>
      <c r="BQ8" s="17">
        <v>84525.4</v>
      </c>
      <c r="BR8" s="17">
        <v>87301.3</v>
      </c>
      <c r="BS8" s="17">
        <v>25191.8</v>
      </c>
      <c r="BT8" s="17">
        <v>24089.7</v>
      </c>
      <c r="BU8" s="17">
        <v>26839.200000000001</v>
      </c>
      <c r="BV8" s="17">
        <v>24717.599999999999</v>
      </c>
      <c r="BW8" s="18">
        <v>25536.9</v>
      </c>
      <c r="BX8" s="17">
        <v>25347.9</v>
      </c>
      <c r="BY8" s="17">
        <v>30407.8</v>
      </c>
      <c r="BZ8" s="17">
        <v>32623.200000000001</v>
      </c>
      <c r="CA8" s="18">
        <v>30037.4</v>
      </c>
      <c r="CB8" s="17">
        <v>24688.2</v>
      </c>
      <c r="CC8" s="17">
        <v>23634.9</v>
      </c>
      <c r="CD8" s="17">
        <v>23454.1</v>
      </c>
      <c r="CE8" s="16">
        <v>-648.70000000000005</v>
      </c>
      <c r="CF8" s="16">
        <v>-549.4</v>
      </c>
      <c r="CG8" s="16">
        <v>-690.8</v>
      </c>
      <c r="CH8" s="16">
        <v>-611.9</v>
      </c>
      <c r="CI8" s="16">
        <v>-632.20000000000005</v>
      </c>
      <c r="CJ8" s="16">
        <v>-652.1</v>
      </c>
      <c r="CK8" s="18">
        <v>5108.6000000000004</v>
      </c>
      <c r="CL8" s="17">
        <v>5482</v>
      </c>
      <c r="CM8" s="17">
        <v>4863.6000000000004</v>
      </c>
      <c r="CN8" s="16">
        <v>-660.2</v>
      </c>
      <c r="CO8" s="16">
        <v>-562.5</v>
      </c>
      <c r="CP8" s="16">
        <v>-581.1</v>
      </c>
      <c r="CQ8" s="16">
        <v>-600.6</v>
      </c>
      <c r="CR8" s="16">
        <v>-529.79999999999995</v>
      </c>
      <c r="CS8" s="16">
        <v>-615.9</v>
      </c>
      <c r="CT8" s="16">
        <v>-589.29999999999995</v>
      </c>
      <c r="CU8" s="16">
        <v>-585.6</v>
      </c>
      <c r="CV8" s="16">
        <v>-580.9</v>
      </c>
      <c r="CW8" s="17">
        <v>4920.8999999999996</v>
      </c>
      <c r="CX8" s="17">
        <v>4889.1000000000004</v>
      </c>
      <c r="CY8" s="17">
        <v>4692.6000000000004</v>
      </c>
      <c r="CZ8" s="16">
        <v>-611.5</v>
      </c>
      <c r="DA8" s="16">
        <v>-500.4</v>
      </c>
      <c r="DB8" s="17">
        <v>-1076.4000000000001</v>
      </c>
      <c r="DC8" s="16">
        <v>-556.29999999999995</v>
      </c>
      <c r="DD8" s="16">
        <v>-471.3</v>
      </c>
      <c r="DE8" s="16">
        <v>-570.5</v>
      </c>
      <c r="DF8" s="16">
        <v>-545.9</v>
      </c>
      <c r="DG8" s="16">
        <v>-521.79999999999995</v>
      </c>
      <c r="DH8" s="16">
        <v>-559.6</v>
      </c>
      <c r="DI8" s="16">
        <v>-576.70000000000005</v>
      </c>
      <c r="DJ8" s="16">
        <v>-572.79999999999995</v>
      </c>
      <c r="DK8" s="16">
        <v>-527.9</v>
      </c>
      <c r="DL8" s="16">
        <v>-566.6</v>
      </c>
      <c r="DM8" s="16">
        <v>-463.3</v>
      </c>
      <c r="FW8" s="59">
        <v>6742949.5</v>
      </c>
      <c r="FX8" s="29"/>
    </row>
    <row r="9" spans="1:180" s="19" customFormat="1" x14ac:dyDescent="0.2">
      <c r="A9" s="19">
        <v>7</v>
      </c>
      <c r="B9" s="19" t="s">
        <v>5</v>
      </c>
      <c r="C9" s="20">
        <v>2037.4</v>
      </c>
      <c r="D9" s="20">
        <v>-60.2</v>
      </c>
      <c r="E9" s="20">
        <v>-9279.5</v>
      </c>
      <c r="F9" s="20">
        <v>-9960.9</v>
      </c>
      <c r="G9" s="20">
        <v>-7316.7</v>
      </c>
      <c r="H9" s="20">
        <v>-9896.2999999999993</v>
      </c>
      <c r="I9" s="20">
        <v>-8345.7000000000007</v>
      </c>
      <c r="J9" s="20">
        <v>-8424.7999999999993</v>
      </c>
      <c r="K9" s="20">
        <v>-8529.7999999999993</v>
      </c>
      <c r="L9" s="20">
        <v>-7488.1</v>
      </c>
      <c r="M9" s="20">
        <v>-7724</v>
      </c>
      <c r="N9" s="20">
        <v>-7631.1</v>
      </c>
      <c r="O9" s="20">
        <v>-8675.6</v>
      </c>
      <c r="P9" s="20">
        <v>-11311.7</v>
      </c>
      <c r="Q9" s="20">
        <v>-11440.9</v>
      </c>
      <c r="R9" s="20">
        <v>-12329.5</v>
      </c>
      <c r="S9" s="20">
        <v>-8675.5</v>
      </c>
      <c r="T9" s="20">
        <v>-11351.7</v>
      </c>
      <c r="U9" s="20">
        <v>-8133</v>
      </c>
      <c r="V9" s="21">
        <v>-8600.2000000000007</v>
      </c>
      <c r="W9" s="20">
        <v>-9417.7000000000007</v>
      </c>
      <c r="X9" s="20">
        <v>-8195.2999999999993</v>
      </c>
      <c r="Y9" s="20">
        <v>-7901.2</v>
      </c>
      <c r="Z9" s="20">
        <v>-8760.2999999999993</v>
      </c>
      <c r="AA9" s="20">
        <v>-9977</v>
      </c>
      <c r="AB9" s="20">
        <v>-12563.5</v>
      </c>
      <c r="AC9" s="20">
        <v>-13722.3</v>
      </c>
      <c r="AD9" s="20">
        <v>-14274.4</v>
      </c>
      <c r="AE9" s="20">
        <v>-10003.299999999999</v>
      </c>
      <c r="AF9" s="20">
        <v>-11945.2</v>
      </c>
      <c r="AG9" s="20">
        <v>-8309.6</v>
      </c>
      <c r="AH9" s="20">
        <v>-8870.2999999999993</v>
      </c>
      <c r="AI9" s="20">
        <v>-9760.7999999999993</v>
      </c>
      <c r="AJ9" s="20">
        <v>-8467.2000000000007</v>
      </c>
      <c r="AK9" s="20">
        <v>-8103.3</v>
      </c>
      <c r="AL9" s="20">
        <v>-9044.2000000000007</v>
      </c>
      <c r="AM9" s="20">
        <v>-10484.799999999999</v>
      </c>
      <c r="AN9" s="20">
        <v>-13648.8</v>
      </c>
      <c r="AO9" s="20">
        <v>-15196.7</v>
      </c>
      <c r="AP9" s="20">
        <v>-15279.6</v>
      </c>
      <c r="AQ9" s="20">
        <v>-11539.3</v>
      </c>
      <c r="FW9" s="60">
        <v>-388602.7</v>
      </c>
      <c r="FX9" s="30"/>
    </row>
    <row r="10" spans="1:180" x14ac:dyDescent="0.2">
      <c r="B10" t="s">
        <v>8</v>
      </c>
      <c r="C10" s="2">
        <v>140141.79999999999</v>
      </c>
      <c r="D10" s="2">
        <v>621048.6</v>
      </c>
      <c r="E10" s="2">
        <v>736711.3</v>
      </c>
      <c r="F10" s="2">
        <v>566793.6</v>
      </c>
      <c r="G10" s="2">
        <v>452464.5</v>
      </c>
      <c r="H10" s="2">
        <v>675300.8</v>
      </c>
      <c r="I10" s="2">
        <v>239378.4</v>
      </c>
      <c r="J10" s="2">
        <v>129608.1</v>
      </c>
      <c r="K10" s="2">
        <v>89451.5</v>
      </c>
      <c r="L10" s="2">
        <v>72017.600000000006</v>
      </c>
      <c r="M10" s="2">
        <v>2475.1</v>
      </c>
      <c r="N10" s="2">
        <v>343102.8</v>
      </c>
      <c r="O10" s="2">
        <v>416155.9</v>
      </c>
      <c r="P10" s="2">
        <v>379467.8</v>
      </c>
      <c r="Q10" s="3">
        <v>212769.4</v>
      </c>
      <c r="R10" s="2">
        <v>208727</v>
      </c>
      <c r="S10" s="2">
        <v>171764.3</v>
      </c>
      <c r="T10" s="2">
        <v>22141.4</v>
      </c>
      <c r="U10" s="2">
        <v>11720.7</v>
      </c>
      <c r="V10" s="2">
        <v>18200.7</v>
      </c>
      <c r="W10" s="2">
        <v>19914</v>
      </c>
      <c r="X10" s="3">
        <v>17112.7</v>
      </c>
      <c r="Y10" s="2">
        <v>19917.2</v>
      </c>
      <c r="Z10" s="2">
        <v>147379.6</v>
      </c>
      <c r="AA10" s="2">
        <v>177929.7</v>
      </c>
      <c r="AB10" s="2">
        <v>165227.9</v>
      </c>
      <c r="AC10" s="2">
        <v>-89243.3</v>
      </c>
      <c r="AD10" s="2">
        <v>-85986.7</v>
      </c>
      <c r="AE10" s="2">
        <v>-73290.100000000006</v>
      </c>
      <c r="AF10" s="2">
        <v>78469.7</v>
      </c>
      <c r="AG10" s="2">
        <v>88490.1</v>
      </c>
      <c r="AH10" s="2">
        <v>92557.6</v>
      </c>
      <c r="AI10" s="3">
        <v>189888.9</v>
      </c>
      <c r="AJ10" s="2">
        <v>174510</v>
      </c>
      <c r="AK10" s="2">
        <v>192071.1</v>
      </c>
      <c r="AL10" s="2">
        <v>288419.7</v>
      </c>
      <c r="AM10" s="2">
        <v>316457.90000000002</v>
      </c>
      <c r="AN10" s="3">
        <v>297134.7</v>
      </c>
      <c r="AO10" s="2">
        <v>186998.5</v>
      </c>
      <c r="AP10" s="2">
        <v>185655.8</v>
      </c>
      <c r="AQ10" s="2">
        <v>185182.8</v>
      </c>
      <c r="AR10" s="2">
        <v>260416</v>
      </c>
      <c r="AS10" s="2">
        <v>232745.8</v>
      </c>
      <c r="AT10" s="2">
        <v>255894</v>
      </c>
      <c r="AU10" s="3">
        <v>254241.5</v>
      </c>
      <c r="AV10" s="2">
        <v>233895.8</v>
      </c>
      <c r="AW10" s="2">
        <v>260001.1</v>
      </c>
      <c r="AX10" s="2">
        <v>326209.90000000002</v>
      </c>
      <c r="AY10" s="3">
        <v>340740.8</v>
      </c>
      <c r="AZ10" s="2">
        <v>352367.8</v>
      </c>
      <c r="BA10" s="2">
        <v>207577.5</v>
      </c>
      <c r="BB10" s="2">
        <v>206846</v>
      </c>
      <c r="BC10" s="2">
        <v>197682.4</v>
      </c>
      <c r="BD10" s="2">
        <v>220574.3</v>
      </c>
      <c r="BE10" s="2">
        <v>211078.5</v>
      </c>
      <c r="BF10" s="2">
        <v>211037.7</v>
      </c>
      <c r="BG10" s="3">
        <v>152108.4</v>
      </c>
      <c r="BH10" s="2">
        <v>145205</v>
      </c>
      <c r="BI10" s="2">
        <v>162154.4</v>
      </c>
      <c r="BJ10" s="2">
        <v>212229</v>
      </c>
      <c r="BK10" s="2">
        <v>229947</v>
      </c>
      <c r="BL10" s="2">
        <v>237291.4</v>
      </c>
      <c r="BM10" s="2">
        <v>134354</v>
      </c>
      <c r="BN10" s="2">
        <v>144180.29999999999</v>
      </c>
      <c r="BO10" s="2">
        <v>132705.4</v>
      </c>
      <c r="BP10" s="2">
        <v>150851.1</v>
      </c>
      <c r="BQ10" s="2">
        <v>144179</v>
      </c>
      <c r="BR10" s="2">
        <v>148960.20000000001</v>
      </c>
      <c r="BS10" s="2">
        <v>56929.4</v>
      </c>
      <c r="BT10" s="2">
        <v>54376.4</v>
      </c>
      <c r="BU10" s="3">
        <v>60383.7</v>
      </c>
      <c r="BV10" s="2">
        <v>106845.8</v>
      </c>
      <c r="BW10" s="2">
        <v>136580.5</v>
      </c>
      <c r="BX10" s="2">
        <v>137479.1</v>
      </c>
      <c r="BY10" s="2">
        <v>44180</v>
      </c>
      <c r="BZ10" s="2">
        <v>47563.8</v>
      </c>
      <c r="CA10" s="2">
        <v>43807.199999999997</v>
      </c>
      <c r="CB10" s="2">
        <v>108721.4</v>
      </c>
      <c r="CC10" s="2">
        <v>103917.4</v>
      </c>
      <c r="CD10" s="2">
        <v>103227.8</v>
      </c>
      <c r="CE10" s="2">
        <v>7128.8</v>
      </c>
      <c r="CF10" s="2">
        <v>6586.7</v>
      </c>
      <c r="CG10" s="3">
        <v>7003.2</v>
      </c>
      <c r="CH10" s="2">
        <v>6701.2</v>
      </c>
      <c r="CI10" s="2">
        <v>6899.6</v>
      </c>
      <c r="CJ10" s="2">
        <v>6808.4</v>
      </c>
      <c r="CK10" s="2">
        <v>12212.6</v>
      </c>
      <c r="CL10" s="2">
        <v>13129.5</v>
      </c>
      <c r="CM10" s="2">
        <v>11640.6</v>
      </c>
      <c r="CN10" s="3">
        <v>6939</v>
      </c>
      <c r="CO10" s="2">
        <v>6429.8</v>
      </c>
      <c r="CP10" s="2">
        <v>6388.3</v>
      </c>
      <c r="CQ10" s="3">
        <v>6600.7</v>
      </c>
      <c r="CR10" s="2">
        <v>6352.6</v>
      </c>
      <c r="CS10" s="2">
        <v>6245.2</v>
      </c>
      <c r="CT10" s="2">
        <v>6454.8</v>
      </c>
      <c r="CU10" s="2">
        <v>6390.3</v>
      </c>
      <c r="CV10" s="2">
        <v>5848.7</v>
      </c>
      <c r="CW10" s="2">
        <v>11763.8</v>
      </c>
      <c r="CX10" s="2">
        <v>11709.9</v>
      </c>
      <c r="CY10" s="2">
        <v>11231</v>
      </c>
      <c r="CZ10" s="2">
        <v>6426.9</v>
      </c>
      <c r="DA10" s="2">
        <v>5716.7</v>
      </c>
      <c r="DB10" s="3">
        <v>5636.7</v>
      </c>
      <c r="DC10" s="2">
        <v>6113.3</v>
      </c>
      <c r="DD10" s="2">
        <v>5649.3</v>
      </c>
      <c r="DE10" s="2">
        <v>5996</v>
      </c>
      <c r="DF10" s="2">
        <v>5979.4</v>
      </c>
      <c r="DG10" s="2">
        <v>5691.9</v>
      </c>
      <c r="DH10" s="2">
        <v>5841.4</v>
      </c>
      <c r="DI10" s="2">
        <v>7639.5</v>
      </c>
      <c r="DJ10" s="2">
        <v>7590.1</v>
      </c>
      <c r="DK10" s="2">
        <v>7271.9</v>
      </c>
      <c r="DL10" s="2">
        <v>7802.6</v>
      </c>
      <c r="DM10" s="3">
        <v>6929.3</v>
      </c>
      <c r="DN10" s="2">
        <v>7956.8</v>
      </c>
      <c r="DO10" s="2">
        <v>7601.1</v>
      </c>
      <c r="DP10" s="3">
        <v>7254.4</v>
      </c>
      <c r="DQ10" s="2">
        <v>8108.3</v>
      </c>
      <c r="DR10" s="2">
        <v>7759</v>
      </c>
      <c r="DS10" s="2">
        <v>7412.2</v>
      </c>
      <c r="DT10" s="2">
        <v>7660.3</v>
      </c>
      <c r="DU10" s="2">
        <v>7610.7</v>
      </c>
      <c r="DV10" s="2">
        <v>7561.4</v>
      </c>
      <c r="DW10" s="2">
        <v>7225</v>
      </c>
      <c r="DX10" s="3">
        <v>7465.3</v>
      </c>
      <c r="DY10" s="2">
        <v>7133.1</v>
      </c>
      <c r="DZ10" s="3">
        <v>7370.4</v>
      </c>
      <c r="EA10" s="2">
        <v>-14962.1</v>
      </c>
      <c r="EB10" s="2">
        <v>-14279.5</v>
      </c>
      <c r="EC10" s="2">
        <v>-15960.3</v>
      </c>
      <c r="ED10" s="2">
        <v>-15272.7</v>
      </c>
      <c r="EE10" s="2">
        <v>-14590.1</v>
      </c>
      <c r="EF10" s="3">
        <v>-15078.5</v>
      </c>
      <c r="EG10" s="2">
        <v>-14404.5</v>
      </c>
      <c r="EH10" s="3">
        <v>-15456</v>
      </c>
      <c r="EI10" s="2">
        <v>-14221.3</v>
      </c>
      <c r="EJ10" s="2">
        <v>-14694.3</v>
      </c>
      <c r="EK10" s="2">
        <v>-14040.4</v>
      </c>
      <c r="EL10" s="2">
        <v>-14507.4</v>
      </c>
      <c r="EM10" s="2">
        <v>-13858.9</v>
      </c>
      <c r="EN10" s="2">
        <v>-13774.8</v>
      </c>
      <c r="EO10" s="2">
        <v>-14780.3</v>
      </c>
      <c r="EP10" s="2">
        <v>-13599.6</v>
      </c>
      <c r="EQ10" s="2">
        <v>-14051.8</v>
      </c>
      <c r="ER10" s="2">
        <v>-13963.6</v>
      </c>
      <c r="ES10" s="2">
        <v>-13339.4</v>
      </c>
      <c r="ET10" s="2">
        <v>-14313.1</v>
      </c>
      <c r="EU10" s="2">
        <v>-12642.9</v>
      </c>
      <c r="EV10" s="2">
        <v>-14130.9</v>
      </c>
      <c r="EW10" s="2">
        <v>-13002</v>
      </c>
      <c r="EX10" s="2">
        <v>-12917.7</v>
      </c>
      <c r="EY10" s="2">
        <v>-13347.2</v>
      </c>
      <c r="EZ10" s="2">
        <v>-12248.2</v>
      </c>
      <c r="FA10" s="2">
        <v>-13182.8</v>
      </c>
      <c r="FB10" s="2">
        <v>-13100</v>
      </c>
      <c r="FC10" s="2">
        <v>-13015</v>
      </c>
      <c r="FD10" s="3">
        <v>-12435.8</v>
      </c>
      <c r="FE10" s="2">
        <v>-12849.3</v>
      </c>
      <c r="FF10" s="2">
        <v>-13256.8</v>
      </c>
      <c r="FG10" s="2">
        <v>-11709.8</v>
      </c>
      <c r="FH10" s="2">
        <v>-13088</v>
      </c>
      <c r="FI10" s="2">
        <v>-12042.4</v>
      </c>
      <c r="FJ10" s="2">
        <v>-11964.2</v>
      </c>
      <c r="FK10" s="2">
        <v>-12362</v>
      </c>
      <c r="FL10" s="2">
        <v>-11344.1</v>
      </c>
      <c r="FM10" s="3">
        <v>-12209.6</v>
      </c>
      <c r="FN10" s="2">
        <v>-12132.9</v>
      </c>
      <c r="FO10" s="2">
        <v>-12054.1</v>
      </c>
      <c r="FP10" s="2">
        <v>-11517.6</v>
      </c>
      <c r="FQ10" s="2">
        <v>-11900.5</v>
      </c>
      <c r="FR10" s="2">
        <v>-11823.2</v>
      </c>
      <c r="FS10" s="2">
        <v>-11297</v>
      </c>
      <c r="FT10" s="3">
        <v>-12121.5</v>
      </c>
      <c r="FU10" s="2">
        <v>-10706.9</v>
      </c>
      <c r="FV10" s="2">
        <v>-11523.8</v>
      </c>
      <c r="FW10" s="61">
        <v>14577518.699999999</v>
      </c>
    </row>
    <row r="12" spans="1:180" x14ac:dyDescent="0.2">
      <c r="A12" t="s">
        <v>9</v>
      </c>
    </row>
    <row r="13" spans="1:180" x14ac:dyDescent="0.2">
      <c r="C13" s="1">
        <v>36647</v>
      </c>
      <c r="D13" s="1">
        <v>36678</v>
      </c>
      <c r="E13" s="1">
        <v>36708</v>
      </c>
      <c r="F13" s="1">
        <v>36739</v>
      </c>
      <c r="G13" s="1">
        <v>36770</v>
      </c>
      <c r="H13" s="1">
        <v>36800</v>
      </c>
      <c r="I13" s="1">
        <v>36831</v>
      </c>
      <c r="J13" s="1">
        <v>36861</v>
      </c>
      <c r="K13" s="1">
        <v>36892</v>
      </c>
      <c r="L13" s="1">
        <v>36923</v>
      </c>
      <c r="M13" s="1">
        <v>36951</v>
      </c>
      <c r="N13" s="1">
        <v>36982</v>
      </c>
      <c r="O13" s="1">
        <v>37012</v>
      </c>
      <c r="P13" s="1">
        <v>37043</v>
      </c>
      <c r="Q13" s="1">
        <v>37073</v>
      </c>
      <c r="R13" s="1">
        <v>37104</v>
      </c>
      <c r="S13" s="1">
        <v>37135</v>
      </c>
      <c r="T13" s="1">
        <v>37165</v>
      </c>
      <c r="U13" s="1">
        <v>37196</v>
      </c>
      <c r="V13" s="1">
        <v>37226</v>
      </c>
      <c r="W13" s="1">
        <v>37257</v>
      </c>
      <c r="X13" s="1">
        <v>37288</v>
      </c>
      <c r="Y13" s="1">
        <v>37316</v>
      </c>
      <c r="Z13" s="1">
        <v>37347</v>
      </c>
      <c r="AA13" s="1">
        <v>37377</v>
      </c>
      <c r="AB13" s="1">
        <v>37408</v>
      </c>
      <c r="AC13" s="1">
        <v>37438</v>
      </c>
      <c r="AD13" s="1">
        <v>37469</v>
      </c>
      <c r="AE13" s="1">
        <v>37500</v>
      </c>
      <c r="AF13" s="1">
        <v>37530</v>
      </c>
      <c r="AG13" s="1">
        <v>37561</v>
      </c>
      <c r="AH13" s="1">
        <v>37591</v>
      </c>
      <c r="AI13" s="1">
        <v>37622</v>
      </c>
      <c r="AJ13" s="1">
        <v>37653</v>
      </c>
      <c r="AK13" s="1">
        <v>37681</v>
      </c>
      <c r="AL13" s="1">
        <v>37712</v>
      </c>
      <c r="AM13" s="1">
        <v>37742</v>
      </c>
      <c r="AN13" s="1">
        <v>37773</v>
      </c>
      <c r="AO13" s="1">
        <v>37803</v>
      </c>
      <c r="AP13" s="1">
        <v>37834</v>
      </c>
      <c r="AQ13" s="1">
        <v>37865</v>
      </c>
      <c r="AR13" s="1">
        <v>37895</v>
      </c>
      <c r="AS13" s="1">
        <v>37926</v>
      </c>
      <c r="AT13" s="1">
        <v>37956</v>
      </c>
      <c r="AU13" s="1">
        <v>37987</v>
      </c>
      <c r="AV13" s="1">
        <v>38018</v>
      </c>
      <c r="AW13" s="1">
        <v>38047</v>
      </c>
      <c r="AX13" s="1">
        <v>38078</v>
      </c>
      <c r="AY13" s="1">
        <v>38108</v>
      </c>
      <c r="AZ13" s="1">
        <v>38139</v>
      </c>
      <c r="BA13" s="1">
        <v>38169</v>
      </c>
      <c r="BB13" s="1">
        <v>38200</v>
      </c>
      <c r="BC13" s="1">
        <v>38231</v>
      </c>
      <c r="BD13" s="1">
        <v>38261</v>
      </c>
      <c r="BE13" s="1">
        <v>38292</v>
      </c>
      <c r="BF13" s="1">
        <v>38322</v>
      </c>
      <c r="BG13" s="1">
        <v>38353</v>
      </c>
      <c r="BH13" s="1">
        <v>38384</v>
      </c>
      <c r="BI13" s="1">
        <v>38412</v>
      </c>
      <c r="BJ13" s="1">
        <v>38443</v>
      </c>
      <c r="BK13" s="1">
        <v>38473</v>
      </c>
      <c r="BL13" s="1">
        <v>38504</v>
      </c>
      <c r="BM13" s="1">
        <v>38534</v>
      </c>
      <c r="BN13" s="1">
        <v>38565</v>
      </c>
      <c r="BO13" s="1">
        <v>38596</v>
      </c>
      <c r="BP13" s="1">
        <v>38626</v>
      </c>
      <c r="BQ13" s="1">
        <v>38657</v>
      </c>
      <c r="BR13" s="1">
        <v>38687</v>
      </c>
      <c r="BS13" s="1">
        <v>38718</v>
      </c>
      <c r="BT13" s="1">
        <v>38749</v>
      </c>
      <c r="BU13" s="1">
        <v>38777</v>
      </c>
      <c r="BV13" s="1">
        <v>38808</v>
      </c>
      <c r="BW13" s="1">
        <v>38838</v>
      </c>
      <c r="BX13" s="1">
        <v>38869</v>
      </c>
      <c r="BY13" s="1">
        <v>38899</v>
      </c>
      <c r="BZ13" s="1">
        <v>38930</v>
      </c>
      <c r="CA13" s="1">
        <v>38961</v>
      </c>
      <c r="CB13" s="1">
        <v>38991</v>
      </c>
      <c r="CC13" s="1">
        <v>39022</v>
      </c>
      <c r="CD13" s="1">
        <v>39052</v>
      </c>
      <c r="CE13" s="1">
        <v>39083</v>
      </c>
      <c r="CF13" s="1">
        <v>39114</v>
      </c>
      <c r="CG13" s="1">
        <v>39142</v>
      </c>
      <c r="CH13" s="1">
        <v>39173</v>
      </c>
      <c r="CI13" s="1">
        <v>39203</v>
      </c>
      <c r="CJ13" s="1">
        <v>39234</v>
      </c>
      <c r="CK13" s="1">
        <v>39264</v>
      </c>
      <c r="CL13" s="1">
        <v>39295</v>
      </c>
      <c r="CM13" s="1">
        <v>39326</v>
      </c>
      <c r="CN13" s="1">
        <v>39356</v>
      </c>
      <c r="CO13" s="1">
        <v>39387</v>
      </c>
      <c r="CP13" s="1">
        <v>39417</v>
      </c>
      <c r="CQ13" s="1">
        <v>39448</v>
      </c>
      <c r="CR13" s="1">
        <v>39479</v>
      </c>
      <c r="CS13" s="1">
        <v>39508</v>
      </c>
      <c r="CT13" s="1">
        <v>39539</v>
      </c>
      <c r="CU13" s="1">
        <v>39569</v>
      </c>
      <c r="CV13" s="1">
        <v>39600</v>
      </c>
      <c r="CW13" s="1">
        <v>39630</v>
      </c>
      <c r="CX13" s="1">
        <v>39661</v>
      </c>
      <c r="CY13" s="1">
        <v>39692</v>
      </c>
      <c r="CZ13" s="1">
        <v>39722</v>
      </c>
      <c r="DA13" s="1">
        <v>39753</v>
      </c>
      <c r="DB13" s="1">
        <v>39783</v>
      </c>
      <c r="DC13" s="1">
        <v>39814</v>
      </c>
      <c r="DD13" s="1">
        <v>39845</v>
      </c>
      <c r="DE13" s="1">
        <v>39873</v>
      </c>
      <c r="DF13" s="1">
        <v>39904</v>
      </c>
      <c r="DG13" s="1">
        <v>39934</v>
      </c>
      <c r="DH13" s="1">
        <v>39965</v>
      </c>
      <c r="DI13" s="1">
        <v>39995</v>
      </c>
      <c r="DJ13" s="1">
        <v>40026</v>
      </c>
      <c r="DK13" s="1">
        <v>40057</v>
      </c>
      <c r="DL13" s="1">
        <v>40087</v>
      </c>
      <c r="DM13" s="1">
        <v>40118</v>
      </c>
      <c r="DN13" s="1">
        <v>40148</v>
      </c>
      <c r="DO13" s="1">
        <v>40179</v>
      </c>
      <c r="DP13" s="1">
        <v>40210</v>
      </c>
      <c r="DQ13" s="1">
        <v>40238</v>
      </c>
      <c r="DR13" s="1">
        <v>40269</v>
      </c>
      <c r="DS13" s="1">
        <v>40299</v>
      </c>
      <c r="DT13" s="1">
        <v>40330</v>
      </c>
      <c r="DU13" s="1">
        <v>40360</v>
      </c>
      <c r="DV13" s="1">
        <v>40391</v>
      </c>
      <c r="DW13" s="1">
        <v>40422</v>
      </c>
      <c r="DX13" s="1">
        <v>40452</v>
      </c>
      <c r="DY13" s="1">
        <v>40483</v>
      </c>
      <c r="DZ13" s="1">
        <v>40513</v>
      </c>
      <c r="EA13" s="1">
        <v>40544</v>
      </c>
      <c r="EB13" s="1">
        <v>40575</v>
      </c>
      <c r="EC13" s="1">
        <v>40603</v>
      </c>
      <c r="ED13" s="1">
        <v>40634</v>
      </c>
      <c r="EE13" s="1">
        <v>40664</v>
      </c>
      <c r="EF13" s="1">
        <v>40695</v>
      </c>
      <c r="EG13" s="1">
        <v>40725</v>
      </c>
      <c r="EH13" s="1">
        <v>40756</v>
      </c>
      <c r="EI13" s="1">
        <v>40787</v>
      </c>
      <c r="EJ13" s="1">
        <v>40817</v>
      </c>
      <c r="EK13" s="1">
        <v>40848</v>
      </c>
      <c r="EL13" s="1">
        <v>40878</v>
      </c>
      <c r="EM13" s="1">
        <v>40909</v>
      </c>
      <c r="EN13" s="1">
        <v>40940</v>
      </c>
      <c r="EO13" s="1">
        <v>40969</v>
      </c>
      <c r="EP13" s="1">
        <v>41000</v>
      </c>
      <c r="EQ13" s="1">
        <v>41030</v>
      </c>
      <c r="ER13" s="1">
        <v>41061</v>
      </c>
      <c r="ES13" s="1">
        <v>41091</v>
      </c>
      <c r="ET13" s="1">
        <v>41122</v>
      </c>
      <c r="EU13" s="1">
        <v>41153</v>
      </c>
      <c r="EV13" s="1">
        <v>41183</v>
      </c>
      <c r="EW13" s="1">
        <v>41214</v>
      </c>
      <c r="EX13" s="1">
        <v>41244</v>
      </c>
      <c r="EY13" s="1">
        <v>41275</v>
      </c>
      <c r="EZ13" s="1">
        <v>41306</v>
      </c>
      <c r="FA13" s="1">
        <v>41334</v>
      </c>
      <c r="FB13" s="1">
        <v>41365</v>
      </c>
      <c r="FC13" s="1">
        <v>41395</v>
      </c>
      <c r="FD13" s="1">
        <v>41426</v>
      </c>
      <c r="FE13" s="1">
        <v>41456</v>
      </c>
      <c r="FF13" s="1">
        <v>41487</v>
      </c>
      <c r="FG13" s="1">
        <v>41518</v>
      </c>
      <c r="FH13" s="1">
        <v>41548</v>
      </c>
      <c r="FI13" s="1">
        <v>41579</v>
      </c>
      <c r="FJ13" s="1">
        <v>41609</v>
      </c>
      <c r="FK13" s="1">
        <v>41640</v>
      </c>
      <c r="FL13" s="1">
        <v>41671</v>
      </c>
      <c r="FM13" s="1">
        <v>41699</v>
      </c>
      <c r="FN13" s="1">
        <v>41730</v>
      </c>
      <c r="FO13" s="1">
        <v>41760</v>
      </c>
      <c r="FP13" s="1">
        <v>41791</v>
      </c>
      <c r="FQ13" s="1">
        <v>41821</v>
      </c>
      <c r="FR13" s="1">
        <v>41852</v>
      </c>
      <c r="FS13" s="1">
        <v>41883</v>
      </c>
      <c r="FT13" s="1">
        <v>41913</v>
      </c>
      <c r="FU13" s="1">
        <v>41944</v>
      </c>
      <c r="FV13" s="1">
        <v>41974</v>
      </c>
    </row>
    <row r="14" spans="1:180" x14ac:dyDescent="0.2">
      <c r="B14" t="s">
        <v>0</v>
      </c>
      <c r="C14" t="s">
        <v>63</v>
      </c>
      <c r="D14" t="s">
        <v>63</v>
      </c>
      <c r="E14" t="s">
        <v>63</v>
      </c>
      <c r="F14" t="s">
        <v>63</v>
      </c>
      <c r="G14" t="s">
        <v>63</v>
      </c>
      <c r="H14" t="s">
        <v>63</v>
      </c>
      <c r="I14" t="s">
        <v>63</v>
      </c>
      <c r="J14" t="s">
        <v>63</v>
      </c>
      <c r="K14" t="s">
        <v>63</v>
      </c>
      <c r="L14" t="s">
        <v>63</v>
      </c>
      <c r="M14" t="s">
        <v>63</v>
      </c>
      <c r="N14" t="s">
        <v>63</v>
      </c>
      <c r="O14" t="s">
        <v>63</v>
      </c>
      <c r="P14" t="s">
        <v>63</v>
      </c>
      <c r="Q14" t="s">
        <v>63</v>
      </c>
      <c r="R14" t="s">
        <v>63</v>
      </c>
      <c r="S14" t="s">
        <v>63</v>
      </c>
      <c r="T14" t="s">
        <v>63</v>
      </c>
      <c r="U14" t="s">
        <v>63</v>
      </c>
      <c r="V14" t="s">
        <v>63</v>
      </c>
      <c r="W14" t="s">
        <v>63</v>
      </c>
      <c r="X14" t="s">
        <v>63</v>
      </c>
      <c r="Y14" t="s">
        <v>63</v>
      </c>
      <c r="Z14" t="s">
        <v>63</v>
      </c>
      <c r="AA14" t="s">
        <v>63</v>
      </c>
      <c r="AB14" t="s">
        <v>63</v>
      </c>
      <c r="AC14" t="s">
        <v>63</v>
      </c>
      <c r="AD14" t="s">
        <v>63</v>
      </c>
      <c r="AE14" t="s">
        <v>63</v>
      </c>
      <c r="AF14" t="s">
        <v>63</v>
      </c>
      <c r="AG14" t="s">
        <v>63</v>
      </c>
      <c r="AH14" t="s">
        <v>63</v>
      </c>
      <c r="AI14" t="s">
        <v>63</v>
      </c>
      <c r="AJ14" t="s">
        <v>63</v>
      </c>
      <c r="AK14" t="s">
        <v>63</v>
      </c>
      <c r="AL14" t="s">
        <v>63</v>
      </c>
      <c r="AM14" t="s">
        <v>63</v>
      </c>
      <c r="AN14" t="s">
        <v>63</v>
      </c>
      <c r="AO14" t="s">
        <v>63</v>
      </c>
      <c r="AP14" t="s">
        <v>63</v>
      </c>
      <c r="AQ14" t="s">
        <v>63</v>
      </c>
      <c r="AR14" t="s">
        <v>63</v>
      </c>
      <c r="AS14" t="s">
        <v>63</v>
      </c>
      <c r="AT14" t="s">
        <v>63</v>
      </c>
      <c r="AU14" t="s">
        <v>63</v>
      </c>
      <c r="AV14" t="s">
        <v>63</v>
      </c>
      <c r="AW14" t="s">
        <v>63</v>
      </c>
      <c r="AX14" t="s">
        <v>63</v>
      </c>
      <c r="AY14" t="s">
        <v>63</v>
      </c>
      <c r="AZ14" t="s">
        <v>63</v>
      </c>
      <c r="BA14" t="s">
        <v>63</v>
      </c>
      <c r="BB14" t="s">
        <v>63</v>
      </c>
      <c r="BC14" t="s">
        <v>63</v>
      </c>
      <c r="BD14" t="s">
        <v>63</v>
      </c>
      <c r="BE14" t="s">
        <v>63</v>
      </c>
      <c r="BF14" t="s">
        <v>63</v>
      </c>
      <c r="BG14" t="s">
        <v>63</v>
      </c>
      <c r="BH14" t="s">
        <v>63</v>
      </c>
      <c r="BI14" t="s">
        <v>63</v>
      </c>
      <c r="BJ14" t="s">
        <v>63</v>
      </c>
      <c r="BK14" t="s">
        <v>63</v>
      </c>
      <c r="BL14" t="s">
        <v>63</v>
      </c>
      <c r="BM14" t="s">
        <v>63</v>
      </c>
      <c r="BN14" t="s">
        <v>63</v>
      </c>
      <c r="BO14" t="s">
        <v>63</v>
      </c>
      <c r="BP14" t="s">
        <v>63</v>
      </c>
      <c r="BQ14" t="s">
        <v>63</v>
      </c>
      <c r="BR14" t="s">
        <v>63</v>
      </c>
      <c r="BS14" t="s">
        <v>63</v>
      </c>
      <c r="BT14" t="s">
        <v>63</v>
      </c>
      <c r="BU14" t="s">
        <v>63</v>
      </c>
      <c r="BV14" t="s">
        <v>63</v>
      </c>
      <c r="BW14" t="s">
        <v>63</v>
      </c>
      <c r="BX14" t="s">
        <v>63</v>
      </c>
      <c r="BY14" t="s">
        <v>63</v>
      </c>
      <c r="BZ14" t="s">
        <v>63</v>
      </c>
      <c r="CA14" t="s">
        <v>63</v>
      </c>
      <c r="CB14" t="s">
        <v>63</v>
      </c>
      <c r="CC14" t="s">
        <v>63</v>
      </c>
      <c r="CD14" t="s">
        <v>63</v>
      </c>
      <c r="CE14" t="s">
        <v>63</v>
      </c>
      <c r="CF14" t="s">
        <v>63</v>
      </c>
      <c r="CG14" t="s">
        <v>63</v>
      </c>
      <c r="CH14" t="s">
        <v>63</v>
      </c>
      <c r="CI14" t="s">
        <v>63</v>
      </c>
      <c r="CJ14" t="s">
        <v>63</v>
      </c>
      <c r="CK14" t="s">
        <v>63</v>
      </c>
      <c r="CL14" t="s">
        <v>63</v>
      </c>
      <c r="CM14" t="s">
        <v>63</v>
      </c>
      <c r="CN14" t="s">
        <v>63</v>
      </c>
      <c r="CO14" t="s">
        <v>63</v>
      </c>
      <c r="CP14" t="s">
        <v>63</v>
      </c>
      <c r="CQ14" t="s">
        <v>63</v>
      </c>
      <c r="CR14" t="s">
        <v>63</v>
      </c>
      <c r="CS14" t="s">
        <v>63</v>
      </c>
      <c r="CT14" t="s">
        <v>63</v>
      </c>
      <c r="CU14" t="s">
        <v>63</v>
      </c>
      <c r="CV14" t="s">
        <v>63</v>
      </c>
      <c r="CW14" t="s">
        <v>63</v>
      </c>
      <c r="CX14" t="s">
        <v>63</v>
      </c>
      <c r="CY14" t="s">
        <v>63</v>
      </c>
      <c r="CZ14" t="s">
        <v>63</v>
      </c>
      <c r="DA14" t="s">
        <v>63</v>
      </c>
      <c r="DB14" t="s">
        <v>63</v>
      </c>
      <c r="DC14" t="s">
        <v>63</v>
      </c>
      <c r="DD14" t="s">
        <v>63</v>
      </c>
      <c r="DE14" t="s">
        <v>63</v>
      </c>
      <c r="DF14" t="s">
        <v>63</v>
      </c>
      <c r="DG14" t="s">
        <v>63</v>
      </c>
      <c r="DH14" t="s">
        <v>63</v>
      </c>
      <c r="DI14" t="s">
        <v>63</v>
      </c>
      <c r="DJ14" t="s">
        <v>63</v>
      </c>
      <c r="DK14" t="s">
        <v>63</v>
      </c>
      <c r="DL14" t="s">
        <v>63</v>
      </c>
      <c r="DM14" t="s">
        <v>63</v>
      </c>
      <c r="DN14" t="s">
        <v>63</v>
      </c>
      <c r="DO14" t="s">
        <v>63</v>
      </c>
      <c r="DP14" t="s">
        <v>63</v>
      </c>
      <c r="DQ14" t="s">
        <v>63</v>
      </c>
      <c r="DR14" t="s">
        <v>63</v>
      </c>
      <c r="DS14" t="s">
        <v>63</v>
      </c>
      <c r="DT14" t="s">
        <v>63</v>
      </c>
      <c r="DU14" t="s">
        <v>63</v>
      </c>
      <c r="DV14" t="s">
        <v>63</v>
      </c>
      <c r="DW14" t="s">
        <v>63</v>
      </c>
      <c r="DX14" t="s">
        <v>63</v>
      </c>
      <c r="DY14" t="s">
        <v>63</v>
      </c>
      <c r="DZ14" t="s">
        <v>63</v>
      </c>
      <c r="EA14" t="s">
        <v>63</v>
      </c>
      <c r="EB14" t="s">
        <v>63</v>
      </c>
      <c r="EC14" t="s">
        <v>63</v>
      </c>
      <c r="ED14" t="s">
        <v>63</v>
      </c>
      <c r="EE14" t="s">
        <v>63</v>
      </c>
      <c r="EF14" t="s">
        <v>63</v>
      </c>
      <c r="EG14" t="s">
        <v>63</v>
      </c>
      <c r="EH14" t="s">
        <v>63</v>
      </c>
      <c r="EI14" t="s">
        <v>63</v>
      </c>
      <c r="EJ14" t="s">
        <v>63</v>
      </c>
      <c r="EK14" t="s">
        <v>63</v>
      </c>
      <c r="EL14" t="s">
        <v>63</v>
      </c>
      <c r="EM14" t="s">
        <v>63</v>
      </c>
      <c r="EN14" t="s">
        <v>63</v>
      </c>
      <c r="EO14" t="s">
        <v>63</v>
      </c>
      <c r="EP14" t="s">
        <v>63</v>
      </c>
      <c r="EQ14" t="s">
        <v>63</v>
      </c>
      <c r="ER14" t="s">
        <v>63</v>
      </c>
      <c r="ES14" t="s">
        <v>63</v>
      </c>
      <c r="ET14" t="s">
        <v>63</v>
      </c>
      <c r="EU14" t="s">
        <v>63</v>
      </c>
      <c r="EV14" t="s">
        <v>63</v>
      </c>
      <c r="EW14" t="s">
        <v>63</v>
      </c>
      <c r="EX14" t="s">
        <v>63</v>
      </c>
      <c r="EY14" t="s">
        <v>63</v>
      </c>
      <c r="EZ14" t="s">
        <v>63</v>
      </c>
      <c r="FA14" t="s">
        <v>63</v>
      </c>
      <c r="FB14" t="s">
        <v>63</v>
      </c>
      <c r="FC14" t="s">
        <v>63</v>
      </c>
      <c r="FD14" t="s">
        <v>63</v>
      </c>
      <c r="FE14" t="s">
        <v>63</v>
      </c>
      <c r="FF14" t="s">
        <v>63</v>
      </c>
      <c r="FG14" t="s">
        <v>63</v>
      </c>
      <c r="FH14" t="s">
        <v>63</v>
      </c>
      <c r="FI14" t="s">
        <v>63</v>
      </c>
      <c r="FJ14" t="s">
        <v>63</v>
      </c>
      <c r="FK14" t="s">
        <v>63</v>
      </c>
      <c r="FL14" t="s">
        <v>63</v>
      </c>
      <c r="FM14" t="s">
        <v>63</v>
      </c>
      <c r="FN14" t="s">
        <v>63</v>
      </c>
      <c r="FO14" t="s">
        <v>63</v>
      </c>
      <c r="FP14" t="s">
        <v>63</v>
      </c>
      <c r="FQ14" t="s">
        <v>63</v>
      </c>
      <c r="FR14" t="s">
        <v>63</v>
      </c>
      <c r="FS14" t="s">
        <v>63</v>
      </c>
      <c r="FT14" t="s">
        <v>63</v>
      </c>
      <c r="FU14" t="s">
        <v>63</v>
      </c>
      <c r="FV14" t="s">
        <v>63</v>
      </c>
      <c r="FW14" t="s">
        <v>2</v>
      </c>
    </row>
    <row r="15" spans="1:180" s="4" customFormat="1" x14ac:dyDescent="0.2">
      <c r="A15" s="4">
        <v>1</v>
      </c>
      <c r="B15" s="4" t="s">
        <v>3</v>
      </c>
      <c r="C15" s="4">
        <v>2687.9</v>
      </c>
      <c r="D15" s="4">
        <v>98043.7</v>
      </c>
      <c r="E15" s="4">
        <v>52110.6</v>
      </c>
      <c r="F15" s="4">
        <v>-15705.9</v>
      </c>
      <c r="G15" s="4">
        <v>-25533.7</v>
      </c>
      <c r="H15" s="4">
        <v>11113.2</v>
      </c>
      <c r="I15" s="4">
        <v>31609</v>
      </c>
      <c r="J15" s="4">
        <v>33767.800000000003</v>
      </c>
      <c r="K15" s="4">
        <v>-45730</v>
      </c>
      <c r="L15" s="4">
        <v>-39894.1</v>
      </c>
      <c r="M15" s="4">
        <v>-99136.5</v>
      </c>
      <c r="N15" s="4">
        <v>-194557.8</v>
      </c>
      <c r="O15" s="4">
        <v>-138010</v>
      </c>
      <c r="P15" s="4">
        <v>-126532.8</v>
      </c>
      <c r="Q15" s="4">
        <v>-29520.3</v>
      </c>
      <c r="R15" s="4">
        <v>-39337</v>
      </c>
      <c r="S15" s="4">
        <v>-42402.7</v>
      </c>
      <c r="T15" s="4">
        <v>-70051.100000000006</v>
      </c>
      <c r="U15" s="4">
        <v>-71221.100000000006</v>
      </c>
      <c r="V15" s="4">
        <v>-76130.2</v>
      </c>
      <c r="W15" s="4">
        <v>42856.2</v>
      </c>
      <c r="X15" s="4">
        <v>36978.400000000001</v>
      </c>
      <c r="Y15" s="4">
        <v>40663.9</v>
      </c>
      <c r="Z15" s="4">
        <v>87704.5</v>
      </c>
      <c r="AA15" s="4">
        <v>119565.9</v>
      </c>
      <c r="AB15" s="4">
        <v>115998.7</v>
      </c>
      <c r="AC15" s="4">
        <v>32740.6</v>
      </c>
      <c r="AD15" s="4">
        <v>31394.2</v>
      </c>
      <c r="AE15" s="4">
        <v>33240.300000000003</v>
      </c>
      <c r="AF15" s="4">
        <v>38729.9</v>
      </c>
      <c r="AG15" s="4">
        <v>39380.699999999997</v>
      </c>
      <c r="AH15" s="4">
        <v>41909.300000000003</v>
      </c>
      <c r="AI15" s="4">
        <v>59238.2</v>
      </c>
      <c r="AJ15" s="4">
        <v>51218.6</v>
      </c>
      <c r="AK15" s="4">
        <v>56733</v>
      </c>
      <c r="AL15" s="4">
        <v>98850.6</v>
      </c>
      <c r="AM15" s="4">
        <v>130481.8</v>
      </c>
      <c r="AN15" s="4">
        <v>126638</v>
      </c>
      <c r="AO15" s="4">
        <v>49000.4</v>
      </c>
      <c r="AP15" s="4">
        <v>49331.9</v>
      </c>
      <c r="AQ15" s="4">
        <v>47314.6</v>
      </c>
      <c r="AR15" s="4">
        <v>53677.8</v>
      </c>
      <c r="AS15" s="4">
        <v>57379.3</v>
      </c>
      <c r="AT15" s="4">
        <v>55392.3</v>
      </c>
      <c r="AU15" s="4">
        <v>54539.1</v>
      </c>
      <c r="AV15" s="4">
        <v>51125.8</v>
      </c>
      <c r="AW15" s="4">
        <v>49464.2</v>
      </c>
      <c r="AX15" s="4">
        <v>91443.7</v>
      </c>
      <c r="AY15" s="4">
        <v>127082.3</v>
      </c>
      <c r="AZ15" s="4">
        <v>111163.1</v>
      </c>
      <c r="BA15" s="4">
        <v>44994</v>
      </c>
      <c r="BB15" s="4">
        <v>45351.7</v>
      </c>
      <c r="BC15" s="4">
        <v>43457.7</v>
      </c>
      <c r="BD15" s="4">
        <v>53180.6</v>
      </c>
      <c r="BE15" s="4">
        <v>51475.9</v>
      </c>
      <c r="BF15" s="4">
        <v>46521.4</v>
      </c>
      <c r="BG15" s="4">
        <v>53930.7</v>
      </c>
      <c r="BH15" s="4">
        <v>44388</v>
      </c>
      <c r="BI15" s="4">
        <v>46595.5</v>
      </c>
      <c r="BJ15" s="4">
        <v>85459</v>
      </c>
      <c r="BK15" s="4">
        <v>118756.8</v>
      </c>
      <c r="BL15" s="4">
        <v>103882.7</v>
      </c>
      <c r="BM15" s="4">
        <v>44700.800000000003</v>
      </c>
      <c r="BN15" s="4">
        <v>40629.199999999997</v>
      </c>
      <c r="BO15" s="4">
        <v>41051.800000000003</v>
      </c>
      <c r="BP15" s="4">
        <v>49013.7</v>
      </c>
      <c r="BQ15" s="4">
        <v>47456.5</v>
      </c>
      <c r="BR15" s="4">
        <v>48054.9</v>
      </c>
      <c r="BS15" s="4">
        <v>22244.9</v>
      </c>
      <c r="BT15" s="4">
        <v>18512.8</v>
      </c>
      <c r="BU15" s="4">
        <v>19923.3</v>
      </c>
      <c r="BV15" s="4">
        <v>60657.3</v>
      </c>
      <c r="BW15" s="4">
        <v>82695.600000000006</v>
      </c>
      <c r="BX15" s="4">
        <v>76154.5</v>
      </c>
      <c r="BY15" s="4">
        <v>16051</v>
      </c>
      <c r="BZ15" s="4">
        <v>14461.5</v>
      </c>
      <c r="CA15" s="4">
        <v>14737.3</v>
      </c>
      <c r="CB15" s="4">
        <v>60205.3</v>
      </c>
      <c r="CC15" s="4">
        <v>58182.5</v>
      </c>
      <c r="CD15" s="4">
        <v>62131</v>
      </c>
      <c r="CE15" s="4">
        <v>24519.9</v>
      </c>
      <c r="CF15" s="4">
        <v>21400.400000000001</v>
      </c>
      <c r="CG15" s="4">
        <v>23029.5</v>
      </c>
      <c r="CH15" s="4">
        <v>23395.200000000001</v>
      </c>
      <c r="CI15" s="4">
        <v>23898.3</v>
      </c>
      <c r="CJ15" s="4">
        <v>22011</v>
      </c>
      <c r="CK15" s="4">
        <v>24746.1</v>
      </c>
      <c r="CL15" s="4">
        <v>22298.9</v>
      </c>
      <c r="CM15" s="4">
        <v>23863.8</v>
      </c>
      <c r="CN15" s="4">
        <v>22086.400000000001</v>
      </c>
      <c r="CO15" s="4">
        <v>22439</v>
      </c>
      <c r="CP15" s="4">
        <v>23965.8</v>
      </c>
      <c r="CQ15" s="4">
        <v>22703.200000000001</v>
      </c>
      <c r="CR15" s="4">
        <v>20364.2</v>
      </c>
      <c r="CS15" s="4">
        <v>22419.599999999999</v>
      </c>
      <c r="CT15" s="4">
        <v>20581.099999999999</v>
      </c>
      <c r="CU15" s="4">
        <v>22135</v>
      </c>
      <c r="CV15" s="4">
        <v>21459.8</v>
      </c>
      <c r="CW15" s="4">
        <v>21853.9</v>
      </c>
      <c r="CX15" s="4">
        <v>21712.400000000001</v>
      </c>
      <c r="CY15" s="4">
        <v>21050.1</v>
      </c>
      <c r="CZ15" s="4">
        <v>20456.3</v>
      </c>
      <c r="DA15" s="4">
        <v>21821.8</v>
      </c>
      <c r="DB15" s="4">
        <v>21164.3</v>
      </c>
      <c r="DC15" s="4">
        <v>21027.200000000001</v>
      </c>
      <c r="DD15" s="4">
        <v>18354.900000000001</v>
      </c>
      <c r="DE15" s="4">
        <v>20768.7</v>
      </c>
      <c r="DF15" s="4">
        <v>19065.5</v>
      </c>
      <c r="DG15" s="4">
        <v>21505.1</v>
      </c>
      <c r="DH15" s="4">
        <v>18885.3</v>
      </c>
      <c r="DI15" s="4">
        <v>20244.3</v>
      </c>
      <c r="DJ15" s="4">
        <v>20113.099999999999</v>
      </c>
      <c r="DK15" s="4">
        <v>19499.5</v>
      </c>
      <c r="DL15" s="4">
        <v>18949.3</v>
      </c>
      <c r="DM15" s="4">
        <v>20214.2</v>
      </c>
      <c r="DN15" s="4">
        <v>19605</v>
      </c>
      <c r="DO15" s="4">
        <v>20428.099999999999</v>
      </c>
      <c r="DP15" s="4">
        <v>17002.400000000001</v>
      </c>
      <c r="DQ15" s="4">
        <v>18299.900000000001</v>
      </c>
      <c r="DR15" s="4">
        <v>17660.5</v>
      </c>
      <c r="DS15" s="4">
        <v>19920.3</v>
      </c>
      <c r="DT15" s="4">
        <v>17493.599999999999</v>
      </c>
      <c r="DU15" s="4">
        <v>18752.400000000001</v>
      </c>
      <c r="DV15" s="4">
        <v>18630.8</v>
      </c>
      <c r="DW15" s="4">
        <v>18062.400000000001</v>
      </c>
      <c r="DX15" s="4">
        <v>18450.099999999999</v>
      </c>
      <c r="DY15" s="4">
        <v>17832.8</v>
      </c>
      <c r="DZ15" s="4">
        <v>18160.2</v>
      </c>
      <c r="FW15" s="54">
        <v>3705965.5</v>
      </c>
    </row>
    <row r="16" spans="1:180" s="7" customFormat="1" x14ac:dyDescent="0.2">
      <c r="A16" s="7">
        <v>2</v>
      </c>
      <c r="B16" s="7" t="s">
        <v>60</v>
      </c>
      <c r="C16" s="7">
        <v>-1322.6</v>
      </c>
      <c r="D16" s="7">
        <v>-10931.9</v>
      </c>
      <c r="E16" s="7">
        <v>20074.8</v>
      </c>
      <c r="F16" s="7">
        <v>2857.1</v>
      </c>
      <c r="G16" s="7">
        <v>2915.2</v>
      </c>
      <c r="H16" s="7">
        <v>-75106.7</v>
      </c>
      <c r="I16" s="7">
        <v>-57406.5</v>
      </c>
      <c r="J16" s="7">
        <v>-61327.9</v>
      </c>
      <c r="K16" s="7">
        <v>12707.7</v>
      </c>
      <c r="L16" s="7">
        <v>11703</v>
      </c>
      <c r="M16" s="7">
        <v>14647.2</v>
      </c>
      <c r="N16" s="7">
        <v>23006</v>
      </c>
      <c r="O16" s="7">
        <v>23149.8</v>
      </c>
      <c r="P16" s="7">
        <v>21541.200000000001</v>
      </c>
      <c r="Q16" s="7">
        <v>21120.9</v>
      </c>
      <c r="R16" s="7">
        <v>17383.400000000001</v>
      </c>
      <c r="S16" s="7">
        <v>19323.7</v>
      </c>
      <c r="T16" s="7">
        <v>17908.2</v>
      </c>
      <c r="U16" s="7">
        <v>18059</v>
      </c>
      <c r="V16" s="7">
        <v>19421.8</v>
      </c>
      <c r="W16" s="7">
        <v>40790.400000000001</v>
      </c>
      <c r="X16" s="7">
        <v>35845.5</v>
      </c>
      <c r="Y16" s="7">
        <v>41958.2</v>
      </c>
      <c r="Z16" s="7">
        <v>39234.300000000003</v>
      </c>
      <c r="AA16" s="7">
        <v>42727.5</v>
      </c>
      <c r="AB16" s="7">
        <v>41859.599999999999</v>
      </c>
      <c r="AC16" s="7">
        <v>40807.699999999997</v>
      </c>
      <c r="AD16" s="7">
        <v>37410.6</v>
      </c>
      <c r="AE16" s="7">
        <v>40909.800000000003</v>
      </c>
      <c r="AF16" s="7">
        <v>36174.9</v>
      </c>
      <c r="AG16" s="7">
        <v>36677.699999999997</v>
      </c>
      <c r="AH16" s="7">
        <v>39318.699999999997</v>
      </c>
      <c r="AI16" s="7">
        <v>29654.9</v>
      </c>
      <c r="AJ16" s="7">
        <v>26088.2</v>
      </c>
      <c r="AK16" s="7">
        <v>30081</v>
      </c>
      <c r="AL16" s="7">
        <v>27726.6</v>
      </c>
      <c r="AM16" s="7">
        <v>30085.4</v>
      </c>
      <c r="AN16" s="7">
        <v>29501.3</v>
      </c>
      <c r="AO16" s="7">
        <v>29079.4</v>
      </c>
      <c r="AP16" s="7">
        <v>28754.799999999999</v>
      </c>
      <c r="AQ16" s="7">
        <v>27966.799999999999</v>
      </c>
      <c r="AR16" s="7">
        <v>26379.599999999999</v>
      </c>
      <c r="AS16" s="7">
        <v>28157.8</v>
      </c>
      <c r="AT16" s="7">
        <v>27367.1</v>
      </c>
      <c r="AU16" s="7">
        <v>2885.5</v>
      </c>
      <c r="AV16" s="7">
        <v>3101</v>
      </c>
      <c r="AW16" s="7">
        <v>3099.2</v>
      </c>
      <c r="AX16" s="7">
        <v>3244.8</v>
      </c>
      <c r="AY16" s="7">
        <v>4320.3999999999996</v>
      </c>
      <c r="AZ16" s="7">
        <v>3486.2</v>
      </c>
      <c r="BA16" s="7">
        <v>3175.3</v>
      </c>
      <c r="BB16" s="7">
        <v>3156.3</v>
      </c>
      <c r="BC16" s="7">
        <v>3027.5</v>
      </c>
      <c r="BD16" s="7">
        <v>2416.3000000000002</v>
      </c>
      <c r="BE16" s="7">
        <v>2220.9</v>
      </c>
      <c r="BF16" s="7">
        <v>2378.5</v>
      </c>
      <c r="BG16" s="7">
        <v>3101.2</v>
      </c>
      <c r="BH16" s="7">
        <v>2575.5</v>
      </c>
      <c r="BI16" s="7">
        <v>2906</v>
      </c>
      <c r="BJ16" s="7">
        <v>3001.3</v>
      </c>
      <c r="BK16" s="7">
        <v>4016.5</v>
      </c>
      <c r="BL16" s="7">
        <v>3270.9</v>
      </c>
      <c r="BM16" s="7">
        <v>3318.8</v>
      </c>
      <c r="BN16" s="7">
        <v>2677.8</v>
      </c>
      <c r="BO16" s="7">
        <v>2876.5</v>
      </c>
      <c r="BP16" s="7">
        <v>2349.1</v>
      </c>
      <c r="BQ16" s="7">
        <v>2145.6</v>
      </c>
      <c r="BR16" s="7">
        <v>2307</v>
      </c>
      <c r="BS16" s="7">
        <v>2891</v>
      </c>
      <c r="BT16" s="7">
        <v>2405.6</v>
      </c>
      <c r="BU16" s="7">
        <v>2676.3</v>
      </c>
      <c r="BV16" s="7">
        <v>3177</v>
      </c>
      <c r="BW16" s="7">
        <v>3227.6</v>
      </c>
      <c r="BX16" s="7">
        <v>4367.6000000000004</v>
      </c>
      <c r="BY16" s="7">
        <v>4585.6000000000004</v>
      </c>
      <c r="BZ16" s="7">
        <v>3850.9</v>
      </c>
      <c r="CA16" s="7">
        <v>4037.7</v>
      </c>
      <c r="CB16" s="7">
        <v>3652</v>
      </c>
      <c r="CC16" s="7">
        <v>3400.4</v>
      </c>
      <c r="CD16" s="7">
        <v>3870.5</v>
      </c>
      <c r="CE16" s="7">
        <v>-20734.599999999999</v>
      </c>
      <c r="CF16" s="7">
        <v>-17955.900000000001</v>
      </c>
      <c r="CG16" s="7">
        <v>-19266.099999999999</v>
      </c>
      <c r="CH16" s="7">
        <v>-19152.3</v>
      </c>
      <c r="CI16" s="7">
        <v>-19581.3</v>
      </c>
      <c r="CJ16" s="7">
        <v>-17974.900000000001</v>
      </c>
      <c r="CK16" s="7">
        <v>-20507.599999999999</v>
      </c>
      <c r="CL16" s="7">
        <v>-18713.5</v>
      </c>
      <c r="CM16" s="7">
        <v>-19718.400000000001</v>
      </c>
      <c r="CN16" s="7">
        <v>-18899.8</v>
      </c>
      <c r="CO16" s="7">
        <v>-19241.900000000001</v>
      </c>
      <c r="CP16" s="7">
        <v>-20326.2</v>
      </c>
      <c r="CQ16" s="7">
        <v>-19178.099999999999</v>
      </c>
      <c r="CR16" s="7">
        <v>-17104.599999999999</v>
      </c>
      <c r="CS16" s="7">
        <v>-18558</v>
      </c>
      <c r="CT16" s="7">
        <v>-17066.400000000001</v>
      </c>
      <c r="CU16" s="7">
        <v>-18150.900000000001</v>
      </c>
      <c r="CV16" s="7">
        <v>-17272.7</v>
      </c>
      <c r="CW16" s="7">
        <v>-18317.7</v>
      </c>
      <c r="CX16" s="7">
        <v>-18047.099999999999</v>
      </c>
      <c r="CY16" s="7">
        <v>-17586</v>
      </c>
      <c r="CZ16" s="7">
        <v>-17462.900000000001</v>
      </c>
      <c r="DA16" s="7">
        <v>-18567.400000000001</v>
      </c>
      <c r="DB16" s="7">
        <v>-18021.5</v>
      </c>
      <c r="DC16" s="7">
        <v>-17759.5</v>
      </c>
      <c r="DD16" s="7">
        <v>-15379.6</v>
      </c>
      <c r="DE16" s="7">
        <v>-17224.599999999999</v>
      </c>
      <c r="DF16" s="7">
        <v>-15817.2</v>
      </c>
      <c r="DG16" s="7">
        <v>-17400.599999999999</v>
      </c>
      <c r="DH16" s="7">
        <v>-15426.3</v>
      </c>
      <c r="DI16" s="7">
        <v>-16993.8</v>
      </c>
      <c r="DJ16" s="7">
        <v>-16697.5</v>
      </c>
      <c r="DK16" s="7">
        <v>-16299.3</v>
      </c>
      <c r="DL16" s="7">
        <v>-16142.4</v>
      </c>
      <c r="DM16" s="7">
        <v>-17158.2</v>
      </c>
      <c r="DN16" s="7">
        <v>-16680.599999999999</v>
      </c>
      <c r="DO16" s="7">
        <v>-17118.900000000001</v>
      </c>
      <c r="DP16" s="7">
        <v>-14252.2</v>
      </c>
      <c r="DQ16" s="7">
        <v>-15346.4</v>
      </c>
      <c r="DR16" s="7">
        <v>-14654.7</v>
      </c>
      <c r="DS16" s="7">
        <v>-16138.8</v>
      </c>
      <c r="DT16" s="7">
        <v>-14293</v>
      </c>
      <c r="DU16" s="7">
        <v>-15735.7</v>
      </c>
      <c r="DV16" s="7">
        <v>-15474.8</v>
      </c>
      <c r="DW16" s="7">
        <v>-15124</v>
      </c>
      <c r="DX16" s="7">
        <v>-15590.8</v>
      </c>
      <c r="DY16" s="7">
        <v>-15196.6</v>
      </c>
      <c r="DZ16" s="7">
        <v>-15435.7</v>
      </c>
      <c r="EA16" s="7">
        <v>-12056</v>
      </c>
      <c r="EB16" s="7">
        <v>-10049.6</v>
      </c>
      <c r="EC16" s="7">
        <v>-10818.9</v>
      </c>
      <c r="ED16" s="7">
        <v>-10306.799999999999</v>
      </c>
      <c r="EE16" s="7">
        <v>-11277.3</v>
      </c>
      <c r="EF16" s="7">
        <v>-10005.299999999999</v>
      </c>
      <c r="EG16" s="7">
        <v>-11494.2</v>
      </c>
      <c r="EH16" s="7">
        <v>-10478.5</v>
      </c>
      <c r="EI16" s="7">
        <v>-10685.5</v>
      </c>
      <c r="EJ16" s="7">
        <v>-10992</v>
      </c>
      <c r="EK16" s="7">
        <v>-10761.1</v>
      </c>
      <c r="EL16" s="7">
        <v>-10914.2</v>
      </c>
      <c r="EM16" s="7">
        <v>-11163.7</v>
      </c>
      <c r="EN16" s="7">
        <v>-9598.2000000000007</v>
      </c>
      <c r="EO16" s="7">
        <v>-10013.6</v>
      </c>
      <c r="EP16" s="7">
        <v>-9898.5</v>
      </c>
      <c r="EQ16" s="7">
        <v>-10143.799999999999</v>
      </c>
      <c r="ER16" s="7">
        <v>-9273.2000000000007</v>
      </c>
      <c r="ES16" s="7">
        <v>-10638.8</v>
      </c>
      <c r="ET16" s="7">
        <v>-9723.2999999999993</v>
      </c>
      <c r="EU16" s="7">
        <v>-10262.1</v>
      </c>
      <c r="EV16" s="7">
        <v>-9756.6</v>
      </c>
      <c r="EW16" s="7">
        <v>-9945.9</v>
      </c>
      <c r="EX16" s="7">
        <v>-10486.2</v>
      </c>
      <c r="EY16" s="7">
        <v>-9978.6</v>
      </c>
      <c r="EZ16" s="7">
        <v>-8649.2999999999993</v>
      </c>
      <c r="FA16" s="7">
        <v>-9622.2000000000007</v>
      </c>
      <c r="FB16" s="7">
        <v>-8852.5</v>
      </c>
      <c r="FC16" s="7">
        <v>-9400.1</v>
      </c>
      <c r="FD16" s="7">
        <v>-8873.7999999999993</v>
      </c>
      <c r="FE16" s="7">
        <v>-9509.7000000000007</v>
      </c>
      <c r="FF16" s="7">
        <v>-9020.7000000000007</v>
      </c>
      <c r="FG16" s="7">
        <v>-9506.7999999999993</v>
      </c>
      <c r="FH16" s="7">
        <v>-9025.5</v>
      </c>
      <c r="FI16" s="7">
        <v>-9201.5</v>
      </c>
      <c r="FJ16" s="7">
        <v>-9708.2000000000007</v>
      </c>
      <c r="FK16" s="7">
        <v>-9255.2000000000007</v>
      </c>
      <c r="FL16" s="7">
        <v>-8003.7</v>
      </c>
      <c r="FM16" s="7">
        <v>-8906.6</v>
      </c>
      <c r="FN16" s="7">
        <v>-8202.7000000000007</v>
      </c>
      <c r="FO16" s="7">
        <v>-8710.2999999999993</v>
      </c>
      <c r="FP16" s="7">
        <v>-8224.4</v>
      </c>
      <c r="FQ16" s="7">
        <v>-8807.7999999999993</v>
      </c>
      <c r="FR16" s="7">
        <v>-8676.9</v>
      </c>
      <c r="FS16" s="7">
        <v>-8489.5</v>
      </c>
      <c r="FT16" s="7">
        <v>-8347.7999999999993</v>
      </c>
      <c r="FU16" s="7">
        <v>-8854.1</v>
      </c>
      <c r="FV16" s="7">
        <v>-8657.2000000000007</v>
      </c>
      <c r="FW16" s="55">
        <v>-328494.5</v>
      </c>
    </row>
    <row r="17" spans="1:179" s="10" customFormat="1" x14ac:dyDescent="0.2">
      <c r="A17" s="10">
        <v>3</v>
      </c>
      <c r="B17" s="10" t="s">
        <v>4</v>
      </c>
      <c r="C17" s="10">
        <v>-3051.8</v>
      </c>
      <c r="D17" s="10">
        <v>20147.2</v>
      </c>
      <c r="E17" s="10">
        <v>24354.6</v>
      </c>
      <c r="F17" s="10">
        <v>21652.7</v>
      </c>
      <c r="G17" s="10">
        <v>20212.5</v>
      </c>
      <c r="H17" s="10">
        <v>-48931.9</v>
      </c>
      <c r="I17" s="10">
        <v>-43005.4</v>
      </c>
      <c r="J17" s="10">
        <v>-48236.4</v>
      </c>
      <c r="K17" s="10">
        <v>-26425</v>
      </c>
      <c r="L17" s="10">
        <v>-24153.599999999999</v>
      </c>
      <c r="M17" s="10">
        <v>-27167.9</v>
      </c>
      <c r="N17" s="10">
        <v>-36807.699999999997</v>
      </c>
      <c r="O17" s="10">
        <v>-39726.199999999997</v>
      </c>
      <c r="P17" s="10">
        <v>-37987.800000000003</v>
      </c>
      <c r="Q17" s="10">
        <v>-42710.2</v>
      </c>
      <c r="R17" s="10">
        <v>-39054</v>
      </c>
      <c r="S17" s="10">
        <v>-41191.199999999997</v>
      </c>
      <c r="T17" s="10">
        <v>-29154.5</v>
      </c>
      <c r="U17" s="10">
        <v>-25063.8</v>
      </c>
      <c r="V17" s="10">
        <v>-20990.2</v>
      </c>
      <c r="W17" s="10">
        <v>-51873.3</v>
      </c>
      <c r="X17" s="10">
        <v>-46288.5</v>
      </c>
      <c r="Y17" s="10">
        <v>-53234</v>
      </c>
      <c r="Z17" s="10">
        <v>-43645.599999999999</v>
      </c>
      <c r="AA17" s="10">
        <v>-48350.3</v>
      </c>
      <c r="AB17" s="10">
        <v>-47697.2</v>
      </c>
      <c r="AC17" s="10">
        <v>-33587.800000000003</v>
      </c>
      <c r="AD17" s="10">
        <v>-26760.5</v>
      </c>
      <c r="AE17" s="10">
        <v>-28641.1</v>
      </c>
      <c r="AF17" s="10">
        <v>-25210.799999999999</v>
      </c>
      <c r="AG17" s="10">
        <v>-15844.5</v>
      </c>
      <c r="AH17" s="10">
        <v>-12974.9</v>
      </c>
      <c r="AI17" s="10">
        <v>-19239.7</v>
      </c>
      <c r="AJ17" s="10">
        <v>-16562.400000000001</v>
      </c>
      <c r="AK17" s="10">
        <v>-15838.6</v>
      </c>
      <c r="AL17" s="10">
        <v>-15268.3</v>
      </c>
      <c r="AM17" s="10">
        <v>-16944</v>
      </c>
      <c r="AN17" s="10">
        <v>-17186.900000000001</v>
      </c>
      <c r="AO17" s="10">
        <v>-18018.900000000001</v>
      </c>
      <c r="AP17" s="10">
        <v>-17647.900000000001</v>
      </c>
      <c r="AQ17" s="10">
        <v>-13143.1</v>
      </c>
      <c r="AR17" s="10">
        <v>-11809.3</v>
      </c>
      <c r="AS17" s="10">
        <v>-11312.7</v>
      </c>
      <c r="AT17" s="10">
        <v>-8229.2000000000007</v>
      </c>
      <c r="AU17" s="10">
        <v>-8423.7999999999993</v>
      </c>
      <c r="AV17" s="10">
        <v>-7495.8</v>
      </c>
      <c r="AW17" s="10">
        <v>-7912.4</v>
      </c>
      <c r="AX17" s="10">
        <v>-2245.8000000000002</v>
      </c>
      <c r="AY17" s="10">
        <v>-2533</v>
      </c>
      <c r="AZ17" s="10">
        <v>-2001.8</v>
      </c>
      <c r="BA17" s="10">
        <v>-1907.3</v>
      </c>
      <c r="BB17" s="10">
        <v>-1421.1</v>
      </c>
      <c r="BC17" s="10">
        <v>-1377.6</v>
      </c>
      <c r="BD17" s="10">
        <v>-1407</v>
      </c>
      <c r="BE17" s="10">
        <v>-1133.2</v>
      </c>
      <c r="BF17" s="10">
        <v>-1153.8</v>
      </c>
      <c r="BG17" s="10">
        <v>-1442.5</v>
      </c>
      <c r="BH17" s="10">
        <v>-1200.5</v>
      </c>
      <c r="BI17" s="10">
        <v>-1291.9000000000001</v>
      </c>
      <c r="BJ17" s="10">
        <v>-1246.5999999999999</v>
      </c>
      <c r="BK17" s="10">
        <v>-1406</v>
      </c>
      <c r="BL17" s="10">
        <v>-1440.4</v>
      </c>
      <c r="BU17" s="10">
        <v>-199.2</v>
      </c>
      <c r="CG17" s="10">
        <v>-184.2</v>
      </c>
      <c r="CS17" s="10">
        <v>-179.4</v>
      </c>
      <c r="CV17" s="10">
        <v>-171.7</v>
      </c>
      <c r="FW17" s="56">
        <v>-1110375.1000000001</v>
      </c>
    </row>
    <row r="18" spans="1:179" s="22" customFormat="1" x14ac:dyDescent="0.2">
      <c r="A18" s="22">
        <v>4</v>
      </c>
      <c r="B18" s="22" t="s">
        <v>64</v>
      </c>
      <c r="FW18" s="57"/>
    </row>
    <row r="19" spans="1:179" s="13" customFormat="1" ht="13.5" customHeight="1" x14ac:dyDescent="0.2">
      <c r="A19" s="13">
        <v>5</v>
      </c>
      <c r="B19" s="13" t="s">
        <v>6</v>
      </c>
      <c r="C19" s="13">
        <v>3753.9</v>
      </c>
      <c r="D19" s="13">
        <v>-4992</v>
      </c>
      <c r="E19" s="13">
        <v>34251.800000000003</v>
      </c>
      <c r="F19" s="13">
        <v>30535.5</v>
      </c>
      <c r="G19" s="13">
        <v>32370.799999999999</v>
      </c>
      <c r="H19" s="13">
        <v>3013.3</v>
      </c>
      <c r="I19" s="13">
        <v>3517</v>
      </c>
      <c r="J19" s="13">
        <v>5459.2</v>
      </c>
      <c r="K19" s="13">
        <v>-25933.8</v>
      </c>
      <c r="L19" s="13">
        <v>-23770.799999999999</v>
      </c>
      <c r="M19" s="13">
        <v>-26724.6</v>
      </c>
      <c r="N19" s="13">
        <v>-26804.5</v>
      </c>
      <c r="O19" s="13">
        <v>-29264.400000000001</v>
      </c>
      <c r="P19" s="13">
        <v>-28658.799999999999</v>
      </c>
      <c r="Q19" s="13">
        <v>-23742.400000000001</v>
      </c>
      <c r="R19" s="13">
        <v>-22810.2</v>
      </c>
      <c r="S19" s="13">
        <v>-21928.6</v>
      </c>
      <c r="T19" s="13">
        <v>-20548.5</v>
      </c>
      <c r="U19" s="13">
        <v>-18598.7</v>
      </c>
      <c r="V19" s="13">
        <v>-16488.099999999999</v>
      </c>
      <c r="W19" s="13">
        <v>-23112.6</v>
      </c>
      <c r="X19" s="13">
        <v>-21636.3</v>
      </c>
      <c r="Y19" s="13">
        <v>-24539.1</v>
      </c>
      <c r="Z19" s="13">
        <v>-5631.7</v>
      </c>
      <c r="AA19" s="13">
        <v>-6971.5</v>
      </c>
      <c r="AB19" s="13">
        <v>-7335.6</v>
      </c>
      <c r="AC19" s="13">
        <v>-7744.7</v>
      </c>
      <c r="AD19" s="13">
        <v>-7821.6</v>
      </c>
      <c r="AE19" s="13">
        <v>-8366</v>
      </c>
      <c r="AF19" s="13">
        <v>-6364.9</v>
      </c>
      <c r="AG19" s="13">
        <v>-5443.5</v>
      </c>
      <c r="AH19" s="13">
        <v>-5240.3</v>
      </c>
      <c r="AI19" s="13">
        <v>-11356.6</v>
      </c>
      <c r="AJ19" s="13">
        <v>-10369.1</v>
      </c>
      <c r="AK19" s="13">
        <v>-12010.8</v>
      </c>
      <c r="AL19" s="13">
        <v>-11281.2</v>
      </c>
      <c r="AM19" s="13">
        <v>-12981.8</v>
      </c>
      <c r="AN19" s="13">
        <v>-13121.2</v>
      </c>
      <c r="AO19" s="13">
        <v>-12845</v>
      </c>
      <c r="AP19" s="13">
        <v>-13018.6</v>
      </c>
      <c r="AQ19" s="13">
        <v>-12824.1</v>
      </c>
      <c r="AR19" s="13">
        <v>-11204.2</v>
      </c>
      <c r="AS19" s="13">
        <v>-10976.9</v>
      </c>
      <c r="AT19" s="13">
        <v>-9101.7999999999993</v>
      </c>
      <c r="AU19" s="13">
        <v>-14989.3</v>
      </c>
      <c r="AV19" s="13">
        <v>-14178.2</v>
      </c>
      <c r="AW19" s="13">
        <v>-14524.4</v>
      </c>
      <c r="AX19" s="13">
        <v>-7983.3</v>
      </c>
      <c r="AY19" s="13">
        <v>-9341.4</v>
      </c>
      <c r="AZ19" s="13">
        <v>-8190.8</v>
      </c>
      <c r="BA19" s="13">
        <v>-8082.3</v>
      </c>
      <c r="BB19" s="13">
        <v>-8029.2</v>
      </c>
      <c r="BC19" s="13">
        <v>-7740.6</v>
      </c>
      <c r="BD19" s="13">
        <v>-7874</v>
      </c>
      <c r="BE19" s="13">
        <v>-7617.9</v>
      </c>
      <c r="BF19" s="13">
        <v>-7730.5</v>
      </c>
      <c r="BG19" s="13">
        <v>-2062.5</v>
      </c>
      <c r="BH19" s="13">
        <v>-1690.8</v>
      </c>
      <c r="BI19" s="13">
        <v>-1811.3</v>
      </c>
      <c r="BJ19" s="13">
        <v>-1776.1</v>
      </c>
      <c r="BK19" s="13">
        <v>-2080.6999999999998</v>
      </c>
      <c r="BL19" s="13">
        <v>-1816</v>
      </c>
      <c r="BM19" s="13">
        <v>-2077.3000000000002</v>
      </c>
      <c r="BN19" s="13">
        <v>-1836.9</v>
      </c>
      <c r="BO19" s="13">
        <v>-1850.9</v>
      </c>
      <c r="BP19" s="13">
        <v>-1860.9</v>
      </c>
      <c r="BQ19" s="13">
        <v>-1806</v>
      </c>
      <c r="BR19" s="13">
        <v>-1814.7</v>
      </c>
      <c r="BS19" s="13">
        <v>-1914.5</v>
      </c>
      <c r="BT19" s="13">
        <v>-1568.6</v>
      </c>
      <c r="BU19" s="13">
        <v>-1680.1</v>
      </c>
      <c r="BV19" s="13">
        <v>-1553.1</v>
      </c>
      <c r="BW19" s="13">
        <v>-1625.2</v>
      </c>
      <c r="BX19" s="13">
        <v>-1501.8</v>
      </c>
      <c r="BY19" s="13">
        <v>-1720.1</v>
      </c>
      <c r="BZ19" s="13">
        <v>-1496.2</v>
      </c>
      <c r="CA19" s="13">
        <v>-1497.9</v>
      </c>
      <c r="CB19" s="13">
        <v>-1500.7</v>
      </c>
      <c r="CC19" s="13">
        <v>-1456.6</v>
      </c>
      <c r="CD19" s="13">
        <v>-1542.8</v>
      </c>
      <c r="CE19" s="13">
        <v>-1444.2</v>
      </c>
      <c r="CF19" s="13">
        <v>-1254.2</v>
      </c>
      <c r="CG19" s="13">
        <v>-1344.3</v>
      </c>
      <c r="CH19" s="13">
        <v>-1402.8</v>
      </c>
      <c r="CI19" s="13">
        <v>-1465.1</v>
      </c>
      <c r="CJ19" s="13">
        <v>-1357</v>
      </c>
      <c r="CK19" s="13">
        <v>-1548.6</v>
      </c>
      <c r="CL19" s="13">
        <v>-1373.1</v>
      </c>
      <c r="CM19" s="13">
        <v>-1457.3</v>
      </c>
      <c r="CN19" s="13">
        <v>-1303</v>
      </c>
      <c r="CO19" s="13">
        <v>-1341.4</v>
      </c>
      <c r="CP19" s="13">
        <v>-1422.9</v>
      </c>
      <c r="CQ19" s="13">
        <v>-1337.2</v>
      </c>
      <c r="CR19" s="13">
        <v>-1191.8</v>
      </c>
      <c r="CS19" s="13">
        <v>-1320.5</v>
      </c>
      <c r="CT19" s="13">
        <v>-1223.3</v>
      </c>
      <c r="CU19" s="13">
        <v>-1357</v>
      </c>
      <c r="CV19" s="13">
        <v>-1334.5</v>
      </c>
      <c r="CW19" s="13">
        <v>-1357.3</v>
      </c>
      <c r="CX19" s="13">
        <v>-1348.4</v>
      </c>
      <c r="CY19" s="13">
        <v>-1275.3</v>
      </c>
      <c r="CZ19" s="13">
        <v>-1206.8</v>
      </c>
      <c r="DA19" s="13">
        <v>-1315.1</v>
      </c>
      <c r="DB19" s="13">
        <v>-1246.5</v>
      </c>
      <c r="DC19" s="13">
        <v>-1238.4000000000001</v>
      </c>
      <c r="DD19" s="13">
        <v>-1075.7</v>
      </c>
      <c r="DE19" s="13">
        <v>-1223.2</v>
      </c>
      <c r="DF19" s="13">
        <v>-1133.2</v>
      </c>
      <c r="DG19" s="13">
        <v>-1328.6</v>
      </c>
      <c r="DH19" s="13">
        <v>-1164.4000000000001</v>
      </c>
      <c r="FW19" s="58">
        <v>-645877.6</v>
      </c>
    </row>
    <row r="20" spans="1:179" s="16" customFormat="1" x14ac:dyDescent="0.2">
      <c r="A20" s="16">
        <v>6</v>
      </c>
      <c r="B20" s="16" t="s">
        <v>61</v>
      </c>
      <c r="C20" s="16">
        <v>3738.8</v>
      </c>
      <c r="D20" s="16">
        <v>19979.8</v>
      </c>
      <c r="E20" s="16">
        <v>37592.199999999997</v>
      </c>
      <c r="F20" s="16">
        <v>34411.599999999999</v>
      </c>
      <c r="G20" s="16">
        <v>38119.699999999997</v>
      </c>
      <c r="H20" s="16">
        <v>-6503.5</v>
      </c>
      <c r="I20" s="16">
        <v>-9379.7000000000007</v>
      </c>
      <c r="J20" s="16">
        <v>-11779.3</v>
      </c>
      <c r="K20" s="16">
        <v>31985.5</v>
      </c>
      <c r="L20" s="16">
        <v>29167.3</v>
      </c>
      <c r="M20" s="16">
        <v>34042.199999999997</v>
      </c>
      <c r="N20" s="16">
        <v>43468.800000000003</v>
      </c>
      <c r="O20" s="16">
        <v>44317.4</v>
      </c>
      <c r="P20" s="16">
        <v>32635</v>
      </c>
      <c r="Q20" s="16">
        <v>32363</v>
      </c>
      <c r="R20" s="16">
        <v>28323.1</v>
      </c>
      <c r="S20" s="16">
        <v>31286.799999999999</v>
      </c>
      <c r="T20" s="16">
        <v>32649.599999999999</v>
      </c>
      <c r="U20" s="16">
        <v>32245.5</v>
      </c>
      <c r="V20" s="16">
        <v>33251.5</v>
      </c>
      <c r="W20" s="16">
        <v>-6486.1</v>
      </c>
      <c r="X20" s="16">
        <v>-3045.4</v>
      </c>
      <c r="Y20" s="16">
        <v>-2108.6999999999998</v>
      </c>
      <c r="Z20" s="16">
        <v>-1909.5</v>
      </c>
      <c r="AA20" s="16">
        <v>-2138.4</v>
      </c>
      <c r="AB20" s="16">
        <v>-1991.2</v>
      </c>
      <c r="AC20" s="16">
        <v>6271.6</v>
      </c>
      <c r="AD20" s="16">
        <v>5875.3</v>
      </c>
      <c r="AE20" s="16">
        <v>6344.1</v>
      </c>
      <c r="AF20" s="16">
        <v>5872.2</v>
      </c>
      <c r="AG20" s="16">
        <v>5966.2</v>
      </c>
      <c r="AH20" s="16">
        <v>6372.9</v>
      </c>
      <c r="AI20" s="16">
        <v>12691.1</v>
      </c>
      <c r="AJ20" s="16">
        <v>11172.5</v>
      </c>
      <c r="AK20" s="16">
        <v>12563.6</v>
      </c>
      <c r="AL20" s="16">
        <v>11558.8</v>
      </c>
      <c r="AM20" s="16">
        <v>12354.2</v>
      </c>
      <c r="AN20" s="16">
        <v>12054.7</v>
      </c>
      <c r="AO20" s="16">
        <v>12251.2</v>
      </c>
      <c r="AP20" s="16">
        <v>12121.7</v>
      </c>
      <c r="AQ20" s="16">
        <v>11802.4</v>
      </c>
      <c r="AR20" s="16">
        <v>11470.3</v>
      </c>
      <c r="AS20" s="16">
        <v>12236.4</v>
      </c>
      <c r="AT20" s="16">
        <v>11868.5</v>
      </c>
      <c r="AU20" s="16">
        <v>11766.7</v>
      </c>
      <c r="AV20" s="16">
        <v>11218.7</v>
      </c>
      <c r="AW20" s="16">
        <v>11075.9</v>
      </c>
      <c r="AX20" s="16">
        <v>10710.9</v>
      </c>
      <c r="AY20" s="16">
        <v>12004.5</v>
      </c>
      <c r="AZ20" s="16">
        <v>10608.4</v>
      </c>
      <c r="BA20" s="16">
        <v>11346.7</v>
      </c>
      <c r="BB20" s="16">
        <v>11224.9</v>
      </c>
      <c r="BC20" s="16">
        <v>10927.4</v>
      </c>
      <c r="BD20" s="16">
        <v>11160.5</v>
      </c>
      <c r="BE20" s="16">
        <v>10786.2</v>
      </c>
      <c r="BF20" s="16">
        <v>10983</v>
      </c>
      <c r="BG20" s="16">
        <v>11418.5</v>
      </c>
      <c r="BH20" s="16">
        <v>9582.7999999999993</v>
      </c>
      <c r="BI20" s="16">
        <v>10247.9</v>
      </c>
      <c r="BJ20" s="16">
        <v>9909.2999999999993</v>
      </c>
      <c r="BK20" s="16">
        <v>11105.9</v>
      </c>
      <c r="BL20" s="16">
        <v>9814.2999999999993</v>
      </c>
      <c r="BM20" s="16">
        <v>11009.3</v>
      </c>
      <c r="BN20" s="16">
        <v>9878.2000000000007</v>
      </c>
      <c r="BO20" s="16">
        <v>10109.700000000001</v>
      </c>
      <c r="BP20" s="16">
        <v>10325.700000000001</v>
      </c>
      <c r="BQ20" s="16">
        <v>9979.4</v>
      </c>
      <c r="BR20" s="16">
        <v>10161.799999999999</v>
      </c>
      <c r="BS20" s="16">
        <v>-557.70000000000005</v>
      </c>
      <c r="BT20" s="16">
        <v>-389.8</v>
      </c>
      <c r="BU20" s="16">
        <v>-479.5</v>
      </c>
      <c r="BV20" s="16">
        <v>-467</v>
      </c>
      <c r="BW20" s="16">
        <v>-539</v>
      </c>
      <c r="BX20" s="16">
        <v>-438.8</v>
      </c>
      <c r="BY20" s="16">
        <v>-515.1</v>
      </c>
      <c r="BZ20" s="16">
        <v>-502.6</v>
      </c>
      <c r="CA20" s="16">
        <v>-473</v>
      </c>
      <c r="CB20" s="16">
        <v>-483</v>
      </c>
      <c r="CC20" s="16">
        <v>-466.8</v>
      </c>
      <c r="CD20" s="16">
        <v>-498.3</v>
      </c>
      <c r="CE20" s="16">
        <v>-491.8</v>
      </c>
      <c r="CF20" s="16">
        <v>-360.5</v>
      </c>
      <c r="CG20" s="16">
        <v>-443.5</v>
      </c>
      <c r="CH20" s="16">
        <v>-431.7</v>
      </c>
      <c r="CI20" s="16">
        <v>-498.4</v>
      </c>
      <c r="CJ20" s="16">
        <v>-405.9</v>
      </c>
      <c r="CK20" s="16">
        <v>-476.4</v>
      </c>
      <c r="CL20" s="16">
        <v>-464.8</v>
      </c>
      <c r="CM20" s="16">
        <v>-459.6</v>
      </c>
      <c r="CN20" s="16">
        <v>-425.2</v>
      </c>
      <c r="CO20" s="16">
        <v>-432</v>
      </c>
      <c r="CP20" s="16">
        <v>-461.3</v>
      </c>
      <c r="CQ20" s="16">
        <v>-455.3</v>
      </c>
      <c r="CR20" s="16">
        <v>-343.1</v>
      </c>
      <c r="CS20" s="16">
        <v>-431.6</v>
      </c>
      <c r="CT20" s="16">
        <v>-379.7</v>
      </c>
      <c r="CU20" s="16">
        <v>-461.8</v>
      </c>
      <c r="CV20" s="16">
        <v>-395.9</v>
      </c>
      <c r="CW20" s="16">
        <v>-420.7</v>
      </c>
      <c r="CX20" s="16">
        <v>-452.8</v>
      </c>
      <c r="CY20" s="16">
        <v>-405.3</v>
      </c>
      <c r="CZ20" s="16">
        <v>-393.8</v>
      </c>
      <c r="DA20" s="16">
        <v>-420.3</v>
      </c>
      <c r="DB20" s="16">
        <v>-601.1</v>
      </c>
      <c r="DC20" s="16">
        <v>-421.8</v>
      </c>
      <c r="DD20" s="16">
        <v>-309.3</v>
      </c>
      <c r="DE20" s="16">
        <v>-399.8</v>
      </c>
      <c r="DF20" s="16">
        <v>-351.8</v>
      </c>
      <c r="DG20" s="16">
        <v>-448.7</v>
      </c>
      <c r="DH20" s="16">
        <v>-348.4</v>
      </c>
      <c r="DI20" s="16">
        <v>-379.5</v>
      </c>
      <c r="DJ20" s="16">
        <v>-419.4</v>
      </c>
      <c r="DK20" s="16">
        <v>-375.4</v>
      </c>
      <c r="DL20" s="16">
        <v>-364.9</v>
      </c>
      <c r="DM20" s="16">
        <v>-389.2</v>
      </c>
      <c r="FW20" s="59">
        <v>911908.6</v>
      </c>
    </row>
    <row r="21" spans="1:179" s="19" customFormat="1" x14ac:dyDescent="0.2">
      <c r="A21" s="19">
        <v>7</v>
      </c>
      <c r="B21" s="19" t="s">
        <v>5</v>
      </c>
      <c r="C21" s="19">
        <v>348.2</v>
      </c>
      <c r="D21" s="19">
        <v>643</v>
      </c>
      <c r="FW21" s="60">
        <v>991.1</v>
      </c>
    </row>
    <row r="22" spans="1:179" x14ac:dyDescent="0.2">
      <c r="B22" t="s">
        <v>8</v>
      </c>
      <c r="C22">
        <v>6154.4</v>
      </c>
      <c r="D22">
        <v>122889.7</v>
      </c>
      <c r="E22">
        <v>168384</v>
      </c>
      <c r="F22">
        <v>73751.100000000006</v>
      </c>
      <c r="G22">
        <v>68084.5</v>
      </c>
      <c r="H22">
        <v>-116415.7</v>
      </c>
      <c r="I22">
        <v>-74665.600000000006</v>
      </c>
      <c r="J22">
        <v>-82116.7</v>
      </c>
      <c r="K22">
        <v>-53395.6</v>
      </c>
      <c r="L22">
        <v>-46948.1</v>
      </c>
      <c r="M22">
        <v>-104339.6</v>
      </c>
      <c r="N22">
        <v>-191695.2</v>
      </c>
      <c r="O22">
        <v>-139533.4</v>
      </c>
      <c r="P22">
        <v>-139003.1</v>
      </c>
      <c r="Q22">
        <v>-42489</v>
      </c>
      <c r="R22">
        <v>-55494.6</v>
      </c>
      <c r="S22">
        <v>-54912</v>
      </c>
      <c r="T22">
        <v>-69196.2</v>
      </c>
      <c r="U22">
        <v>-64579.199999999997</v>
      </c>
      <c r="V22">
        <v>-60935.199999999997</v>
      </c>
      <c r="W22">
        <v>2174.5</v>
      </c>
      <c r="X22">
        <v>1853.6</v>
      </c>
      <c r="Y22">
        <v>2740.3</v>
      </c>
      <c r="Z22">
        <v>75752.100000000006</v>
      </c>
      <c r="AA22">
        <v>104833.2</v>
      </c>
      <c r="AB22">
        <v>100834.4</v>
      </c>
      <c r="AC22">
        <v>38487.4</v>
      </c>
      <c r="AD22">
        <v>40097.9</v>
      </c>
      <c r="AE22">
        <v>43487.199999999997</v>
      </c>
      <c r="AF22">
        <v>49201.3</v>
      </c>
      <c r="AG22">
        <v>60736.6</v>
      </c>
      <c r="AH22">
        <v>69385.7</v>
      </c>
      <c r="AI22">
        <v>70987.8</v>
      </c>
      <c r="AJ22">
        <v>61547.7</v>
      </c>
      <c r="AK22">
        <v>71528.100000000006</v>
      </c>
      <c r="AL22">
        <v>111586.5</v>
      </c>
      <c r="AM22">
        <v>142995.5</v>
      </c>
      <c r="AN22">
        <v>137885.9</v>
      </c>
      <c r="AO22">
        <v>59467.199999999997</v>
      </c>
      <c r="AP22">
        <v>59541.9</v>
      </c>
      <c r="AQ22">
        <v>61116.6</v>
      </c>
      <c r="AR22">
        <v>68514.3</v>
      </c>
      <c r="AS22">
        <v>75483.8</v>
      </c>
      <c r="AT22">
        <v>77296.899999999994</v>
      </c>
      <c r="AU22">
        <v>45778.3</v>
      </c>
      <c r="AV22">
        <v>43771.6</v>
      </c>
      <c r="AW22">
        <v>41202.400000000001</v>
      </c>
      <c r="AX22">
        <v>95170.3</v>
      </c>
      <c r="AY22">
        <v>131532.79999999999</v>
      </c>
      <c r="AZ22">
        <v>115065</v>
      </c>
      <c r="BA22">
        <v>49526.5</v>
      </c>
      <c r="BB22">
        <v>50282.7</v>
      </c>
      <c r="BC22">
        <v>48294.400000000001</v>
      </c>
      <c r="BD22">
        <v>57476.4</v>
      </c>
      <c r="BE22">
        <v>55731.9</v>
      </c>
      <c r="BF22">
        <v>50998.5</v>
      </c>
      <c r="BG22">
        <v>64945.4</v>
      </c>
      <c r="BH22">
        <v>53655</v>
      </c>
      <c r="BI22">
        <v>56646.2</v>
      </c>
      <c r="BJ22">
        <v>95346.8</v>
      </c>
      <c r="BK22">
        <v>130392.5</v>
      </c>
      <c r="BL22">
        <v>113711.5</v>
      </c>
      <c r="BM22">
        <v>56951.6</v>
      </c>
      <c r="BN22">
        <v>51348.3</v>
      </c>
      <c r="BO22">
        <v>52187</v>
      </c>
      <c r="BP22">
        <v>59827.5</v>
      </c>
      <c r="BQ22">
        <v>57775.4</v>
      </c>
      <c r="BR22">
        <v>58709</v>
      </c>
      <c r="BS22">
        <v>22663.8</v>
      </c>
      <c r="BT22">
        <v>18960</v>
      </c>
      <c r="BU22">
        <v>20240.8</v>
      </c>
      <c r="BV22">
        <v>61814.2</v>
      </c>
      <c r="BW22">
        <v>83758.8</v>
      </c>
      <c r="BX22">
        <v>78581.5</v>
      </c>
      <c r="BY22">
        <v>18401.400000000001</v>
      </c>
      <c r="BZ22">
        <v>16313.6</v>
      </c>
      <c r="CA22">
        <v>16804</v>
      </c>
      <c r="CB22">
        <v>61873.599999999999</v>
      </c>
      <c r="CC22">
        <v>59659.5</v>
      </c>
      <c r="CD22">
        <v>63960.4</v>
      </c>
      <c r="CE22">
        <v>1849.3</v>
      </c>
      <c r="CF22">
        <v>1829.8</v>
      </c>
      <c r="CG22">
        <v>1791.3</v>
      </c>
      <c r="CH22">
        <v>2408.5</v>
      </c>
      <c r="CI22">
        <v>2353.5</v>
      </c>
      <c r="CJ22">
        <v>2273.1999999999998</v>
      </c>
      <c r="CK22">
        <v>2213.4</v>
      </c>
      <c r="CL22">
        <v>1747.4</v>
      </c>
      <c r="CM22">
        <v>2228.5</v>
      </c>
      <c r="CN22">
        <v>1458.4</v>
      </c>
      <c r="CO22">
        <v>1423.6</v>
      </c>
      <c r="CP22">
        <v>1755.4</v>
      </c>
      <c r="CQ22">
        <v>1732.7</v>
      </c>
      <c r="CR22">
        <v>1724.8</v>
      </c>
      <c r="CS22">
        <v>1930.2</v>
      </c>
      <c r="CT22">
        <v>1911.7</v>
      </c>
      <c r="CU22">
        <v>2165.3000000000002</v>
      </c>
      <c r="CV22">
        <v>2285</v>
      </c>
      <c r="CW22">
        <v>1758.2</v>
      </c>
      <c r="CX22">
        <v>1864</v>
      </c>
      <c r="CY22">
        <v>1783.5</v>
      </c>
      <c r="CZ22">
        <v>1392.7</v>
      </c>
      <c r="DA22">
        <v>1519</v>
      </c>
      <c r="DB22">
        <v>1295.2</v>
      </c>
      <c r="DC22">
        <v>1607.4</v>
      </c>
      <c r="DD22">
        <v>1590.3</v>
      </c>
      <c r="DE22">
        <v>1921.1</v>
      </c>
      <c r="DF22">
        <v>1763.3</v>
      </c>
      <c r="DG22">
        <v>2327.1999999999998</v>
      </c>
      <c r="DH22">
        <v>1946.3</v>
      </c>
      <c r="DI22">
        <v>2871</v>
      </c>
      <c r="DJ22">
        <v>2996.2</v>
      </c>
      <c r="DK22">
        <v>2824.8</v>
      </c>
      <c r="DL22">
        <v>2442</v>
      </c>
      <c r="DM22">
        <v>2666.8</v>
      </c>
      <c r="DN22">
        <v>2924.4</v>
      </c>
      <c r="DO22">
        <v>3309.2</v>
      </c>
      <c r="DP22">
        <v>2750.2</v>
      </c>
      <c r="DQ22">
        <v>2953.5</v>
      </c>
      <c r="DR22">
        <v>3005.8</v>
      </c>
      <c r="DS22">
        <v>3781.4</v>
      </c>
      <c r="DT22">
        <v>3200.6</v>
      </c>
      <c r="DU22">
        <v>3016.6</v>
      </c>
      <c r="DV22">
        <v>3156.1</v>
      </c>
      <c r="DW22">
        <v>2938.4</v>
      </c>
      <c r="DX22">
        <v>2859.3</v>
      </c>
      <c r="DY22">
        <v>2636.2</v>
      </c>
      <c r="DZ22">
        <v>2724.5</v>
      </c>
      <c r="EA22">
        <v>-12056</v>
      </c>
      <c r="EB22">
        <v>-10049.6</v>
      </c>
      <c r="EC22">
        <v>-10818.9</v>
      </c>
      <c r="ED22">
        <v>-10306.799999999999</v>
      </c>
      <c r="EE22">
        <v>-11277.3</v>
      </c>
      <c r="EF22">
        <v>-10005.299999999999</v>
      </c>
      <c r="EG22">
        <v>-11494.2</v>
      </c>
      <c r="EH22">
        <v>-10478.5</v>
      </c>
      <c r="EI22">
        <v>-10685.5</v>
      </c>
      <c r="EJ22">
        <v>-10992</v>
      </c>
      <c r="EK22">
        <v>-10761.1</v>
      </c>
      <c r="EL22">
        <v>-10914.2</v>
      </c>
      <c r="EM22">
        <v>-11163.7</v>
      </c>
      <c r="EN22">
        <v>-9598.2000000000007</v>
      </c>
      <c r="EO22">
        <v>-10013.6</v>
      </c>
      <c r="EP22">
        <v>-9898.5</v>
      </c>
      <c r="EQ22">
        <v>-10143.799999999999</v>
      </c>
      <c r="ER22">
        <v>-9273.2000000000007</v>
      </c>
      <c r="ES22">
        <v>-10638.8</v>
      </c>
      <c r="ET22">
        <v>-9723.2999999999993</v>
      </c>
      <c r="EU22">
        <v>-10262.1</v>
      </c>
      <c r="EV22">
        <v>-9756.6</v>
      </c>
      <c r="EW22">
        <v>-9945.9</v>
      </c>
      <c r="EX22">
        <v>-10486.2</v>
      </c>
      <c r="EY22">
        <v>-9978.6</v>
      </c>
      <c r="EZ22">
        <v>-8649.2999999999993</v>
      </c>
      <c r="FA22">
        <v>-9622.2000000000007</v>
      </c>
      <c r="FB22">
        <v>-8852.5</v>
      </c>
      <c r="FC22">
        <v>-9400.1</v>
      </c>
      <c r="FD22">
        <v>-8873.7999999999993</v>
      </c>
      <c r="FE22">
        <v>-9509.7000000000007</v>
      </c>
      <c r="FF22">
        <v>-9020.7000000000007</v>
      </c>
      <c r="FG22">
        <v>-9506.7999999999993</v>
      </c>
      <c r="FH22">
        <v>-9025.5</v>
      </c>
      <c r="FI22">
        <v>-9201.5</v>
      </c>
      <c r="FJ22">
        <v>-9708.2000000000007</v>
      </c>
      <c r="FK22">
        <v>-9255.2000000000007</v>
      </c>
      <c r="FL22">
        <v>-8003.7</v>
      </c>
      <c r="FM22">
        <v>-8906.6</v>
      </c>
      <c r="FN22">
        <v>-8202.7000000000007</v>
      </c>
      <c r="FO22">
        <v>-8710.2999999999993</v>
      </c>
      <c r="FP22">
        <v>-8224.4</v>
      </c>
      <c r="FQ22">
        <v>-8807.7999999999993</v>
      </c>
      <c r="FR22">
        <v>-8676.9</v>
      </c>
      <c r="FS22">
        <v>-8489.5</v>
      </c>
      <c r="FT22">
        <v>-8347.7999999999993</v>
      </c>
      <c r="FU22">
        <v>-8854.1</v>
      </c>
      <c r="FV22">
        <v>-8657.2000000000007</v>
      </c>
      <c r="FW22" s="61">
        <v>2534118</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West Power Position</vt:lpstr>
      <vt:lpstr>West position</vt:lpstr>
      <vt:lpstr>nr_west_pow_pos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s_mcrouch</dc:creator>
  <cp:lastModifiedBy>Felienne</cp:lastModifiedBy>
  <cp:lastPrinted>2000-05-17T13:01:36Z</cp:lastPrinted>
  <dcterms:created xsi:type="dcterms:W3CDTF">2000-05-01T18:32:32Z</dcterms:created>
  <dcterms:modified xsi:type="dcterms:W3CDTF">2014-09-04T13:56:01Z</dcterms:modified>
</cp:coreProperties>
</file>